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R:\Газпромнефть ГЕО\Блок снабжения и закупок\УИД\3. Инструменты УИД\Индикативы\2024\3 квартал 2024\"/>
    </mc:Choice>
  </mc:AlternateContent>
  <workbookProtection workbookAlgorithmName="SHA-512" workbookHashValue="0WddBicMlMulBt7dLns6xU5ribnP8YF57GQU7yjkhGk=" workbookSaltValue="lo+OaN7mKPjPjuF0mE/72A==" workbookSpinCount="100000" lockStructure="1"/>
  <bookViews>
    <workbookView xWindow="360" yWindow="15" windowWidth="20955" windowHeight="9720"/>
  </bookViews>
  <sheets>
    <sheet name="Форма для заполнения" sheetId="1" r:id="rId1"/>
    <sheet name="КТ" sheetId="2" r:id="rId2"/>
    <sheet name="Справочник зоны" sheetId="3" state="hidden" r:id="rId3"/>
    <sheet name="Тип Lead Time" sheetId="4" state="hidden" r:id="rId4"/>
    <sheet name="Lead Time МОБ" sheetId="5" state="hidden" r:id="rId5"/>
    <sheet name="63-Р" sheetId="6" state="hidden" r:id="rId6"/>
    <sheet name="84-Р" sheetId="7" state="hidden" r:id="rId7"/>
    <sheet name="15-Р" sheetId="8" state="hidden" r:id="rId8"/>
    <sheet name="Списки" sheetId="9" state="hidden" r:id="rId9"/>
    <sheet name="графика пример" sheetId="10" state="hidden" r:id="rId10"/>
  </sheets>
  <externalReferences>
    <externalReference r:id="rId11"/>
    <externalReference r:id="rId12"/>
    <externalReference r:id="rId13"/>
  </externalReferences>
  <definedNames>
    <definedName name="_утвержденный">#REF!</definedName>
    <definedName name="_xlnm._FilterDatabase" localSheetId="1" hidden="1">КТ!$A$3:$AF$911</definedName>
    <definedName name="_xlnm._FilterDatabase" localSheetId="2" hidden="1">'Справочник зоны'!$C$2:$K$527</definedName>
    <definedName name="_xlnm._FilterDatabase" localSheetId="0" hidden="1">'Форма для заполнения'!$A$10:$BX$346</definedName>
    <definedName name="Print_Titles" localSheetId="1">КТ!$1:$2</definedName>
    <definedName name="корректировка">#REF!</definedName>
    <definedName name="Наименование_услуги">[1]Рабочий!$C$117:$C$138</definedName>
    <definedName name="наименование_услуги_динамика">#NAME?</definedName>
    <definedName name="номеруслуги_ППВ" localSheetId="0">#NAME?</definedName>
    <definedName name="номеруслуги_ППВ">#NAME?</definedName>
    <definedName name="сектор">[1]Рабочий!$A$141:$A$144</definedName>
    <definedName name="Список_Контрагенты">#NAME?</definedName>
    <definedName name="Список_ПредметыДоговоров">#NAME?</definedName>
  </definedNames>
  <calcPr calcId="162913"/>
</workbook>
</file>

<file path=xl/calcChain.xml><?xml version="1.0" encoding="utf-8"?>
<calcChain xmlns="http://schemas.openxmlformats.org/spreadsheetml/2006/main">
  <c r="BM12" i="1" l="1"/>
  <c r="AM103" i="1" l="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O103" i="1" l="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D3" i="10" l="1"/>
  <c r="C3" i="10"/>
  <c r="BM344" i="1"/>
  <c r="BF344" i="1"/>
  <c r="BE344" i="1"/>
  <c r="BD344" i="1"/>
  <c r="AZ344" i="1"/>
  <c r="AY344" i="1"/>
  <c r="AX344" i="1"/>
  <c r="AW344" i="1"/>
  <c r="AV344" i="1" s="1"/>
  <c r="AS344" i="1"/>
  <c r="AR344" i="1"/>
  <c r="AP344" i="1"/>
  <c r="M344" i="1"/>
  <c r="L344" i="1"/>
  <c r="F344" i="1"/>
  <c r="BM343" i="1"/>
  <c r="BF343" i="1"/>
  <c r="BE343" i="1"/>
  <c r="BD343" i="1"/>
  <c r="AZ343" i="1"/>
  <c r="AY343" i="1"/>
  <c r="AX343" i="1"/>
  <c r="AW343" i="1"/>
  <c r="AV343" i="1" s="1"/>
  <c r="AS343" i="1"/>
  <c r="AR343" i="1"/>
  <c r="AP343" i="1"/>
  <c r="M343" i="1"/>
  <c r="L343" i="1"/>
  <c r="F343" i="1"/>
  <c r="BM342" i="1"/>
  <c r="BF342" i="1"/>
  <c r="BE342" i="1"/>
  <c r="BD342" i="1"/>
  <c r="AZ342" i="1"/>
  <c r="AY342" i="1"/>
  <c r="AX342" i="1"/>
  <c r="AW342" i="1"/>
  <c r="AV342" i="1" s="1"/>
  <c r="AS342" i="1"/>
  <c r="AR342" i="1"/>
  <c r="AP342" i="1"/>
  <c r="M342" i="1"/>
  <c r="L342" i="1"/>
  <c r="F342" i="1"/>
  <c r="BM341" i="1"/>
  <c r="BF341" i="1"/>
  <c r="BE341" i="1"/>
  <c r="BD341" i="1"/>
  <c r="AZ341" i="1"/>
  <c r="AY341" i="1"/>
  <c r="AX341" i="1"/>
  <c r="AW341" i="1"/>
  <c r="AV341" i="1" s="1"/>
  <c r="AS341" i="1"/>
  <c r="AR341" i="1"/>
  <c r="AP341" i="1"/>
  <c r="M341" i="1"/>
  <c r="L341" i="1"/>
  <c r="F341" i="1"/>
  <c r="BM340" i="1"/>
  <c r="BF340" i="1"/>
  <c r="BE340" i="1"/>
  <c r="BD340" i="1"/>
  <c r="AZ340" i="1"/>
  <c r="AY340" i="1"/>
  <c r="AX340" i="1"/>
  <c r="AW340" i="1"/>
  <c r="AV340" i="1"/>
  <c r="AS340" i="1"/>
  <c r="AR340" i="1"/>
  <c r="AP340" i="1"/>
  <c r="M340" i="1"/>
  <c r="L340" i="1"/>
  <c r="F340" i="1"/>
  <c r="BM339" i="1"/>
  <c r="BF339" i="1"/>
  <c r="BE339" i="1"/>
  <c r="BD339" i="1"/>
  <c r="AZ339" i="1"/>
  <c r="AY339" i="1"/>
  <c r="AX339" i="1"/>
  <c r="AW339" i="1"/>
  <c r="AV339" i="1" s="1"/>
  <c r="AS339" i="1"/>
  <c r="AR339" i="1"/>
  <c r="AP339" i="1"/>
  <c r="M339" i="1"/>
  <c r="L339" i="1"/>
  <c r="F339" i="1"/>
  <c r="BM338" i="1"/>
  <c r="BF338" i="1"/>
  <c r="BE338" i="1"/>
  <c r="BD338" i="1"/>
  <c r="AZ338" i="1"/>
  <c r="AY338" i="1"/>
  <c r="AX338" i="1"/>
  <c r="AW338" i="1"/>
  <c r="AV338" i="1" s="1"/>
  <c r="AS338" i="1"/>
  <c r="AR338" i="1"/>
  <c r="AP338" i="1"/>
  <c r="M338" i="1"/>
  <c r="L338" i="1"/>
  <c r="F338" i="1"/>
  <c r="BM337" i="1"/>
  <c r="BF337" i="1"/>
  <c r="BE337" i="1"/>
  <c r="BD337" i="1"/>
  <c r="AZ337" i="1"/>
  <c r="AY337" i="1"/>
  <c r="AX337" i="1"/>
  <c r="AW337" i="1"/>
  <c r="AV337" i="1" s="1"/>
  <c r="AS337" i="1"/>
  <c r="AR337" i="1"/>
  <c r="AP337" i="1"/>
  <c r="M337" i="1"/>
  <c r="L337" i="1"/>
  <c r="F337" i="1"/>
  <c r="BM336" i="1"/>
  <c r="BF336" i="1"/>
  <c r="BE336" i="1"/>
  <c r="BD336" i="1"/>
  <c r="AZ336" i="1"/>
  <c r="AY336" i="1"/>
  <c r="AX336" i="1"/>
  <c r="AW336" i="1"/>
  <c r="AV336" i="1"/>
  <c r="AS336" i="1"/>
  <c r="AR336" i="1"/>
  <c r="AP336" i="1"/>
  <c r="M336" i="1"/>
  <c r="L336" i="1"/>
  <c r="F336" i="1"/>
  <c r="BM335" i="1"/>
  <c r="BF335" i="1"/>
  <c r="BE335" i="1"/>
  <c r="BD335" i="1"/>
  <c r="AZ335" i="1"/>
  <c r="AY335" i="1"/>
  <c r="AX335" i="1"/>
  <c r="AW335" i="1"/>
  <c r="AV335" i="1" s="1"/>
  <c r="AS335" i="1"/>
  <c r="AR335" i="1"/>
  <c r="AP335" i="1"/>
  <c r="M335" i="1"/>
  <c r="L335" i="1"/>
  <c r="F335" i="1"/>
  <c r="BM334" i="1"/>
  <c r="BF334" i="1"/>
  <c r="BE334" i="1"/>
  <c r="BD334" i="1"/>
  <c r="AZ334" i="1"/>
  <c r="AY334" i="1"/>
  <c r="AX334" i="1"/>
  <c r="AW334" i="1"/>
  <c r="AV334" i="1" s="1"/>
  <c r="AS334" i="1"/>
  <c r="AR334" i="1"/>
  <c r="AP334" i="1"/>
  <c r="M334" i="1"/>
  <c r="L334" i="1"/>
  <c r="F334" i="1"/>
  <c r="BM333" i="1"/>
  <c r="BF333" i="1"/>
  <c r="BE333" i="1"/>
  <c r="BD333" i="1"/>
  <c r="AZ333" i="1"/>
  <c r="AY333" i="1"/>
  <c r="AX333" i="1"/>
  <c r="AW333" i="1"/>
  <c r="AV333" i="1" s="1"/>
  <c r="AS333" i="1"/>
  <c r="AR333" i="1"/>
  <c r="AP333" i="1"/>
  <c r="M333" i="1"/>
  <c r="L333" i="1"/>
  <c r="F333" i="1"/>
  <c r="BM332" i="1"/>
  <c r="BF332" i="1"/>
  <c r="BE332" i="1"/>
  <c r="BD332" i="1"/>
  <c r="AZ332" i="1"/>
  <c r="AY332" i="1"/>
  <c r="AX332" i="1"/>
  <c r="AW332" i="1"/>
  <c r="AV332" i="1"/>
  <c r="AS332" i="1"/>
  <c r="AR332" i="1"/>
  <c r="AP332" i="1"/>
  <c r="M332" i="1"/>
  <c r="L332" i="1"/>
  <c r="F332" i="1"/>
  <c r="BM331" i="1"/>
  <c r="BF331" i="1"/>
  <c r="BE331" i="1"/>
  <c r="BD331" i="1"/>
  <c r="AZ331" i="1"/>
  <c r="AY331" i="1"/>
  <c r="AX331" i="1"/>
  <c r="AW331" i="1"/>
  <c r="AV331" i="1" s="1"/>
  <c r="AS331" i="1"/>
  <c r="AR331" i="1"/>
  <c r="AP331" i="1"/>
  <c r="M331" i="1"/>
  <c r="L331" i="1"/>
  <c r="F331" i="1"/>
  <c r="BM330" i="1"/>
  <c r="BF330" i="1"/>
  <c r="BE330" i="1"/>
  <c r="BD330" i="1"/>
  <c r="AZ330" i="1"/>
  <c r="AY330" i="1"/>
  <c r="AX330" i="1"/>
  <c r="AW330" i="1"/>
  <c r="AV330" i="1" s="1"/>
  <c r="AS330" i="1"/>
  <c r="AR330" i="1"/>
  <c r="AP330" i="1"/>
  <c r="M330" i="1"/>
  <c r="L330" i="1"/>
  <c r="F330" i="1"/>
  <c r="BM329" i="1"/>
  <c r="BF329" i="1"/>
  <c r="BE329" i="1"/>
  <c r="BD329" i="1"/>
  <c r="AZ329" i="1"/>
  <c r="AY329" i="1"/>
  <c r="AX329" i="1"/>
  <c r="AW329" i="1"/>
  <c r="AV329" i="1" s="1"/>
  <c r="AS329" i="1"/>
  <c r="AR329" i="1"/>
  <c r="AP329" i="1"/>
  <c r="M329" i="1"/>
  <c r="L329" i="1"/>
  <c r="F329" i="1"/>
  <c r="BM328" i="1"/>
  <c r="BF328" i="1"/>
  <c r="BE328" i="1"/>
  <c r="BD328" i="1"/>
  <c r="AZ328" i="1"/>
  <c r="AY328" i="1"/>
  <c r="AX328" i="1"/>
  <c r="AW328" i="1"/>
  <c r="AV328" i="1" s="1"/>
  <c r="AS328" i="1"/>
  <c r="AR328" i="1"/>
  <c r="AP328" i="1"/>
  <c r="M328" i="1"/>
  <c r="L328" i="1"/>
  <c r="F328" i="1"/>
  <c r="BM327" i="1"/>
  <c r="BF327" i="1"/>
  <c r="BE327" i="1"/>
  <c r="BD327" i="1"/>
  <c r="AZ327" i="1"/>
  <c r="AY327" i="1"/>
  <c r="AX327" i="1"/>
  <c r="AW327" i="1"/>
  <c r="AV327" i="1" s="1"/>
  <c r="AS327" i="1"/>
  <c r="AR327" i="1"/>
  <c r="AP327" i="1"/>
  <c r="M327" i="1"/>
  <c r="L327" i="1"/>
  <c r="F327" i="1"/>
  <c r="BM326" i="1"/>
  <c r="BF326" i="1"/>
  <c r="BE326" i="1"/>
  <c r="BD326" i="1"/>
  <c r="AZ326" i="1"/>
  <c r="AY326" i="1"/>
  <c r="AX326" i="1"/>
  <c r="AW326" i="1"/>
  <c r="AV326" i="1" s="1"/>
  <c r="AS326" i="1"/>
  <c r="AR326" i="1"/>
  <c r="AP326" i="1"/>
  <c r="M326" i="1"/>
  <c r="L326" i="1"/>
  <c r="F326" i="1"/>
  <c r="BM325" i="1"/>
  <c r="BF325" i="1"/>
  <c r="BE325" i="1"/>
  <c r="BD325" i="1"/>
  <c r="AZ325" i="1"/>
  <c r="AY325" i="1"/>
  <c r="AX325" i="1"/>
  <c r="AW325" i="1"/>
  <c r="AV325" i="1" s="1"/>
  <c r="AS325" i="1"/>
  <c r="AR325" i="1"/>
  <c r="AP325" i="1"/>
  <c r="M325" i="1"/>
  <c r="L325" i="1"/>
  <c r="F325" i="1"/>
  <c r="BM324" i="1"/>
  <c r="BF324" i="1"/>
  <c r="BE324" i="1"/>
  <c r="BD324" i="1"/>
  <c r="AZ324" i="1"/>
  <c r="AY324" i="1"/>
  <c r="AX324" i="1"/>
  <c r="AW324" i="1"/>
  <c r="AV324" i="1" s="1"/>
  <c r="AS324" i="1"/>
  <c r="AR324" i="1"/>
  <c r="AP324" i="1"/>
  <c r="M324" i="1"/>
  <c r="L324" i="1"/>
  <c r="F324" i="1"/>
  <c r="BM323" i="1"/>
  <c r="BF323" i="1"/>
  <c r="BE323" i="1"/>
  <c r="BD323" i="1"/>
  <c r="AZ323" i="1"/>
  <c r="AY323" i="1"/>
  <c r="AX323" i="1"/>
  <c r="AW323" i="1"/>
  <c r="AV323" i="1" s="1"/>
  <c r="AS323" i="1"/>
  <c r="AR323" i="1"/>
  <c r="AP323" i="1"/>
  <c r="M323" i="1"/>
  <c r="L323" i="1"/>
  <c r="F323" i="1"/>
  <c r="BM322" i="1"/>
  <c r="BF322" i="1"/>
  <c r="BE322" i="1"/>
  <c r="BD322" i="1"/>
  <c r="AZ322" i="1"/>
  <c r="AY322" i="1"/>
  <c r="AX322" i="1"/>
  <c r="AW322" i="1"/>
  <c r="AV322" i="1" s="1"/>
  <c r="AS322" i="1"/>
  <c r="AR322" i="1"/>
  <c r="AP322" i="1"/>
  <c r="M322" i="1"/>
  <c r="L322" i="1"/>
  <c r="F322" i="1"/>
  <c r="BM321" i="1"/>
  <c r="BF321" i="1"/>
  <c r="BE321" i="1"/>
  <c r="BD321" i="1"/>
  <c r="AZ321" i="1"/>
  <c r="AY321" i="1"/>
  <c r="AX321" i="1"/>
  <c r="AW321" i="1"/>
  <c r="AV321" i="1" s="1"/>
  <c r="AS321" i="1"/>
  <c r="AR321" i="1"/>
  <c r="AP321" i="1"/>
  <c r="M321" i="1"/>
  <c r="L321" i="1"/>
  <c r="F321" i="1"/>
  <c r="BM320" i="1"/>
  <c r="BF320" i="1"/>
  <c r="BE320" i="1"/>
  <c r="BD320" i="1"/>
  <c r="AZ320" i="1"/>
  <c r="AY320" i="1"/>
  <c r="AX320" i="1"/>
  <c r="AW320" i="1"/>
  <c r="AV320" i="1" s="1"/>
  <c r="AS320" i="1"/>
  <c r="AR320" i="1"/>
  <c r="AP320" i="1"/>
  <c r="M320" i="1"/>
  <c r="L320" i="1"/>
  <c r="F320" i="1"/>
  <c r="BM319" i="1"/>
  <c r="BF319" i="1"/>
  <c r="BE319" i="1"/>
  <c r="BD319" i="1"/>
  <c r="AZ319" i="1"/>
  <c r="AY319" i="1"/>
  <c r="AX319" i="1"/>
  <c r="AW319" i="1"/>
  <c r="AV319" i="1" s="1"/>
  <c r="AS319" i="1"/>
  <c r="AR319" i="1"/>
  <c r="AP319" i="1"/>
  <c r="M319" i="1"/>
  <c r="L319" i="1"/>
  <c r="F319" i="1"/>
  <c r="BM318" i="1"/>
  <c r="BF318" i="1"/>
  <c r="BE318" i="1"/>
  <c r="BD318" i="1"/>
  <c r="AZ318" i="1"/>
  <c r="AY318" i="1"/>
  <c r="AX318" i="1"/>
  <c r="AW318" i="1"/>
  <c r="AV318" i="1" s="1"/>
  <c r="AS318" i="1"/>
  <c r="AR318" i="1"/>
  <c r="AP318" i="1"/>
  <c r="M318" i="1"/>
  <c r="L318" i="1"/>
  <c r="F318" i="1"/>
  <c r="BM317" i="1"/>
  <c r="BF317" i="1"/>
  <c r="BE317" i="1"/>
  <c r="BD317" i="1"/>
  <c r="AZ317" i="1"/>
  <c r="AY317" i="1"/>
  <c r="AX317" i="1"/>
  <c r="AW317" i="1"/>
  <c r="AV317" i="1" s="1"/>
  <c r="AS317" i="1"/>
  <c r="AR317" i="1"/>
  <c r="AP317" i="1"/>
  <c r="M317" i="1"/>
  <c r="L317" i="1"/>
  <c r="F317" i="1"/>
  <c r="BM316" i="1"/>
  <c r="BF316" i="1"/>
  <c r="BE316" i="1"/>
  <c r="BD316" i="1"/>
  <c r="AZ316" i="1"/>
  <c r="AY316" i="1"/>
  <c r="AX316" i="1"/>
  <c r="AW316" i="1"/>
  <c r="AV316" i="1" s="1"/>
  <c r="AS316" i="1"/>
  <c r="AR316" i="1"/>
  <c r="AP316" i="1"/>
  <c r="M316" i="1"/>
  <c r="L316" i="1"/>
  <c r="F316" i="1"/>
  <c r="BM315" i="1"/>
  <c r="BF315" i="1"/>
  <c r="BE315" i="1"/>
  <c r="BD315" i="1"/>
  <c r="AZ315" i="1"/>
  <c r="AY315" i="1"/>
  <c r="AX315" i="1"/>
  <c r="AW315" i="1"/>
  <c r="AV315" i="1" s="1"/>
  <c r="AS315" i="1"/>
  <c r="AR315" i="1"/>
  <c r="AP315" i="1"/>
  <c r="M315" i="1"/>
  <c r="L315" i="1"/>
  <c r="F315" i="1"/>
  <c r="BM314" i="1"/>
  <c r="BF314" i="1"/>
  <c r="BE314" i="1"/>
  <c r="BD314" i="1"/>
  <c r="AZ314" i="1"/>
  <c r="AY314" i="1"/>
  <c r="AX314" i="1"/>
  <c r="AW314" i="1"/>
  <c r="AV314" i="1" s="1"/>
  <c r="AS314" i="1"/>
  <c r="AR314" i="1"/>
  <c r="AP314" i="1"/>
  <c r="M314" i="1"/>
  <c r="L314" i="1"/>
  <c r="F314" i="1"/>
  <c r="BM313" i="1"/>
  <c r="BF313" i="1"/>
  <c r="BE313" i="1"/>
  <c r="BD313" i="1"/>
  <c r="AZ313" i="1"/>
  <c r="AY313" i="1"/>
  <c r="AX313" i="1"/>
  <c r="AW313" i="1"/>
  <c r="AV313" i="1" s="1"/>
  <c r="AS313" i="1"/>
  <c r="AR313" i="1"/>
  <c r="AP313" i="1"/>
  <c r="M313" i="1"/>
  <c r="L313" i="1"/>
  <c r="F313" i="1"/>
  <c r="BM312" i="1"/>
  <c r="BF312" i="1"/>
  <c r="BE312" i="1"/>
  <c r="BD312" i="1"/>
  <c r="AZ312" i="1"/>
  <c r="AY312" i="1"/>
  <c r="AX312" i="1"/>
  <c r="AW312" i="1"/>
  <c r="AV312" i="1" s="1"/>
  <c r="AS312" i="1"/>
  <c r="AR312" i="1"/>
  <c r="AP312" i="1"/>
  <c r="M312" i="1"/>
  <c r="L312" i="1"/>
  <c r="F312" i="1"/>
  <c r="BM311" i="1"/>
  <c r="BF311" i="1"/>
  <c r="BE311" i="1"/>
  <c r="BD311" i="1"/>
  <c r="AZ311" i="1"/>
  <c r="AY311" i="1"/>
  <c r="AX311" i="1"/>
  <c r="AW311" i="1"/>
  <c r="AV311" i="1" s="1"/>
  <c r="AS311" i="1"/>
  <c r="AR311" i="1"/>
  <c r="AP311" i="1"/>
  <c r="M311" i="1"/>
  <c r="L311" i="1"/>
  <c r="F311" i="1"/>
  <c r="BM310" i="1"/>
  <c r="BF310" i="1"/>
  <c r="BE310" i="1"/>
  <c r="BD310" i="1"/>
  <c r="AZ310" i="1"/>
  <c r="AY310" i="1"/>
  <c r="AX310" i="1"/>
  <c r="AW310" i="1"/>
  <c r="AV310" i="1" s="1"/>
  <c r="AS310" i="1"/>
  <c r="AR310" i="1"/>
  <c r="AP310" i="1"/>
  <c r="M310" i="1"/>
  <c r="L310" i="1"/>
  <c r="F310" i="1"/>
  <c r="BM309" i="1"/>
  <c r="BF309" i="1"/>
  <c r="BE309" i="1"/>
  <c r="BD309" i="1"/>
  <c r="AZ309" i="1"/>
  <c r="AY309" i="1"/>
  <c r="AX309" i="1"/>
  <c r="AW309" i="1"/>
  <c r="AV309" i="1" s="1"/>
  <c r="AS309" i="1"/>
  <c r="AR309" i="1"/>
  <c r="AP309" i="1"/>
  <c r="M309" i="1"/>
  <c r="L309" i="1"/>
  <c r="F309" i="1"/>
  <c r="BM308" i="1"/>
  <c r="BF308" i="1"/>
  <c r="BE308" i="1"/>
  <c r="BD308" i="1"/>
  <c r="AZ308" i="1"/>
  <c r="AY308" i="1"/>
  <c r="AX308" i="1"/>
  <c r="AW308" i="1"/>
  <c r="AV308" i="1" s="1"/>
  <c r="AS308" i="1"/>
  <c r="AR308" i="1"/>
  <c r="AP308" i="1"/>
  <c r="M308" i="1"/>
  <c r="L308" i="1"/>
  <c r="F308" i="1"/>
  <c r="BM307" i="1"/>
  <c r="BF307" i="1"/>
  <c r="BE307" i="1"/>
  <c r="BD307" i="1"/>
  <c r="AZ307" i="1"/>
  <c r="AY307" i="1"/>
  <c r="AX307" i="1"/>
  <c r="AW307" i="1"/>
  <c r="AV307" i="1" s="1"/>
  <c r="AS307" i="1"/>
  <c r="AR307" i="1"/>
  <c r="AP307" i="1"/>
  <c r="M307" i="1"/>
  <c r="L307" i="1"/>
  <c r="F307" i="1"/>
  <c r="BM306" i="1"/>
  <c r="BF306" i="1"/>
  <c r="BE306" i="1"/>
  <c r="BD306" i="1"/>
  <c r="AZ306" i="1"/>
  <c r="AY306" i="1"/>
  <c r="AX306" i="1"/>
  <c r="AW306" i="1"/>
  <c r="AV306" i="1" s="1"/>
  <c r="AS306" i="1"/>
  <c r="AR306" i="1"/>
  <c r="AP306" i="1"/>
  <c r="M306" i="1"/>
  <c r="L306" i="1"/>
  <c r="F306" i="1"/>
  <c r="BM305" i="1"/>
  <c r="BF305" i="1"/>
  <c r="BE305" i="1"/>
  <c r="BD305" i="1"/>
  <c r="AZ305" i="1"/>
  <c r="AY305" i="1"/>
  <c r="AX305" i="1"/>
  <c r="AW305" i="1"/>
  <c r="AV305" i="1" s="1"/>
  <c r="AS305" i="1"/>
  <c r="AR305" i="1"/>
  <c r="AP305" i="1"/>
  <c r="M305" i="1"/>
  <c r="L305" i="1"/>
  <c r="F305" i="1"/>
  <c r="BM304" i="1"/>
  <c r="BF304" i="1"/>
  <c r="BE304" i="1"/>
  <c r="BD304" i="1"/>
  <c r="AZ304" i="1"/>
  <c r="AY304" i="1"/>
  <c r="AX304" i="1"/>
  <c r="AW304" i="1"/>
  <c r="AV304" i="1" s="1"/>
  <c r="AS304" i="1"/>
  <c r="AR304" i="1"/>
  <c r="AP304" i="1"/>
  <c r="M304" i="1"/>
  <c r="L304" i="1"/>
  <c r="F304" i="1"/>
  <c r="BM303" i="1"/>
  <c r="BF303" i="1"/>
  <c r="BE303" i="1"/>
  <c r="BD303" i="1"/>
  <c r="AZ303" i="1"/>
  <c r="AY303" i="1"/>
  <c r="AX303" i="1"/>
  <c r="AW303" i="1"/>
  <c r="AV303" i="1" s="1"/>
  <c r="AS303" i="1"/>
  <c r="AR303" i="1"/>
  <c r="AP303" i="1"/>
  <c r="M303" i="1"/>
  <c r="L303" i="1"/>
  <c r="F303" i="1"/>
  <c r="BM302" i="1"/>
  <c r="BF302" i="1"/>
  <c r="BE302" i="1"/>
  <c r="BD302" i="1"/>
  <c r="AZ302" i="1"/>
  <c r="AY302" i="1"/>
  <c r="AX302" i="1"/>
  <c r="AW302" i="1"/>
  <c r="AV302" i="1" s="1"/>
  <c r="AS302" i="1"/>
  <c r="AR302" i="1"/>
  <c r="AP302" i="1"/>
  <c r="M302" i="1"/>
  <c r="L302" i="1"/>
  <c r="F302" i="1"/>
  <c r="BM301" i="1"/>
  <c r="BF301" i="1"/>
  <c r="BE301" i="1"/>
  <c r="BD301" i="1"/>
  <c r="AZ301" i="1"/>
  <c r="AY301" i="1"/>
  <c r="AX301" i="1"/>
  <c r="AW301" i="1"/>
  <c r="AV301" i="1" s="1"/>
  <c r="AS301" i="1"/>
  <c r="AR301" i="1"/>
  <c r="AP301" i="1"/>
  <c r="M301" i="1"/>
  <c r="L301" i="1"/>
  <c r="F301" i="1"/>
  <c r="BM300" i="1"/>
  <c r="BF300" i="1"/>
  <c r="BE300" i="1"/>
  <c r="BD300" i="1"/>
  <c r="AZ300" i="1"/>
  <c r="AY300" i="1"/>
  <c r="AX300" i="1"/>
  <c r="AW300" i="1"/>
  <c r="AV300" i="1" s="1"/>
  <c r="AS300" i="1"/>
  <c r="AR300" i="1"/>
  <c r="AP300" i="1"/>
  <c r="M300" i="1"/>
  <c r="L300" i="1"/>
  <c r="F300" i="1"/>
  <c r="BM299" i="1"/>
  <c r="BF299" i="1"/>
  <c r="BE299" i="1"/>
  <c r="BD299" i="1"/>
  <c r="AZ299" i="1"/>
  <c r="AY299" i="1"/>
  <c r="AX299" i="1"/>
  <c r="AW299" i="1"/>
  <c r="AV299" i="1" s="1"/>
  <c r="AS299" i="1"/>
  <c r="AR299" i="1"/>
  <c r="AP299" i="1"/>
  <c r="M299" i="1"/>
  <c r="L299" i="1"/>
  <c r="F299" i="1"/>
  <c r="BM298" i="1"/>
  <c r="BF298" i="1"/>
  <c r="BE298" i="1"/>
  <c r="BD298" i="1"/>
  <c r="AZ298" i="1"/>
  <c r="AY298" i="1"/>
  <c r="AX298" i="1"/>
  <c r="AW298" i="1"/>
  <c r="AV298" i="1" s="1"/>
  <c r="AS298" i="1"/>
  <c r="AR298" i="1"/>
  <c r="AP298" i="1"/>
  <c r="M298" i="1"/>
  <c r="L298" i="1"/>
  <c r="F298" i="1"/>
  <c r="BM297" i="1"/>
  <c r="BF297" i="1"/>
  <c r="BE297" i="1"/>
  <c r="BD297" i="1"/>
  <c r="AZ297" i="1"/>
  <c r="AY297" i="1"/>
  <c r="AX297" i="1"/>
  <c r="AW297" i="1"/>
  <c r="AV297" i="1" s="1"/>
  <c r="AS297" i="1"/>
  <c r="AR297" i="1"/>
  <c r="AP297" i="1"/>
  <c r="M297" i="1"/>
  <c r="L297" i="1"/>
  <c r="F297" i="1"/>
  <c r="BM296" i="1"/>
  <c r="BF296" i="1"/>
  <c r="BE296" i="1"/>
  <c r="BD296" i="1"/>
  <c r="AZ296" i="1"/>
  <c r="AY296" i="1"/>
  <c r="AX296" i="1"/>
  <c r="AW296" i="1"/>
  <c r="AV296" i="1" s="1"/>
  <c r="AS296" i="1"/>
  <c r="AR296" i="1"/>
  <c r="AP296" i="1"/>
  <c r="M296" i="1"/>
  <c r="L296" i="1"/>
  <c r="F296" i="1"/>
  <c r="BM295" i="1"/>
  <c r="BF295" i="1"/>
  <c r="BE295" i="1"/>
  <c r="BD295" i="1"/>
  <c r="AZ295" i="1"/>
  <c r="AY295" i="1"/>
  <c r="AX295" i="1"/>
  <c r="AW295" i="1"/>
  <c r="AV295" i="1" s="1"/>
  <c r="AS295" i="1"/>
  <c r="AR295" i="1"/>
  <c r="AP295" i="1"/>
  <c r="M295" i="1"/>
  <c r="L295" i="1"/>
  <c r="F295" i="1"/>
  <c r="BM294" i="1"/>
  <c r="BF294" i="1"/>
  <c r="BE294" i="1"/>
  <c r="BD294" i="1"/>
  <c r="AZ294" i="1"/>
  <c r="AY294" i="1"/>
  <c r="AX294" i="1"/>
  <c r="AW294" i="1"/>
  <c r="AV294" i="1" s="1"/>
  <c r="AS294" i="1"/>
  <c r="AR294" i="1"/>
  <c r="AP294" i="1"/>
  <c r="M294" i="1"/>
  <c r="L294" i="1"/>
  <c r="F294" i="1"/>
  <c r="BM293" i="1"/>
  <c r="BF293" i="1"/>
  <c r="BE293" i="1"/>
  <c r="BD293" i="1"/>
  <c r="AZ293" i="1"/>
  <c r="AY293" i="1"/>
  <c r="AX293" i="1"/>
  <c r="AW293" i="1"/>
  <c r="AV293" i="1" s="1"/>
  <c r="AS293" i="1"/>
  <c r="AR293" i="1"/>
  <c r="AP293" i="1"/>
  <c r="M293" i="1"/>
  <c r="L293" i="1"/>
  <c r="F293" i="1"/>
  <c r="BM292" i="1"/>
  <c r="BF292" i="1"/>
  <c r="BE292" i="1"/>
  <c r="BD292" i="1"/>
  <c r="AZ292" i="1"/>
  <c r="AY292" i="1"/>
  <c r="AX292" i="1"/>
  <c r="AW292" i="1"/>
  <c r="AV292" i="1" s="1"/>
  <c r="AS292" i="1"/>
  <c r="AR292" i="1"/>
  <c r="AP292" i="1"/>
  <c r="M292" i="1"/>
  <c r="L292" i="1"/>
  <c r="F292" i="1"/>
  <c r="BM291" i="1"/>
  <c r="BF291" i="1"/>
  <c r="BE291" i="1"/>
  <c r="BD291" i="1"/>
  <c r="AZ291" i="1"/>
  <c r="AY291" i="1"/>
  <c r="AX291" i="1"/>
  <c r="AW291" i="1"/>
  <c r="AV291" i="1" s="1"/>
  <c r="AS291" i="1"/>
  <c r="AR291" i="1"/>
  <c r="AP291" i="1"/>
  <c r="M291" i="1"/>
  <c r="L291" i="1"/>
  <c r="F291" i="1"/>
  <c r="BM290" i="1"/>
  <c r="BF290" i="1"/>
  <c r="BE290" i="1"/>
  <c r="BD290" i="1"/>
  <c r="AZ290" i="1"/>
  <c r="AY290" i="1"/>
  <c r="AX290" i="1"/>
  <c r="AW290" i="1"/>
  <c r="AV290" i="1" s="1"/>
  <c r="AS290" i="1"/>
  <c r="AR290" i="1"/>
  <c r="AP290" i="1"/>
  <c r="M290" i="1"/>
  <c r="L290" i="1"/>
  <c r="F290" i="1"/>
  <c r="BM289" i="1"/>
  <c r="BF289" i="1"/>
  <c r="BE289" i="1"/>
  <c r="BD289" i="1"/>
  <c r="AZ289" i="1"/>
  <c r="AY289" i="1"/>
  <c r="AX289" i="1"/>
  <c r="AW289" i="1"/>
  <c r="AV289" i="1" s="1"/>
  <c r="AS289" i="1"/>
  <c r="AR289" i="1"/>
  <c r="AP289" i="1"/>
  <c r="M289" i="1"/>
  <c r="L289" i="1"/>
  <c r="F289" i="1"/>
  <c r="BM288" i="1"/>
  <c r="BF288" i="1"/>
  <c r="BE288" i="1"/>
  <c r="BD288" i="1"/>
  <c r="AZ288" i="1"/>
  <c r="AY288" i="1"/>
  <c r="AX288" i="1"/>
  <c r="AW288" i="1"/>
  <c r="AV288" i="1" s="1"/>
  <c r="AS288" i="1"/>
  <c r="AR288" i="1"/>
  <c r="AP288" i="1"/>
  <c r="M288" i="1"/>
  <c r="L288" i="1"/>
  <c r="F288" i="1"/>
  <c r="BM287" i="1"/>
  <c r="BF287" i="1"/>
  <c r="BE287" i="1"/>
  <c r="BD287" i="1"/>
  <c r="AZ287" i="1"/>
  <c r="AY287" i="1"/>
  <c r="AX287" i="1"/>
  <c r="AW287" i="1"/>
  <c r="AV287" i="1" s="1"/>
  <c r="AS287" i="1"/>
  <c r="AR287" i="1"/>
  <c r="AP287" i="1"/>
  <c r="M287" i="1"/>
  <c r="L287" i="1"/>
  <c r="F287" i="1"/>
  <c r="BM286" i="1"/>
  <c r="BF286" i="1"/>
  <c r="BE286" i="1"/>
  <c r="BD286" i="1"/>
  <c r="AZ286" i="1"/>
  <c r="AY286" i="1"/>
  <c r="AX286" i="1"/>
  <c r="AW286" i="1"/>
  <c r="AV286" i="1" s="1"/>
  <c r="AS286" i="1"/>
  <c r="AR286" i="1"/>
  <c r="AP286" i="1"/>
  <c r="M286" i="1"/>
  <c r="L286" i="1"/>
  <c r="F286" i="1"/>
  <c r="BM285" i="1"/>
  <c r="BF285" i="1"/>
  <c r="BE285" i="1"/>
  <c r="BD285" i="1"/>
  <c r="AZ285" i="1"/>
  <c r="AY285" i="1"/>
  <c r="AX285" i="1"/>
  <c r="AW285" i="1"/>
  <c r="AV285" i="1" s="1"/>
  <c r="AS285" i="1"/>
  <c r="AR285" i="1"/>
  <c r="AP285" i="1"/>
  <c r="M285" i="1"/>
  <c r="L285" i="1"/>
  <c r="F285" i="1"/>
  <c r="BM284" i="1"/>
  <c r="BF284" i="1"/>
  <c r="BE284" i="1"/>
  <c r="BD284" i="1"/>
  <c r="AZ284" i="1"/>
  <c r="AY284" i="1"/>
  <c r="AX284" i="1"/>
  <c r="AW284" i="1"/>
  <c r="AV284" i="1" s="1"/>
  <c r="AS284" i="1"/>
  <c r="AR284" i="1"/>
  <c r="AP284" i="1"/>
  <c r="M284" i="1"/>
  <c r="L284" i="1"/>
  <c r="F284" i="1"/>
  <c r="BM283" i="1"/>
  <c r="BF283" i="1"/>
  <c r="BE283" i="1"/>
  <c r="BD283" i="1"/>
  <c r="AZ283" i="1"/>
  <c r="AY283" i="1"/>
  <c r="AX283" i="1"/>
  <c r="AW283" i="1"/>
  <c r="AV283" i="1" s="1"/>
  <c r="AS283" i="1"/>
  <c r="AR283" i="1"/>
  <c r="AP283" i="1"/>
  <c r="M283" i="1"/>
  <c r="L283" i="1"/>
  <c r="F283" i="1"/>
  <c r="BM282" i="1"/>
  <c r="BF282" i="1"/>
  <c r="BE282" i="1"/>
  <c r="BD282" i="1"/>
  <c r="AZ282" i="1"/>
  <c r="AY282" i="1"/>
  <c r="AX282" i="1"/>
  <c r="AW282" i="1"/>
  <c r="AV282" i="1" s="1"/>
  <c r="AS282" i="1"/>
  <c r="AR282" i="1"/>
  <c r="AP282" i="1"/>
  <c r="M282" i="1"/>
  <c r="L282" i="1"/>
  <c r="F282" i="1"/>
  <c r="BM281" i="1"/>
  <c r="BF281" i="1"/>
  <c r="BE281" i="1"/>
  <c r="BD281" i="1"/>
  <c r="AZ281" i="1"/>
  <c r="AY281" i="1"/>
  <c r="AX281" i="1"/>
  <c r="AW281" i="1"/>
  <c r="AV281" i="1" s="1"/>
  <c r="AS281" i="1"/>
  <c r="AR281" i="1"/>
  <c r="AP281" i="1"/>
  <c r="M281" i="1"/>
  <c r="L281" i="1"/>
  <c r="F281" i="1"/>
  <c r="BM280" i="1"/>
  <c r="BF280" i="1"/>
  <c r="BE280" i="1"/>
  <c r="BD280" i="1"/>
  <c r="AZ280" i="1"/>
  <c r="AY280" i="1"/>
  <c r="AX280" i="1"/>
  <c r="AW280" i="1"/>
  <c r="AV280" i="1" s="1"/>
  <c r="AS280" i="1"/>
  <c r="AR280" i="1"/>
  <c r="AP280" i="1"/>
  <c r="M280" i="1"/>
  <c r="L280" i="1"/>
  <c r="F280" i="1"/>
  <c r="BM279" i="1"/>
  <c r="BF279" i="1"/>
  <c r="BE279" i="1"/>
  <c r="BD279" i="1"/>
  <c r="AZ279" i="1"/>
  <c r="AY279" i="1"/>
  <c r="AX279" i="1"/>
  <c r="AW279" i="1"/>
  <c r="AV279" i="1" s="1"/>
  <c r="AS279" i="1"/>
  <c r="AR279" i="1"/>
  <c r="AP279" i="1"/>
  <c r="M279" i="1"/>
  <c r="L279" i="1"/>
  <c r="F279" i="1"/>
  <c r="BM278" i="1"/>
  <c r="BF278" i="1"/>
  <c r="BE278" i="1"/>
  <c r="BD278" i="1"/>
  <c r="AZ278" i="1"/>
  <c r="AY278" i="1"/>
  <c r="AX278" i="1"/>
  <c r="AW278" i="1"/>
  <c r="AV278" i="1" s="1"/>
  <c r="AS278" i="1"/>
  <c r="AR278" i="1"/>
  <c r="AP278" i="1"/>
  <c r="M278" i="1"/>
  <c r="L278" i="1"/>
  <c r="F278" i="1"/>
  <c r="BM277" i="1"/>
  <c r="BF277" i="1"/>
  <c r="BE277" i="1"/>
  <c r="BD277" i="1"/>
  <c r="AZ277" i="1"/>
  <c r="AY277" i="1"/>
  <c r="AX277" i="1"/>
  <c r="AW277" i="1"/>
  <c r="AV277" i="1" s="1"/>
  <c r="AS277" i="1"/>
  <c r="AR277" i="1"/>
  <c r="AP277" i="1"/>
  <c r="M277" i="1"/>
  <c r="L277" i="1"/>
  <c r="F277" i="1"/>
  <c r="BM276" i="1"/>
  <c r="BF276" i="1"/>
  <c r="BE276" i="1"/>
  <c r="BD276" i="1"/>
  <c r="AZ276" i="1"/>
  <c r="AY276" i="1"/>
  <c r="AX276" i="1"/>
  <c r="AW276" i="1"/>
  <c r="AV276" i="1" s="1"/>
  <c r="AS276" i="1"/>
  <c r="AR276" i="1"/>
  <c r="AP276" i="1"/>
  <c r="M276" i="1"/>
  <c r="L276" i="1"/>
  <c r="F276" i="1"/>
  <c r="BM275" i="1"/>
  <c r="BF275" i="1"/>
  <c r="BE275" i="1"/>
  <c r="BD275" i="1"/>
  <c r="AZ275" i="1"/>
  <c r="AY275" i="1"/>
  <c r="AX275" i="1"/>
  <c r="AW275" i="1"/>
  <c r="AV275" i="1" s="1"/>
  <c r="AS275" i="1"/>
  <c r="AR275" i="1"/>
  <c r="AP275" i="1"/>
  <c r="M275" i="1"/>
  <c r="L275" i="1"/>
  <c r="F275" i="1"/>
  <c r="BM274" i="1"/>
  <c r="BF274" i="1"/>
  <c r="BE274" i="1"/>
  <c r="BD274" i="1"/>
  <c r="AZ274" i="1"/>
  <c r="AY274" i="1"/>
  <c r="AX274" i="1"/>
  <c r="AW274" i="1"/>
  <c r="AV274" i="1" s="1"/>
  <c r="AS274" i="1"/>
  <c r="AR274" i="1"/>
  <c r="AP274" i="1"/>
  <c r="M274" i="1"/>
  <c r="L274" i="1"/>
  <c r="F274" i="1"/>
  <c r="BM273" i="1"/>
  <c r="BF273" i="1"/>
  <c r="BE273" i="1"/>
  <c r="BD273" i="1"/>
  <c r="AZ273" i="1"/>
  <c r="AY273" i="1"/>
  <c r="AX273" i="1"/>
  <c r="AW273" i="1"/>
  <c r="AV273" i="1" s="1"/>
  <c r="AS273" i="1"/>
  <c r="AR273" i="1"/>
  <c r="AP273" i="1"/>
  <c r="M273" i="1"/>
  <c r="L273" i="1"/>
  <c r="F273" i="1"/>
  <c r="BM272" i="1"/>
  <c r="BF272" i="1"/>
  <c r="BE272" i="1"/>
  <c r="BD272" i="1"/>
  <c r="AZ272" i="1"/>
  <c r="AY272" i="1"/>
  <c r="AX272" i="1"/>
  <c r="AW272" i="1"/>
  <c r="AV272" i="1" s="1"/>
  <c r="AS272" i="1"/>
  <c r="AR272" i="1"/>
  <c r="AP272" i="1"/>
  <c r="M272" i="1"/>
  <c r="L272" i="1"/>
  <c r="F272" i="1"/>
  <c r="BM271" i="1"/>
  <c r="BF271" i="1"/>
  <c r="BE271" i="1"/>
  <c r="BD271" i="1"/>
  <c r="AZ271" i="1"/>
  <c r="AY271" i="1"/>
  <c r="AX271" i="1"/>
  <c r="AW271" i="1"/>
  <c r="AV271" i="1" s="1"/>
  <c r="AS271" i="1"/>
  <c r="AR271" i="1"/>
  <c r="AP271" i="1"/>
  <c r="M271" i="1"/>
  <c r="L271" i="1"/>
  <c r="F271" i="1"/>
  <c r="BM270" i="1"/>
  <c r="BF270" i="1"/>
  <c r="BE270" i="1"/>
  <c r="BD270" i="1"/>
  <c r="AZ270" i="1"/>
  <c r="AY270" i="1"/>
  <c r="AX270" i="1"/>
  <c r="AW270" i="1"/>
  <c r="AV270" i="1" s="1"/>
  <c r="AS270" i="1"/>
  <c r="AR270" i="1"/>
  <c r="AP270" i="1"/>
  <c r="M270" i="1"/>
  <c r="L270" i="1"/>
  <c r="F270" i="1"/>
  <c r="BM269" i="1"/>
  <c r="BF269" i="1"/>
  <c r="BE269" i="1"/>
  <c r="BD269" i="1"/>
  <c r="AZ269" i="1"/>
  <c r="AY269" i="1"/>
  <c r="AX269" i="1"/>
  <c r="AW269" i="1"/>
  <c r="AV269" i="1" s="1"/>
  <c r="AS269" i="1"/>
  <c r="AR269" i="1"/>
  <c r="AP269" i="1"/>
  <c r="M269" i="1"/>
  <c r="L269" i="1"/>
  <c r="F269" i="1"/>
  <c r="BM268" i="1"/>
  <c r="BF268" i="1"/>
  <c r="BE268" i="1"/>
  <c r="BD268" i="1"/>
  <c r="AZ268" i="1"/>
  <c r="AY268" i="1"/>
  <c r="AX268" i="1"/>
  <c r="AW268" i="1"/>
  <c r="AV268" i="1" s="1"/>
  <c r="AS268" i="1"/>
  <c r="AR268" i="1"/>
  <c r="AP268" i="1"/>
  <c r="M268" i="1"/>
  <c r="L268" i="1"/>
  <c r="F268" i="1"/>
  <c r="BM267" i="1"/>
  <c r="BF267" i="1"/>
  <c r="BE267" i="1"/>
  <c r="BD267" i="1"/>
  <c r="AZ267" i="1"/>
  <c r="AY267" i="1"/>
  <c r="AX267" i="1"/>
  <c r="AW267" i="1"/>
  <c r="AV267" i="1" s="1"/>
  <c r="AS267" i="1"/>
  <c r="AR267" i="1"/>
  <c r="AP267" i="1"/>
  <c r="M267" i="1"/>
  <c r="L267" i="1"/>
  <c r="F267" i="1"/>
  <c r="BM266" i="1"/>
  <c r="BF266" i="1"/>
  <c r="BE266" i="1"/>
  <c r="BD266" i="1"/>
  <c r="AZ266" i="1"/>
  <c r="AY266" i="1"/>
  <c r="AX266" i="1"/>
  <c r="AW266" i="1"/>
  <c r="AV266" i="1" s="1"/>
  <c r="AS266" i="1"/>
  <c r="AR266" i="1"/>
  <c r="AP266" i="1"/>
  <c r="M266" i="1"/>
  <c r="L266" i="1"/>
  <c r="F266" i="1"/>
  <c r="BM265" i="1"/>
  <c r="BF265" i="1"/>
  <c r="BE265" i="1"/>
  <c r="BD265" i="1"/>
  <c r="AZ265" i="1"/>
  <c r="AY265" i="1"/>
  <c r="AX265" i="1"/>
  <c r="AW265" i="1"/>
  <c r="AV265" i="1" s="1"/>
  <c r="AS265" i="1"/>
  <c r="AR265" i="1"/>
  <c r="AP265" i="1"/>
  <c r="M265" i="1"/>
  <c r="L265" i="1"/>
  <c r="F265" i="1"/>
  <c r="BM264" i="1"/>
  <c r="BF264" i="1"/>
  <c r="BE264" i="1"/>
  <c r="BD264" i="1"/>
  <c r="AZ264" i="1"/>
  <c r="AY264" i="1"/>
  <c r="AX264" i="1"/>
  <c r="AW264" i="1"/>
  <c r="AV264" i="1" s="1"/>
  <c r="AS264" i="1"/>
  <c r="AR264" i="1"/>
  <c r="AP264" i="1"/>
  <c r="M264" i="1"/>
  <c r="L264" i="1"/>
  <c r="F264" i="1"/>
  <c r="BM263" i="1"/>
  <c r="BF263" i="1"/>
  <c r="BE263" i="1"/>
  <c r="BD263" i="1"/>
  <c r="AZ263" i="1"/>
  <c r="AY263" i="1"/>
  <c r="AX263" i="1"/>
  <c r="AW263" i="1"/>
  <c r="AV263" i="1" s="1"/>
  <c r="AS263" i="1"/>
  <c r="AR263" i="1"/>
  <c r="AP263" i="1"/>
  <c r="M263" i="1"/>
  <c r="L263" i="1"/>
  <c r="F263" i="1"/>
  <c r="BM262" i="1"/>
  <c r="BF262" i="1"/>
  <c r="BE262" i="1"/>
  <c r="BD262" i="1"/>
  <c r="AZ262" i="1"/>
  <c r="AY262" i="1"/>
  <c r="AX262" i="1"/>
  <c r="AW262" i="1"/>
  <c r="AV262" i="1" s="1"/>
  <c r="AS262" i="1"/>
  <c r="AR262" i="1"/>
  <c r="AP262" i="1"/>
  <c r="M262" i="1"/>
  <c r="L262" i="1"/>
  <c r="F262" i="1"/>
  <c r="BM261" i="1"/>
  <c r="BF261" i="1"/>
  <c r="BE261" i="1"/>
  <c r="BD261" i="1"/>
  <c r="AZ261" i="1"/>
  <c r="AY261" i="1"/>
  <c r="AX261" i="1"/>
  <c r="AW261" i="1"/>
  <c r="AV261" i="1" s="1"/>
  <c r="AS261" i="1"/>
  <c r="AR261" i="1"/>
  <c r="AP261" i="1"/>
  <c r="M261" i="1"/>
  <c r="L261" i="1"/>
  <c r="F261" i="1"/>
  <c r="BM260" i="1"/>
  <c r="BF260" i="1"/>
  <c r="BE260" i="1"/>
  <c r="BD260" i="1"/>
  <c r="AZ260" i="1"/>
  <c r="AY260" i="1"/>
  <c r="AX260" i="1"/>
  <c r="AW260" i="1"/>
  <c r="AV260" i="1" s="1"/>
  <c r="AS260" i="1"/>
  <c r="AR260" i="1"/>
  <c r="AP260" i="1"/>
  <c r="M260" i="1"/>
  <c r="L260" i="1"/>
  <c r="F260" i="1"/>
  <c r="BM259" i="1"/>
  <c r="BF259" i="1"/>
  <c r="BE259" i="1"/>
  <c r="BD259" i="1"/>
  <c r="AZ259" i="1"/>
  <c r="AY259" i="1"/>
  <c r="AX259" i="1"/>
  <c r="AW259" i="1"/>
  <c r="AV259" i="1" s="1"/>
  <c r="AS259" i="1"/>
  <c r="AR259" i="1"/>
  <c r="AP259" i="1"/>
  <c r="M259" i="1"/>
  <c r="L259" i="1"/>
  <c r="F259" i="1"/>
  <c r="BM258" i="1"/>
  <c r="BF258" i="1"/>
  <c r="BE258" i="1"/>
  <c r="BD258" i="1"/>
  <c r="AZ258" i="1"/>
  <c r="AY258" i="1"/>
  <c r="AX258" i="1"/>
  <c r="AW258" i="1"/>
  <c r="AV258" i="1" s="1"/>
  <c r="AS258" i="1"/>
  <c r="AR258" i="1"/>
  <c r="AP258" i="1"/>
  <c r="M258" i="1"/>
  <c r="L258" i="1"/>
  <c r="F258" i="1"/>
  <c r="BM257" i="1"/>
  <c r="BF257" i="1"/>
  <c r="BE257" i="1"/>
  <c r="BD257" i="1"/>
  <c r="AZ257" i="1"/>
  <c r="AY257" i="1"/>
  <c r="AX257" i="1"/>
  <c r="AW257" i="1"/>
  <c r="AV257" i="1" s="1"/>
  <c r="AS257" i="1"/>
  <c r="AR257" i="1"/>
  <c r="AP257" i="1"/>
  <c r="M257" i="1"/>
  <c r="L257" i="1"/>
  <c r="F257" i="1"/>
  <c r="BM256" i="1"/>
  <c r="BF256" i="1"/>
  <c r="BE256" i="1"/>
  <c r="BD256" i="1"/>
  <c r="AZ256" i="1"/>
  <c r="AY256" i="1"/>
  <c r="AX256" i="1"/>
  <c r="AW256" i="1"/>
  <c r="AV256" i="1" s="1"/>
  <c r="AS256" i="1"/>
  <c r="AR256" i="1"/>
  <c r="AP256" i="1"/>
  <c r="M256" i="1"/>
  <c r="L256" i="1"/>
  <c r="F256" i="1"/>
  <c r="BM255" i="1"/>
  <c r="BF255" i="1"/>
  <c r="BE255" i="1"/>
  <c r="BD255" i="1"/>
  <c r="AZ255" i="1"/>
  <c r="AY255" i="1"/>
  <c r="AX255" i="1"/>
  <c r="AW255" i="1"/>
  <c r="AV255" i="1" s="1"/>
  <c r="AS255" i="1"/>
  <c r="AR255" i="1"/>
  <c r="AP255" i="1"/>
  <c r="M255" i="1"/>
  <c r="L255" i="1"/>
  <c r="F255" i="1"/>
  <c r="BM254" i="1"/>
  <c r="BF254" i="1"/>
  <c r="BE254" i="1"/>
  <c r="BD254" i="1"/>
  <c r="AZ254" i="1"/>
  <c r="AY254" i="1"/>
  <c r="AX254" i="1"/>
  <c r="AW254" i="1"/>
  <c r="AV254" i="1" s="1"/>
  <c r="AS254" i="1"/>
  <c r="AR254" i="1"/>
  <c r="AP254" i="1"/>
  <c r="M254" i="1"/>
  <c r="L254" i="1"/>
  <c r="F254" i="1"/>
  <c r="BM253" i="1"/>
  <c r="BF253" i="1"/>
  <c r="BE253" i="1"/>
  <c r="BD253" i="1"/>
  <c r="AZ253" i="1"/>
  <c r="AY253" i="1"/>
  <c r="AX253" i="1"/>
  <c r="AW253" i="1"/>
  <c r="AV253" i="1" s="1"/>
  <c r="AS253" i="1"/>
  <c r="AR253" i="1"/>
  <c r="AP253" i="1"/>
  <c r="M253" i="1"/>
  <c r="L253" i="1"/>
  <c r="F253" i="1"/>
  <c r="BM252" i="1"/>
  <c r="BF252" i="1"/>
  <c r="BE252" i="1"/>
  <c r="BD252" i="1"/>
  <c r="AZ252" i="1"/>
  <c r="AY252" i="1"/>
  <c r="AX252" i="1"/>
  <c r="AW252" i="1"/>
  <c r="AV252" i="1" s="1"/>
  <c r="AS252" i="1"/>
  <c r="AR252" i="1"/>
  <c r="AP252" i="1"/>
  <c r="M252" i="1"/>
  <c r="L252" i="1"/>
  <c r="F252" i="1"/>
  <c r="BM251" i="1"/>
  <c r="BF251" i="1"/>
  <c r="BE251" i="1"/>
  <c r="BD251" i="1"/>
  <c r="AZ251" i="1"/>
  <c r="AY251" i="1"/>
  <c r="AX251" i="1"/>
  <c r="AW251" i="1"/>
  <c r="AV251" i="1" s="1"/>
  <c r="AS251" i="1"/>
  <c r="AR251" i="1"/>
  <c r="AP251" i="1"/>
  <c r="M251" i="1"/>
  <c r="L251" i="1"/>
  <c r="F251" i="1"/>
  <c r="BM250" i="1"/>
  <c r="BF250" i="1"/>
  <c r="BE250" i="1"/>
  <c r="BD250" i="1"/>
  <c r="AZ250" i="1"/>
  <c r="AY250" i="1"/>
  <c r="AX250" i="1"/>
  <c r="AW250" i="1"/>
  <c r="AV250" i="1" s="1"/>
  <c r="AS250" i="1"/>
  <c r="AR250" i="1"/>
  <c r="AP250" i="1"/>
  <c r="M250" i="1"/>
  <c r="L250" i="1"/>
  <c r="F250" i="1"/>
  <c r="BM249" i="1"/>
  <c r="BF249" i="1"/>
  <c r="BE249" i="1"/>
  <c r="BD249" i="1"/>
  <c r="AZ249" i="1"/>
  <c r="AY249" i="1"/>
  <c r="AX249" i="1"/>
  <c r="AW249" i="1"/>
  <c r="AV249" i="1" s="1"/>
  <c r="AS249" i="1"/>
  <c r="AR249" i="1"/>
  <c r="AP249" i="1"/>
  <c r="M249" i="1"/>
  <c r="L249" i="1"/>
  <c r="F249" i="1"/>
  <c r="BM248" i="1"/>
  <c r="BF248" i="1"/>
  <c r="BE248" i="1"/>
  <c r="BD248" i="1"/>
  <c r="AZ248" i="1"/>
  <c r="AY248" i="1"/>
  <c r="AX248" i="1"/>
  <c r="AW248" i="1"/>
  <c r="AV248" i="1" s="1"/>
  <c r="AS248" i="1"/>
  <c r="AR248" i="1"/>
  <c r="AP248" i="1"/>
  <c r="M248" i="1"/>
  <c r="L248" i="1"/>
  <c r="F248" i="1"/>
  <c r="BM247" i="1"/>
  <c r="BF247" i="1"/>
  <c r="BE247" i="1"/>
  <c r="BD247" i="1"/>
  <c r="AZ247" i="1"/>
  <c r="AY247" i="1"/>
  <c r="AX247" i="1"/>
  <c r="AW247" i="1"/>
  <c r="AV247" i="1" s="1"/>
  <c r="AS247" i="1"/>
  <c r="AR247" i="1"/>
  <c r="AP247" i="1"/>
  <c r="M247" i="1"/>
  <c r="L247" i="1"/>
  <c r="F247" i="1"/>
  <c r="BM246" i="1"/>
  <c r="BF246" i="1"/>
  <c r="BE246" i="1"/>
  <c r="BD246" i="1"/>
  <c r="AZ246" i="1"/>
  <c r="AY246" i="1"/>
  <c r="AX246" i="1"/>
  <c r="AW246" i="1"/>
  <c r="AV246" i="1" s="1"/>
  <c r="AS246" i="1"/>
  <c r="AR246" i="1"/>
  <c r="AP246" i="1"/>
  <c r="M246" i="1"/>
  <c r="L246" i="1"/>
  <c r="F246" i="1"/>
  <c r="BM245" i="1"/>
  <c r="BF245" i="1"/>
  <c r="BE245" i="1"/>
  <c r="BD245" i="1"/>
  <c r="AZ245" i="1"/>
  <c r="AY245" i="1"/>
  <c r="AX245" i="1"/>
  <c r="AW245" i="1"/>
  <c r="AV245" i="1" s="1"/>
  <c r="AS245" i="1"/>
  <c r="AR245" i="1"/>
  <c r="AP245" i="1"/>
  <c r="M245" i="1"/>
  <c r="L245" i="1"/>
  <c r="F245" i="1"/>
  <c r="BM244" i="1"/>
  <c r="BF244" i="1"/>
  <c r="BE244" i="1"/>
  <c r="BD244" i="1"/>
  <c r="AZ244" i="1"/>
  <c r="AY244" i="1"/>
  <c r="AX244" i="1"/>
  <c r="AW244" i="1"/>
  <c r="AV244" i="1" s="1"/>
  <c r="AS244" i="1"/>
  <c r="AR244" i="1"/>
  <c r="AP244" i="1"/>
  <c r="M244" i="1"/>
  <c r="L244" i="1"/>
  <c r="F244" i="1"/>
  <c r="BM243" i="1"/>
  <c r="BF243" i="1"/>
  <c r="BE243" i="1"/>
  <c r="BD243" i="1"/>
  <c r="AZ243" i="1"/>
  <c r="AY243" i="1"/>
  <c r="AX243" i="1"/>
  <c r="AW243" i="1"/>
  <c r="AV243" i="1" s="1"/>
  <c r="AS243" i="1"/>
  <c r="AR243" i="1"/>
  <c r="AP243" i="1"/>
  <c r="M243" i="1"/>
  <c r="L243" i="1"/>
  <c r="F243" i="1"/>
  <c r="BM242" i="1"/>
  <c r="BF242" i="1"/>
  <c r="BE242" i="1"/>
  <c r="BD242" i="1"/>
  <c r="AZ242" i="1"/>
  <c r="AY242" i="1"/>
  <c r="AX242" i="1"/>
  <c r="AW242" i="1"/>
  <c r="AV242" i="1" s="1"/>
  <c r="AS242" i="1"/>
  <c r="AR242" i="1"/>
  <c r="AP242" i="1"/>
  <c r="M242" i="1"/>
  <c r="L242" i="1"/>
  <c r="F242" i="1"/>
  <c r="BM241" i="1"/>
  <c r="BF241" i="1"/>
  <c r="BE241" i="1"/>
  <c r="BD241" i="1"/>
  <c r="AZ241" i="1"/>
  <c r="AY241" i="1"/>
  <c r="AX241" i="1"/>
  <c r="AW241" i="1"/>
  <c r="AV241" i="1" s="1"/>
  <c r="AS241" i="1"/>
  <c r="AR241" i="1"/>
  <c r="AP241" i="1"/>
  <c r="M241" i="1"/>
  <c r="L241" i="1"/>
  <c r="F241" i="1"/>
  <c r="BM240" i="1"/>
  <c r="BF240" i="1"/>
  <c r="BE240" i="1"/>
  <c r="BD240" i="1"/>
  <c r="AZ240" i="1"/>
  <c r="AY240" i="1"/>
  <c r="AX240" i="1"/>
  <c r="AW240" i="1"/>
  <c r="AV240" i="1" s="1"/>
  <c r="AS240" i="1"/>
  <c r="AR240" i="1"/>
  <c r="AP240" i="1"/>
  <c r="M240" i="1"/>
  <c r="L240" i="1"/>
  <c r="F240" i="1"/>
  <c r="BM239" i="1"/>
  <c r="BF239" i="1"/>
  <c r="BE239" i="1"/>
  <c r="BD239" i="1"/>
  <c r="AZ239" i="1"/>
  <c r="AY239" i="1"/>
  <c r="AX239" i="1"/>
  <c r="AW239" i="1"/>
  <c r="AV239" i="1" s="1"/>
  <c r="AS239" i="1"/>
  <c r="AR239" i="1"/>
  <c r="AP239" i="1"/>
  <c r="M239" i="1"/>
  <c r="L239" i="1"/>
  <c r="F239" i="1"/>
  <c r="BM238" i="1"/>
  <c r="BF238" i="1"/>
  <c r="BE238" i="1"/>
  <c r="BD238" i="1"/>
  <c r="AZ238" i="1"/>
  <c r="AY238" i="1"/>
  <c r="AX238" i="1"/>
  <c r="AW238" i="1"/>
  <c r="AV238" i="1" s="1"/>
  <c r="AS238" i="1"/>
  <c r="AR238" i="1"/>
  <c r="AP238" i="1"/>
  <c r="M238" i="1"/>
  <c r="L238" i="1"/>
  <c r="F238" i="1"/>
  <c r="BM237" i="1"/>
  <c r="BF237" i="1"/>
  <c r="BE237" i="1"/>
  <c r="BD237" i="1"/>
  <c r="AZ237" i="1"/>
  <c r="AY237" i="1"/>
  <c r="AX237" i="1"/>
  <c r="AW237" i="1"/>
  <c r="AV237" i="1" s="1"/>
  <c r="AS237" i="1"/>
  <c r="AR237" i="1"/>
  <c r="AP237" i="1"/>
  <c r="M237" i="1"/>
  <c r="L237" i="1"/>
  <c r="F237" i="1"/>
  <c r="BM236" i="1"/>
  <c r="BF236" i="1"/>
  <c r="BE236" i="1"/>
  <c r="BD236" i="1"/>
  <c r="AZ236" i="1"/>
  <c r="AY236" i="1"/>
  <c r="AX236" i="1"/>
  <c r="AW236" i="1"/>
  <c r="AV236" i="1" s="1"/>
  <c r="AS236" i="1"/>
  <c r="AR236" i="1"/>
  <c r="AP236" i="1"/>
  <c r="M236" i="1"/>
  <c r="L236" i="1"/>
  <c r="F236" i="1"/>
  <c r="BM235" i="1"/>
  <c r="BF235" i="1"/>
  <c r="BE235" i="1"/>
  <c r="BD235" i="1"/>
  <c r="AZ235" i="1"/>
  <c r="AY235" i="1"/>
  <c r="AX235" i="1"/>
  <c r="AW235" i="1"/>
  <c r="AV235" i="1" s="1"/>
  <c r="AS235" i="1"/>
  <c r="AR235" i="1"/>
  <c r="AP235" i="1"/>
  <c r="M235" i="1"/>
  <c r="L235" i="1"/>
  <c r="F235" i="1"/>
  <c r="BM234" i="1"/>
  <c r="BF234" i="1"/>
  <c r="BE234" i="1"/>
  <c r="BD234" i="1"/>
  <c r="AZ234" i="1"/>
  <c r="AY234" i="1"/>
  <c r="AX234" i="1"/>
  <c r="AW234" i="1"/>
  <c r="AV234" i="1" s="1"/>
  <c r="AS234" i="1"/>
  <c r="AR234" i="1"/>
  <c r="AP234" i="1"/>
  <c r="M234" i="1"/>
  <c r="L234" i="1"/>
  <c r="F234" i="1"/>
  <c r="BM233" i="1"/>
  <c r="BF233" i="1"/>
  <c r="BE233" i="1"/>
  <c r="BD233" i="1"/>
  <c r="AZ233" i="1"/>
  <c r="AY233" i="1"/>
  <c r="AX233" i="1"/>
  <c r="AW233" i="1"/>
  <c r="AV233" i="1" s="1"/>
  <c r="AS233" i="1"/>
  <c r="AR233" i="1"/>
  <c r="AP233" i="1"/>
  <c r="M233" i="1"/>
  <c r="L233" i="1"/>
  <c r="F233" i="1"/>
  <c r="BM232" i="1"/>
  <c r="BF232" i="1"/>
  <c r="BE232" i="1"/>
  <c r="BD232" i="1"/>
  <c r="AZ232" i="1"/>
  <c r="AY232" i="1"/>
  <c r="AX232" i="1"/>
  <c r="AW232" i="1"/>
  <c r="AV232" i="1" s="1"/>
  <c r="AS232" i="1"/>
  <c r="AR232" i="1"/>
  <c r="AP232" i="1"/>
  <c r="M232" i="1"/>
  <c r="L232" i="1"/>
  <c r="F232" i="1"/>
  <c r="BM231" i="1"/>
  <c r="BF231" i="1"/>
  <c r="BE231" i="1"/>
  <c r="BD231" i="1"/>
  <c r="AZ231" i="1"/>
  <c r="AY231" i="1"/>
  <c r="AX231" i="1"/>
  <c r="AW231" i="1"/>
  <c r="AV231" i="1" s="1"/>
  <c r="AS231" i="1"/>
  <c r="AR231" i="1"/>
  <c r="AP231" i="1"/>
  <c r="M231" i="1"/>
  <c r="L231" i="1"/>
  <c r="F231" i="1"/>
  <c r="BM230" i="1"/>
  <c r="BF230" i="1"/>
  <c r="BE230" i="1"/>
  <c r="BD230" i="1"/>
  <c r="AZ230" i="1"/>
  <c r="AY230" i="1"/>
  <c r="AX230" i="1"/>
  <c r="AW230" i="1"/>
  <c r="AV230" i="1" s="1"/>
  <c r="AS230" i="1"/>
  <c r="AR230" i="1"/>
  <c r="AP230" i="1"/>
  <c r="M230" i="1"/>
  <c r="L230" i="1"/>
  <c r="F230" i="1"/>
  <c r="BM229" i="1"/>
  <c r="BF229" i="1"/>
  <c r="BE229" i="1"/>
  <c r="BD229" i="1"/>
  <c r="AZ229" i="1"/>
  <c r="AY229" i="1"/>
  <c r="AX229" i="1"/>
  <c r="AW229" i="1"/>
  <c r="AV229" i="1" s="1"/>
  <c r="AS229" i="1"/>
  <c r="AR229" i="1"/>
  <c r="AP229" i="1"/>
  <c r="M229" i="1"/>
  <c r="L229" i="1"/>
  <c r="F229" i="1"/>
  <c r="BM228" i="1"/>
  <c r="BF228" i="1"/>
  <c r="BE228" i="1"/>
  <c r="BD228" i="1"/>
  <c r="AZ228" i="1"/>
  <c r="AY228" i="1"/>
  <c r="AX228" i="1"/>
  <c r="AW228" i="1"/>
  <c r="AV228" i="1" s="1"/>
  <c r="AS228" i="1"/>
  <c r="AR228" i="1"/>
  <c r="AP228" i="1"/>
  <c r="M228" i="1"/>
  <c r="L228" i="1"/>
  <c r="F228" i="1"/>
  <c r="BM227" i="1"/>
  <c r="BF227" i="1"/>
  <c r="BE227" i="1"/>
  <c r="BD227" i="1"/>
  <c r="AZ227" i="1"/>
  <c r="AY227" i="1"/>
  <c r="AX227" i="1"/>
  <c r="AW227" i="1"/>
  <c r="AV227" i="1" s="1"/>
  <c r="AS227" i="1"/>
  <c r="AR227" i="1"/>
  <c r="AP227" i="1"/>
  <c r="M227" i="1"/>
  <c r="L227" i="1"/>
  <c r="F227" i="1"/>
  <c r="BM226" i="1"/>
  <c r="BF226" i="1"/>
  <c r="BE226" i="1"/>
  <c r="BD226" i="1"/>
  <c r="AZ226" i="1"/>
  <c r="AY226" i="1"/>
  <c r="AX226" i="1"/>
  <c r="AW226" i="1"/>
  <c r="AV226" i="1" s="1"/>
  <c r="AS226" i="1"/>
  <c r="AR226" i="1"/>
  <c r="AP226" i="1"/>
  <c r="M226" i="1"/>
  <c r="L226" i="1"/>
  <c r="F226" i="1"/>
  <c r="BM225" i="1"/>
  <c r="BF225" i="1"/>
  <c r="BE225" i="1"/>
  <c r="BD225" i="1"/>
  <c r="AZ225" i="1"/>
  <c r="AY225" i="1"/>
  <c r="AX225" i="1"/>
  <c r="AW225" i="1"/>
  <c r="AV225" i="1" s="1"/>
  <c r="AS225" i="1"/>
  <c r="AR225" i="1"/>
  <c r="AP225" i="1"/>
  <c r="M225" i="1"/>
  <c r="L225" i="1"/>
  <c r="F225" i="1"/>
  <c r="BM224" i="1"/>
  <c r="BF224" i="1"/>
  <c r="BE224" i="1"/>
  <c r="BD224" i="1"/>
  <c r="AZ224" i="1"/>
  <c r="AY224" i="1"/>
  <c r="AX224" i="1"/>
  <c r="AW224" i="1"/>
  <c r="AV224" i="1" s="1"/>
  <c r="AS224" i="1"/>
  <c r="AR224" i="1"/>
  <c r="AP224" i="1"/>
  <c r="M224" i="1"/>
  <c r="L224" i="1"/>
  <c r="F224" i="1"/>
  <c r="BM223" i="1"/>
  <c r="BF223" i="1"/>
  <c r="BE223" i="1"/>
  <c r="BD223" i="1"/>
  <c r="AZ223" i="1"/>
  <c r="AY223" i="1"/>
  <c r="AX223" i="1"/>
  <c r="AW223" i="1"/>
  <c r="AV223" i="1" s="1"/>
  <c r="AS223" i="1"/>
  <c r="AR223" i="1"/>
  <c r="AP223" i="1"/>
  <c r="M223" i="1"/>
  <c r="L223" i="1"/>
  <c r="F223" i="1"/>
  <c r="BM222" i="1"/>
  <c r="BF222" i="1"/>
  <c r="BE222" i="1"/>
  <c r="BD222" i="1"/>
  <c r="AZ222" i="1"/>
  <c r="AY222" i="1"/>
  <c r="AX222" i="1"/>
  <c r="AW222" i="1"/>
  <c r="AV222" i="1" s="1"/>
  <c r="AS222" i="1"/>
  <c r="AR222" i="1"/>
  <c r="AP222" i="1"/>
  <c r="M222" i="1"/>
  <c r="L222" i="1"/>
  <c r="F222" i="1"/>
  <c r="BM221" i="1"/>
  <c r="BF221" i="1"/>
  <c r="BE221" i="1"/>
  <c r="BD221" i="1"/>
  <c r="AZ221" i="1"/>
  <c r="AY221" i="1"/>
  <c r="AX221" i="1"/>
  <c r="AW221" i="1"/>
  <c r="AV221" i="1" s="1"/>
  <c r="AS221" i="1"/>
  <c r="AR221" i="1"/>
  <c r="AP221" i="1"/>
  <c r="M221" i="1"/>
  <c r="L221" i="1"/>
  <c r="F221" i="1"/>
  <c r="BM220" i="1"/>
  <c r="BF220" i="1"/>
  <c r="BE220" i="1"/>
  <c r="BD220" i="1"/>
  <c r="AZ220" i="1"/>
  <c r="AY220" i="1"/>
  <c r="AX220" i="1"/>
  <c r="AW220" i="1"/>
  <c r="AV220" i="1" s="1"/>
  <c r="AS220" i="1"/>
  <c r="AR220" i="1"/>
  <c r="AP220" i="1"/>
  <c r="M220" i="1"/>
  <c r="L220" i="1"/>
  <c r="F220" i="1"/>
  <c r="BM219" i="1"/>
  <c r="BF219" i="1"/>
  <c r="BE219" i="1"/>
  <c r="BD219" i="1"/>
  <c r="AZ219" i="1"/>
  <c r="AY219" i="1"/>
  <c r="AX219" i="1"/>
  <c r="AW219" i="1"/>
  <c r="AV219" i="1" s="1"/>
  <c r="AS219" i="1"/>
  <c r="AR219" i="1"/>
  <c r="AP219" i="1"/>
  <c r="M219" i="1"/>
  <c r="L219" i="1"/>
  <c r="F219" i="1"/>
  <c r="BM218" i="1"/>
  <c r="BF218" i="1"/>
  <c r="BE218" i="1"/>
  <c r="BD218" i="1"/>
  <c r="AZ218" i="1"/>
  <c r="AY218" i="1"/>
  <c r="AX218" i="1"/>
  <c r="AW218" i="1"/>
  <c r="AV218" i="1" s="1"/>
  <c r="AS218" i="1"/>
  <c r="AR218" i="1"/>
  <c r="AP218" i="1"/>
  <c r="M218" i="1"/>
  <c r="L218" i="1"/>
  <c r="F218" i="1"/>
  <c r="BM217" i="1"/>
  <c r="BF217" i="1"/>
  <c r="BE217" i="1"/>
  <c r="BD217" i="1"/>
  <c r="AZ217" i="1"/>
  <c r="AY217" i="1"/>
  <c r="AX217" i="1"/>
  <c r="AW217" i="1"/>
  <c r="AV217" i="1" s="1"/>
  <c r="AS217" i="1"/>
  <c r="AR217" i="1"/>
  <c r="AP217" i="1"/>
  <c r="M217" i="1"/>
  <c r="L217" i="1"/>
  <c r="F217" i="1"/>
  <c r="BM216" i="1"/>
  <c r="BF216" i="1"/>
  <c r="BE216" i="1"/>
  <c r="BD216" i="1"/>
  <c r="AZ216" i="1"/>
  <c r="AY216" i="1"/>
  <c r="AX216" i="1"/>
  <c r="AW216" i="1"/>
  <c r="AV216" i="1" s="1"/>
  <c r="AS216" i="1"/>
  <c r="AR216" i="1"/>
  <c r="AP216" i="1"/>
  <c r="M216" i="1"/>
  <c r="L216" i="1"/>
  <c r="F216" i="1"/>
  <c r="BM215" i="1"/>
  <c r="BF215" i="1"/>
  <c r="BE215" i="1"/>
  <c r="BD215" i="1"/>
  <c r="AZ215" i="1"/>
  <c r="AY215" i="1"/>
  <c r="AX215" i="1"/>
  <c r="AW215" i="1"/>
  <c r="AV215" i="1" s="1"/>
  <c r="AS215" i="1"/>
  <c r="AR215" i="1"/>
  <c r="AP215" i="1"/>
  <c r="M215" i="1"/>
  <c r="L215" i="1"/>
  <c r="F215" i="1"/>
  <c r="BM214" i="1"/>
  <c r="BF214" i="1"/>
  <c r="BE214" i="1"/>
  <c r="BD214" i="1"/>
  <c r="AZ214" i="1"/>
  <c r="AY214" i="1"/>
  <c r="AX214" i="1"/>
  <c r="AW214" i="1"/>
  <c r="AV214" i="1" s="1"/>
  <c r="AS214" i="1"/>
  <c r="AR214" i="1"/>
  <c r="AP214" i="1"/>
  <c r="M214" i="1"/>
  <c r="L214" i="1"/>
  <c r="F214" i="1"/>
  <c r="BM213" i="1"/>
  <c r="BF213" i="1"/>
  <c r="BE213" i="1"/>
  <c r="BD213" i="1"/>
  <c r="AZ213" i="1"/>
  <c r="AY213" i="1"/>
  <c r="AX213" i="1"/>
  <c r="AW213" i="1"/>
  <c r="AV213" i="1" s="1"/>
  <c r="AS213" i="1"/>
  <c r="AR213" i="1"/>
  <c r="AP213" i="1"/>
  <c r="M213" i="1"/>
  <c r="L213" i="1"/>
  <c r="F213" i="1"/>
  <c r="BM212" i="1"/>
  <c r="BF212" i="1"/>
  <c r="BE212" i="1"/>
  <c r="BD212" i="1"/>
  <c r="AZ212" i="1"/>
  <c r="AY212" i="1"/>
  <c r="AX212" i="1"/>
  <c r="AW212" i="1"/>
  <c r="AV212" i="1" s="1"/>
  <c r="AS212" i="1"/>
  <c r="AR212" i="1"/>
  <c r="AP212" i="1"/>
  <c r="M212" i="1"/>
  <c r="L212" i="1"/>
  <c r="F212" i="1"/>
  <c r="BM211" i="1"/>
  <c r="BF211" i="1"/>
  <c r="BE211" i="1"/>
  <c r="BD211" i="1"/>
  <c r="AZ211" i="1"/>
  <c r="AY211" i="1"/>
  <c r="AX211" i="1"/>
  <c r="AW211" i="1"/>
  <c r="AV211" i="1" s="1"/>
  <c r="AS211" i="1"/>
  <c r="AR211" i="1"/>
  <c r="AP211" i="1"/>
  <c r="M211" i="1"/>
  <c r="L211" i="1"/>
  <c r="F211" i="1"/>
  <c r="BM210" i="1"/>
  <c r="BF210" i="1"/>
  <c r="BE210" i="1"/>
  <c r="BD210" i="1"/>
  <c r="AZ210" i="1"/>
  <c r="AY210" i="1"/>
  <c r="AX210" i="1"/>
  <c r="AW210" i="1"/>
  <c r="AV210" i="1" s="1"/>
  <c r="AS210" i="1"/>
  <c r="AR210" i="1"/>
  <c r="AP210" i="1"/>
  <c r="M210" i="1"/>
  <c r="L210" i="1"/>
  <c r="F210" i="1"/>
  <c r="BM209" i="1"/>
  <c r="BF209" i="1"/>
  <c r="BE209" i="1"/>
  <c r="BD209" i="1"/>
  <c r="AZ209" i="1"/>
  <c r="AY209" i="1"/>
  <c r="AX209" i="1"/>
  <c r="AW209" i="1"/>
  <c r="AV209" i="1" s="1"/>
  <c r="AS209" i="1"/>
  <c r="AR209" i="1"/>
  <c r="AP209" i="1"/>
  <c r="M209" i="1"/>
  <c r="L209" i="1"/>
  <c r="F209" i="1"/>
  <c r="BM208" i="1"/>
  <c r="BF208" i="1"/>
  <c r="BE208" i="1"/>
  <c r="BD208" i="1"/>
  <c r="AZ208" i="1"/>
  <c r="AY208" i="1"/>
  <c r="AX208" i="1"/>
  <c r="AW208" i="1"/>
  <c r="AV208" i="1" s="1"/>
  <c r="AS208" i="1"/>
  <c r="AR208" i="1"/>
  <c r="AP208" i="1"/>
  <c r="M208" i="1"/>
  <c r="L208" i="1"/>
  <c r="F208" i="1"/>
  <c r="BM207" i="1"/>
  <c r="BF207" i="1"/>
  <c r="BE207" i="1"/>
  <c r="BD207" i="1"/>
  <c r="AZ207" i="1"/>
  <c r="AY207" i="1"/>
  <c r="AX207" i="1"/>
  <c r="AW207" i="1"/>
  <c r="AV207" i="1" s="1"/>
  <c r="AS207" i="1"/>
  <c r="AR207" i="1"/>
  <c r="AP207" i="1"/>
  <c r="M207" i="1"/>
  <c r="L207" i="1"/>
  <c r="F207" i="1"/>
  <c r="BM206" i="1"/>
  <c r="BF206" i="1"/>
  <c r="BE206" i="1"/>
  <c r="BD206" i="1"/>
  <c r="AZ206" i="1"/>
  <c r="AY206" i="1"/>
  <c r="AX206" i="1"/>
  <c r="AW206" i="1"/>
  <c r="AV206" i="1" s="1"/>
  <c r="AS206" i="1"/>
  <c r="AR206" i="1"/>
  <c r="AP206" i="1"/>
  <c r="M206" i="1"/>
  <c r="L206" i="1"/>
  <c r="F206" i="1"/>
  <c r="BM205" i="1"/>
  <c r="BF205" i="1"/>
  <c r="BE205" i="1"/>
  <c r="BD205" i="1"/>
  <c r="AZ205" i="1"/>
  <c r="AY205" i="1"/>
  <c r="AX205" i="1"/>
  <c r="AW205" i="1"/>
  <c r="AV205" i="1" s="1"/>
  <c r="AS205" i="1"/>
  <c r="AR205" i="1"/>
  <c r="AP205" i="1"/>
  <c r="M205" i="1"/>
  <c r="L205" i="1"/>
  <c r="F205" i="1"/>
  <c r="BM204" i="1"/>
  <c r="BF204" i="1"/>
  <c r="BE204" i="1"/>
  <c r="BD204" i="1"/>
  <c r="AZ204" i="1"/>
  <c r="AY204" i="1"/>
  <c r="AX204" i="1"/>
  <c r="AW204" i="1"/>
  <c r="AV204" i="1" s="1"/>
  <c r="AS204" i="1"/>
  <c r="AR204" i="1"/>
  <c r="AP204" i="1"/>
  <c r="M204" i="1"/>
  <c r="L204" i="1"/>
  <c r="F204" i="1"/>
  <c r="BM203" i="1"/>
  <c r="BF203" i="1"/>
  <c r="BE203" i="1"/>
  <c r="BD203" i="1"/>
  <c r="AZ203" i="1"/>
  <c r="AY203" i="1"/>
  <c r="AX203" i="1"/>
  <c r="AW203" i="1"/>
  <c r="AV203" i="1" s="1"/>
  <c r="AS203" i="1"/>
  <c r="AR203" i="1"/>
  <c r="AP203" i="1"/>
  <c r="M203" i="1"/>
  <c r="L203" i="1"/>
  <c r="F203" i="1"/>
  <c r="BM202" i="1"/>
  <c r="BF202" i="1"/>
  <c r="BE202" i="1"/>
  <c r="BD202" i="1"/>
  <c r="AZ202" i="1"/>
  <c r="AY202" i="1"/>
  <c r="AX202" i="1"/>
  <c r="AW202" i="1"/>
  <c r="AV202" i="1" s="1"/>
  <c r="AS202" i="1"/>
  <c r="AR202" i="1"/>
  <c r="AP202" i="1"/>
  <c r="M202" i="1"/>
  <c r="L202" i="1"/>
  <c r="F202" i="1"/>
  <c r="BM201" i="1"/>
  <c r="BF201" i="1"/>
  <c r="BE201" i="1"/>
  <c r="BD201" i="1"/>
  <c r="AZ201" i="1"/>
  <c r="AY201" i="1"/>
  <c r="AX201" i="1"/>
  <c r="AW201" i="1"/>
  <c r="AV201" i="1" s="1"/>
  <c r="AS201" i="1"/>
  <c r="AR201" i="1"/>
  <c r="AP201" i="1"/>
  <c r="M201" i="1"/>
  <c r="L201" i="1"/>
  <c r="F201" i="1"/>
  <c r="BM200" i="1"/>
  <c r="BF200" i="1"/>
  <c r="BE200" i="1"/>
  <c r="BD200" i="1"/>
  <c r="AZ200" i="1"/>
  <c r="AY200" i="1"/>
  <c r="AX200" i="1"/>
  <c r="AW200" i="1"/>
  <c r="AV200" i="1" s="1"/>
  <c r="AS200" i="1"/>
  <c r="AR200" i="1"/>
  <c r="AP200" i="1"/>
  <c r="M200" i="1"/>
  <c r="L200" i="1"/>
  <c r="F200" i="1"/>
  <c r="BM199" i="1"/>
  <c r="BF199" i="1"/>
  <c r="BE199" i="1"/>
  <c r="BD199" i="1"/>
  <c r="AZ199" i="1"/>
  <c r="AY199" i="1"/>
  <c r="AX199" i="1"/>
  <c r="AW199" i="1"/>
  <c r="AV199" i="1" s="1"/>
  <c r="AS199" i="1"/>
  <c r="AR199" i="1"/>
  <c r="AP199" i="1"/>
  <c r="M199" i="1"/>
  <c r="L199" i="1"/>
  <c r="F199" i="1"/>
  <c r="BM198" i="1"/>
  <c r="BF198" i="1"/>
  <c r="BE198" i="1"/>
  <c r="BD198" i="1"/>
  <c r="AZ198" i="1"/>
  <c r="AY198" i="1"/>
  <c r="AX198" i="1"/>
  <c r="AW198" i="1"/>
  <c r="AV198" i="1" s="1"/>
  <c r="AS198" i="1"/>
  <c r="AR198" i="1"/>
  <c r="AP198" i="1"/>
  <c r="M198" i="1"/>
  <c r="L198" i="1"/>
  <c r="F198" i="1"/>
  <c r="BM197" i="1"/>
  <c r="BF197" i="1"/>
  <c r="BE197" i="1"/>
  <c r="BD197" i="1"/>
  <c r="AZ197" i="1"/>
  <c r="AY197" i="1"/>
  <c r="AX197" i="1"/>
  <c r="AW197" i="1"/>
  <c r="AV197" i="1" s="1"/>
  <c r="AS197" i="1"/>
  <c r="AR197" i="1"/>
  <c r="AP197" i="1"/>
  <c r="M197" i="1"/>
  <c r="L197" i="1"/>
  <c r="F197" i="1"/>
  <c r="BM196" i="1"/>
  <c r="BF196" i="1"/>
  <c r="BE196" i="1"/>
  <c r="BD196" i="1"/>
  <c r="AZ196" i="1"/>
  <c r="AY196" i="1"/>
  <c r="AX196" i="1"/>
  <c r="AW196" i="1"/>
  <c r="AV196" i="1" s="1"/>
  <c r="AS196" i="1"/>
  <c r="AR196" i="1"/>
  <c r="AP196" i="1"/>
  <c r="M196" i="1"/>
  <c r="L196" i="1"/>
  <c r="F196" i="1"/>
  <c r="BM195" i="1"/>
  <c r="BF195" i="1"/>
  <c r="BE195" i="1"/>
  <c r="BD195" i="1"/>
  <c r="AZ195" i="1"/>
  <c r="AY195" i="1"/>
  <c r="AX195" i="1"/>
  <c r="AW195" i="1"/>
  <c r="AV195" i="1" s="1"/>
  <c r="AS195" i="1"/>
  <c r="AR195" i="1"/>
  <c r="AP195" i="1"/>
  <c r="M195" i="1"/>
  <c r="L195" i="1"/>
  <c r="F195" i="1"/>
  <c r="BM194" i="1"/>
  <c r="BF194" i="1"/>
  <c r="BE194" i="1"/>
  <c r="BD194" i="1"/>
  <c r="AZ194" i="1"/>
  <c r="AY194" i="1"/>
  <c r="AX194" i="1"/>
  <c r="AW194" i="1"/>
  <c r="AV194" i="1" s="1"/>
  <c r="AS194" i="1"/>
  <c r="AR194" i="1"/>
  <c r="AP194" i="1"/>
  <c r="M194" i="1"/>
  <c r="L194" i="1"/>
  <c r="F194" i="1"/>
  <c r="BM193" i="1"/>
  <c r="BF193" i="1"/>
  <c r="BE193" i="1"/>
  <c r="BD193" i="1"/>
  <c r="AZ193" i="1"/>
  <c r="AY193" i="1"/>
  <c r="AX193" i="1"/>
  <c r="AW193" i="1"/>
  <c r="AV193" i="1" s="1"/>
  <c r="AS193" i="1"/>
  <c r="AR193" i="1"/>
  <c r="AP193" i="1"/>
  <c r="M193" i="1"/>
  <c r="L193" i="1"/>
  <c r="F193" i="1"/>
  <c r="BM192" i="1"/>
  <c r="BF192" i="1"/>
  <c r="BE192" i="1"/>
  <c r="BD192" i="1"/>
  <c r="AZ192" i="1"/>
  <c r="AY192" i="1"/>
  <c r="AX192" i="1"/>
  <c r="AW192" i="1"/>
  <c r="AV192" i="1" s="1"/>
  <c r="AS192" i="1"/>
  <c r="AR192" i="1"/>
  <c r="AP192" i="1"/>
  <c r="M192" i="1"/>
  <c r="L192" i="1"/>
  <c r="F192" i="1"/>
  <c r="BM191" i="1"/>
  <c r="BF191" i="1"/>
  <c r="BE191" i="1"/>
  <c r="BD191" i="1"/>
  <c r="AZ191" i="1"/>
  <c r="AY191" i="1"/>
  <c r="AX191" i="1"/>
  <c r="AW191" i="1"/>
  <c r="AV191" i="1" s="1"/>
  <c r="AS191" i="1"/>
  <c r="AR191" i="1"/>
  <c r="AP191" i="1"/>
  <c r="M191" i="1"/>
  <c r="L191" i="1"/>
  <c r="F191" i="1"/>
  <c r="BM190" i="1"/>
  <c r="BF190" i="1"/>
  <c r="BE190" i="1"/>
  <c r="BD190" i="1"/>
  <c r="AZ190" i="1"/>
  <c r="AY190" i="1"/>
  <c r="AX190" i="1"/>
  <c r="AW190" i="1"/>
  <c r="AV190" i="1" s="1"/>
  <c r="AS190" i="1"/>
  <c r="AR190" i="1"/>
  <c r="AP190" i="1"/>
  <c r="M190" i="1"/>
  <c r="L190" i="1"/>
  <c r="F190" i="1"/>
  <c r="BM189" i="1"/>
  <c r="BF189" i="1"/>
  <c r="BE189" i="1"/>
  <c r="BD189" i="1"/>
  <c r="AZ189" i="1"/>
  <c r="AY189" i="1"/>
  <c r="AX189" i="1"/>
  <c r="AW189" i="1"/>
  <c r="AV189" i="1" s="1"/>
  <c r="AS189" i="1"/>
  <c r="AR189" i="1"/>
  <c r="AP189" i="1"/>
  <c r="M189" i="1"/>
  <c r="L189" i="1"/>
  <c r="F189" i="1"/>
  <c r="BM188" i="1"/>
  <c r="BF188" i="1"/>
  <c r="BE188" i="1"/>
  <c r="BD188" i="1"/>
  <c r="AZ188" i="1"/>
  <c r="AY188" i="1"/>
  <c r="AX188" i="1"/>
  <c r="AW188" i="1"/>
  <c r="AV188" i="1" s="1"/>
  <c r="AS188" i="1"/>
  <c r="AR188" i="1"/>
  <c r="AP188" i="1"/>
  <c r="M188" i="1"/>
  <c r="L188" i="1"/>
  <c r="F188" i="1"/>
  <c r="BM187" i="1"/>
  <c r="BF187" i="1"/>
  <c r="BE187" i="1"/>
  <c r="BD187" i="1"/>
  <c r="AZ187" i="1"/>
  <c r="AY187" i="1"/>
  <c r="AX187" i="1"/>
  <c r="AW187" i="1"/>
  <c r="AV187" i="1" s="1"/>
  <c r="AS187" i="1"/>
  <c r="AR187" i="1"/>
  <c r="AP187" i="1"/>
  <c r="M187" i="1"/>
  <c r="L187" i="1"/>
  <c r="F187" i="1"/>
  <c r="BM186" i="1"/>
  <c r="BF186" i="1"/>
  <c r="BE186" i="1"/>
  <c r="BD186" i="1"/>
  <c r="AZ186" i="1"/>
  <c r="AY186" i="1"/>
  <c r="AX186" i="1"/>
  <c r="AW186" i="1"/>
  <c r="AV186" i="1" s="1"/>
  <c r="AS186" i="1"/>
  <c r="AR186" i="1"/>
  <c r="AP186" i="1"/>
  <c r="M186" i="1"/>
  <c r="L186" i="1"/>
  <c r="F186" i="1"/>
  <c r="BM185" i="1"/>
  <c r="BF185" i="1"/>
  <c r="BE185" i="1"/>
  <c r="BD185" i="1"/>
  <c r="AZ185" i="1"/>
  <c r="AY185" i="1"/>
  <c r="AX185" i="1"/>
  <c r="AW185" i="1"/>
  <c r="AV185" i="1" s="1"/>
  <c r="AS185" i="1"/>
  <c r="AR185" i="1"/>
  <c r="AP185" i="1"/>
  <c r="M185" i="1"/>
  <c r="L185" i="1"/>
  <c r="F185" i="1"/>
  <c r="BM184" i="1"/>
  <c r="BF184" i="1"/>
  <c r="BE184" i="1"/>
  <c r="BD184" i="1"/>
  <c r="AZ184" i="1"/>
  <c r="AY184" i="1"/>
  <c r="AX184" i="1"/>
  <c r="AW184" i="1"/>
  <c r="AV184" i="1" s="1"/>
  <c r="AS184" i="1"/>
  <c r="AR184" i="1"/>
  <c r="AP184" i="1"/>
  <c r="M184" i="1"/>
  <c r="L184" i="1"/>
  <c r="F184" i="1"/>
  <c r="BM183" i="1"/>
  <c r="BF183" i="1"/>
  <c r="BE183" i="1"/>
  <c r="BD183" i="1"/>
  <c r="AZ183" i="1"/>
  <c r="AY183" i="1"/>
  <c r="AX183" i="1"/>
  <c r="AW183" i="1"/>
  <c r="AV183" i="1" s="1"/>
  <c r="AS183" i="1"/>
  <c r="AR183" i="1"/>
  <c r="AP183" i="1"/>
  <c r="M183" i="1"/>
  <c r="L183" i="1"/>
  <c r="F183" i="1"/>
  <c r="BM182" i="1"/>
  <c r="BF182" i="1"/>
  <c r="BE182" i="1"/>
  <c r="BD182" i="1"/>
  <c r="AZ182" i="1"/>
  <c r="AY182" i="1"/>
  <c r="AX182" i="1"/>
  <c r="AW182" i="1"/>
  <c r="AV182" i="1" s="1"/>
  <c r="AS182" i="1"/>
  <c r="AR182" i="1"/>
  <c r="AP182" i="1"/>
  <c r="M182" i="1"/>
  <c r="L182" i="1"/>
  <c r="F182" i="1"/>
  <c r="BM181" i="1"/>
  <c r="BF181" i="1"/>
  <c r="BE181" i="1"/>
  <c r="BD181" i="1"/>
  <c r="AZ181" i="1"/>
  <c r="AY181" i="1"/>
  <c r="AX181" i="1"/>
  <c r="AW181" i="1"/>
  <c r="AV181" i="1" s="1"/>
  <c r="AS181" i="1"/>
  <c r="AR181" i="1"/>
  <c r="AP181" i="1"/>
  <c r="M181" i="1"/>
  <c r="L181" i="1"/>
  <c r="F181" i="1"/>
  <c r="BM180" i="1"/>
  <c r="BF180" i="1"/>
  <c r="BE180" i="1"/>
  <c r="BD180" i="1"/>
  <c r="AZ180" i="1"/>
  <c r="AY180" i="1"/>
  <c r="AX180" i="1"/>
  <c r="AW180" i="1"/>
  <c r="AV180" i="1" s="1"/>
  <c r="AS180" i="1"/>
  <c r="AR180" i="1"/>
  <c r="AP180" i="1"/>
  <c r="M180" i="1"/>
  <c r="L180" i="1"/>
  <c r="F180" i="1"/>
  <c r="BM179" i="1"/>
  <c r="BF179" i="1"/>
  <c r="BE179" i="1"/>
  <c r="BD179" i="1"/>
  <c r="AZ179" i="1"/>
  <c r="AY179" i="1"/>
  <c r="AX179" i="1"/>
  <c r="AW179" i="1"/>
  <c r="AV179" i="1" s="1"/>
  <c r="AS179" i="1"/>
  <c r="AR179" i="1"/>
  <c r="AP179" i="1"/>
  <c r="M179" i="1"/>
  <c r="L179" i="1"/>
  <c r="F179" i="1"/>
  <c r="BM178" i="1"/>
  <c r="BF178" i="1"/>
  <c r="BE178" i="1"/>
  <c r="BD178" i="1"/>
  <c r="AZ178" i="1"/>
  <c r="AY178" i="1"/>
  <c r="AX178" i="1"/>
  <c r="AW178" i="1"/>
  <c r="AV178" i="1" s="1"/>
  <c r="AS178" i="1"/>
  <c r="AR178" i="1"/>
  <c r="AP178" i="1"/>
  <c r="M178" i="1"/>
  <c r="L178" i="1"/>
  <c r="F178" i="1"/>
  <c r="BM177" i="1"/>
  <c r="BF177" i="1"/>
  <c r="BE177" i="1"/>
  <c r="BD177" i="1"/>
  <c r="AZ177" i="1"/>
  <c r="AY177" i="1"/>
  <c r="AX177" i="1"/>
  <c r="AW177" i="1"/>
  <c r="AV177" i="1" s="1"/>
  <c r="AS177" i="1"/>
  <c r="AR177" i="1"/>
  <c r="AP177" i="1"/>
  <c r="M177" i="1"/>
  <c r="L177" i="1"/>
  <c r="F177" i="1"/>
  <c r="BM176" i="1"/>
  <c r="BF176" i="1"/>
  <c r="BE176" i="1"/>
  <c r="BD176" i="1"/>
  <c r="AZ176" i="1"/>
  <c r="AY176" i="1"/>
  <c r="AX176" i="1"/>
  <c r="AW176" i="1"/>
  <c r="AV176" i="1" s="1"/>
  <c r="AS176" i="1"/>
  <c r="AR176" i="1"/>
  <c r="AP176" i="1"/>
  <c r="M176" i="1"/>
  <c r="L176" i="1"/>
  <c r="F176" i="1"/>
  <c r="BM175" i="1"/>
  <c r="BF175" i="1"/>
  <c r="BE175" i="1"/>
  <c r="BD175" i="1"/>
  <c r="AZ175" i="1"/>
  <c r="AY175" i="1"/>
  <c r="AX175" i="1"/>
  <c r="AW175" i="1"/>
  <c r="AV175" i="1" s="1"/>
  <c r="AS175" i="1"/>
  <c r="AR175" i="1"/>
  <c r="AP175" i="1"/>
  <c r="M175" i="1"/>
  <c r="L175" i="1"/>
  <c r="F175" i="1"/>
  <c r="BM174" i="1"/>
  <c r="BF174" i="1"/>
  <c r="BE174" i="1"/>
  <c r="BD174" i="1"/>
  <c r="AZ174" i="1"/>
  <c r="AY174" i="1"/>
  <c r="AX174" i="1"/>
  <c r="AW174" i="1"/>
  <c r="AV174" i="1" s="1"/>
  <c r="AS174" i="1"/>
  <c r="AR174" i="1"/>
  <c r="AP174" i="1"/>
  <c r="M174" i="1"/>
  <c r="L174" i="1"/>
  <c r="F174" i="1"/>
  <c r="BM173" i="1"/>
  <c r="BF173" i="1"/>
  <c r="BE173" i="1"/>
  <c r="BD173" i="1"/>
  <c r="AZ173" i="1"/>
  <c r="AY173" i="1"/>
  <c r="AX173" i="1"/>
  <c r="AW173" i="1"/>
  <c r="AV173" i="1" s="1"/>
  <c r="AS173" i="1"/>
  <c r="AR173" i="1"/>
  <c r="AP173" i="1"/>
  <c r="M173" i="1"/>
  <c r="L173" i="1"/>
  <c r="F173" i="1"/>
  <c r="BM172" i="1"/>
  <c r="BF172" i="1"/>
  <c r="BE172" i="1"/>
  <c r="BD172" i="1"/>
  <c r="AZ172" i="1"/>
  <c r="AY172" i="1"/>
  <c r="AX172" i="1"/>
  <c r="AW172" i="1"/>
  <c r="AV172" i="1" s="1"/>
  <c r="AS172" i="1"/>
  <c r="AR172" i="1"/>
  <c r="AP172" i="1"/>
  <c r="M172" i="1"/>
  <c r="L172" i="1"/>
  <c r="F172" i="1"/>
  <c r="BM171" i="1"/>
  <c r="BF171" i="1"/>
  <c r="BE171" i="1"/>
  <c r="BD171" i="1"/>
  <c r="AZ171" i="1"/>
  <c r="AY171" i="1"/>
  <c r="AX171" i="1"/>
  <c r="AW171" i="1"/>
  <c r="AV171" i="1" s="1"/>
  <c r="AS171" i="1"/>
  <c r="AR171" i="1"/>
  <c r="AP171" i="1"/>
  <c r="M171" i="1"/>
  <c r="L171" i="1"/>
  <c r="F171" i="1"/>
  <c r="BM170" i="1"/>
  <c r="BF170" i="1"/>
  <c r="BE170" i="1"/>
  <c r="BD170" i="1"/>
  <c r="AZ170" i="1"/>
  <c r="AY170" i="1"/>
  <c r="AX170" i="1"/>
  <c r="AW170" i="1"/>
  <c r="AV170" i="1" s="1"/>
  <c r="AS170" i="1"/>
  <c r="AR170" i="1"/>
  <c r="AP170" i="1"/>
  <c r="M170" i="1"/>
  <c r="L170" i="1"/>
  <c r="F170" i="1"/>
  <c r="BM169" i="1"/>
  <c r="BF169" i="1"/>
  <c r="BE169" i="1"/>
  <c r="BD169" i="1"/>
  <c r="AZ169" i="1"/>
  <c r="AY169" i="1"/>
  <c r="AX169" i="1"/>
  <c r="AW169" i="1"/>
  <c r="AV169" i="1" s="1"/>
  <c r="AS169" i="1"/>
  <c r="AR169" i="1"/>
  <c r="AP169" i="1"/>
  <c r="M169" i="1"/>
  <c r="L169" i="1"/>
  <c r="F169" i="1"/>
  <c r="BM168" i="1"/>
  <c r="BF168" i="1"/>
  <c r="BE168" i="1"/>
  <c r="BD168" i="1"/>
  <c r="AZ168" i="1"/>
  <c r="AY168" i="1"/>
  <c r="AX168" i="1"/>
  <c r="AW168" i="1"/>
  <c r="AV168" i="1" s="1"/>
  <c r="AS168" i="1"/>
  <c r="AR168" i="1"/>
  <c r="AP168" i="1"/>
  <c r="M168" i="1"/>
  <c r="L168" i="1"/>
  <c r="F168" i="1"/>
  <c r="BM167" i="1"/>
  <c r="BF167" i="1"/>
  <c r="BE167" i="1"/>
  <c r="BD167" i="1"/>
  <c r="AZ167" i="1"/>
  <c r="AY167" i="1"/>
  <c r="AX167" i="1"/>
  <c r="AW167" i="1"/>
  <c r="AV167" i="1" s="1"/>
  <c r="AS167" i="1"/>
  <c r="AR167" i="1"/>
  <c r="AP167" i="1"/>
  <c r="M167" i="1"/>
  <c r="L167" i="1"/>
  <c r="F167" i="1"/>
  <c r="BM166" i="1"/>
  <c r="BF166" i="1"/>
  <c r="BE166" i="1"/>
  <c r="BD166" i="1"/>
  <c r="AZ166" i="1"/>
  <c r="AY166" i="1"/>
  <c r="AX166" i="1"/>
  <c r="AW166" i="1"/>
  <c r="AV166" i="1" s="1"/>
  <c r="AS166" i="1"/>
  <c r="AR166" i="1"/>
  <c r="AP166" i="1"/>
  <c r="M166" i="1"/>
  <c r="L166" i="1"/>
  <c r="F166" i="1"/>
  <c r="BM165" i="1"/>
  <c r="BF165" i="1"/>
  <c r="BE165" i="1"/>
  <c r="BD165" i="1"/>
  <c r="AZ165" i="1"/>
  <c r="AY165" i="1"/>
  <c r="AX165" i="1"/>
  <c r="AW165" i="1"/>
  <c r="AV165" i="1" s="1"/>
  <c r="AS165" i="1"/>
  <c r="AR165" i="1"/>
  <c r="AP165" i="1"/>
  <c r="M165" i="1"/>
  <c r="L165" i="1"/>
  <c r="F165" i="1"/>
  <c r="BM164" i="1"/>
  <c r="BF164" i="1"/>
  <c r="BE164" i="1"/>
  <c r="BD164" i="1"/>
  <c r="AZ164" i="1"/>
  <c r="AY164" i="1"/>
  <c r="AX164" i="1"/>
  <c r="AW164" i="1"/>
  <c r="AV164" i="1" s="1"/>
  <c r="AS164" i="1"/>
  <c r="AR164" i="1"/>
  <c r="AP164" i="1"/>
  <c r="M164" i="1"/>
  <c r="L164" i="1"/>
  <c r="F164" i="1"/>
  <c r="BM163" i="1"/>
  <c r="BF163" i="1"/>
  <c r="BE163" i="1"/>
  <c r="BD163" i="1"/>
  <c r="AZ163" i="1"/>
  <c r="AY163" i="1"/>
  <c r="AX163" i="1"/>
  <c r="AW163" i="1"/>
  <c r="AV163" i="1" s="1"/>
  <c r="AS163" i="1"/>
  <c r="AR163" i="1"/>
  <c r="AP163" i="1"/>
  <c r="M163" i="1"/>
  <c r="L163" i="1"/>
  <c r="F163" i="1"/>
  <c r="BM162" i="1"/>
  <c r="BF162" i="1"/>
  <c r="BE162" i="1"/>
  <c r="BD162" i="1"/>
  <c r="AZ162" i="1"/>
  <c r="AY162" i="1"/>
  <c r="AX162" i="1"/>
  <c r="AW162" i="1"/>
  <c r="AV162" i="1" s="1"/>
  <c r="AS162" i="1"/>
  <c r="AR162" i="1"/>
  <c r="AP162" i="1"/>
  <c r="M162" i="1"/>
  <c r="L162" i="1"/>
  <c r="F162" i="1"/>
  <c r="BM161" i="1"/>
  <c r="BF161" i="1"/>
  <c r="BE161" i="1"/>
  <c r="BD161" i="1"/>
  <c r="AZ161" i="1"/>
  <c r="AY161" i="1"/>
  <c r="AX161" i="1"/>
  <c r="AW161" i="1"/>
  <c r="AV161" i="1" s="1"/>
  <c r="AS161" i="1"/>
  <c r="AR161" i="1"/>
  <c r="AP161" i="1"/>
  <c r="M161" i="1"/>
  <c r="L161" i="1"/>
  <c r="F161" i="1"/>
  <c r="BM160" i="1"/>
  <c r="BF160" i="1"/>
  <c r="BE160" i="1"/>
  <c r="BD160" i="1"/>
  <c r="AZ160" i="1"/>
  <c r="AY160" i="1"/>
  <c r="AX160" i="1"/>
  <c r="AW160" i="1"/>
  <c r="AV160" i="1" s="1"/>
  <c r="AS160" i="1"/>
  <c r="AR160" i="1"/>
  <c r="AP160" i="1"/>
  <c r="M160" i="1"/>
  <c r="L160" i="1"/>
  <c r="F160" i="1"/>
  <c r="BM159" i="1"/>
  <c r="BF159" i="1"/>
  <c r="BE159" i="1"/>
  <c r="BD159" i="1"/>
  <c r="AZ159" i="1"/>
  <c r="AY159" i="1"/>
  <c r="AX159" i="1"/>
  <c r="AW159" i="1"/>
  <c r="AV159" i="1" s="1"/>
  <c r="AS159" i="1"/>
  <c r="AR159" i="1"/>
  <c r="AP159" i="1"/>
  <c r="M159" i="1"/>
  <c r="L159" i="1"/>
  <c r="F159" i="1"/>
  <c r="BM158" i="1"/>
  <c r="BF158" i="1"/>
  <c r="BE158" i="1"/>
  <c r="BD158" i="1"/>
  <c r="AZ158" i="1"/>
  <c r="AY158" i="1"/>
  <c r="AX158" i="1"/>
  <c r="AW158" i="1"/>
  <c r="AV158" i="1" s="1"/>
  <c r="AS158" i="1"/>
  <c r="AR158" i="1"/>
  <c r="AP158" i="1"/>
  <c r="M158" i="1"/>
  <c r="L158" i="1"/>
  <c r="F158" i="1"/>
  <c r="BM157" i="1"/>
  <c r="BF157" i="1"/>
  <c r="BE157" i="1"/>
  <c r="BD157" i="1"/>
  <c r="AZ157" i="1"/>
  <c r="AY157" i="1"/>
  <c r="AX157" i="1"/>
  <c r="AW157" i="1"/>
  <c r="AV157" i="1" s="1"/>
  <c r="AS157" i="1"/>
  <c r="AR157" i="1"/>
  <c r="AP157" i="1"/>
  <c r="M157" i="1"/>
  <c r="L157" i="1"/>
  <c r="F157" i="1"/>
  <c r="BM156" i="1"/>
  <c r="BF156" i="1"/>
  <c r="BE156" i="1"/>
  <c r="BD156" i="1"/>
  <c r="AZ156" i="1"/>
  <c r="AY156" i="1"/>
  <c r="AX156" i="1"/>
  <c r="AW156" i="1"/>
  <c r="AV156" i="1" s="1"/>
  <c r="AS156" i="1"/>
  <c r="AR156" i="1"/>
  <c r="AP156" i="1"/>
  <c r="M156" i="1"/>
  <c r="L156" i="1"/>
  <c r="F156" i="1"/>
  <c r="BM155" i="1"/>
  <c r="BF155" i="1"/>
  <c r="BE155" i="1"/>
  <c r="BD155" i="1"/>
  <c r="AZ155" i="1"/>
  <c r="AY155" i="1"/>
  <c r="AX155" i="1"/>
  <c r="AW155" i="1"/>
  <c r="AV155" i="1" s="1"/>
  <c r="AS155" i="1"/>
  <c r="AR155" i="1"/>
  <c r="AP155" i="1"/>
  <c r="M155" i="1"/>
  <c r="L155" i="1"/>
  <c r="F155" i="1"/>
  <c r="BM154" i="1"/>
  <c r="BF154" i="1"/>
  <c r="BE154" i="1"/>
  <c r="BD154" i="1"/>
  <c r="AZ154" i="1"/>
  <c r="AY154" i="1"/>
  <c r="AX154" i="1"/>
  <c r="AW154" i="1"/>
  <c r="AV154" i="1" s="1"/>
  <c r="AS154" i="1"/>
  <c r="AR154" i="1"/>
  <c r="AP154" i="1"/>
  <c r="M154" i="1"/>
  <c r="L154" i="1"/>
  <c r="F154" i="1"/>
  <c r="BM153" i="1"/>
  <c r="BF153" i="1"/>
  <c r="BE153" i="1"/>
  <c r="BD153" i="1"/>
  <c r="AZ153" i="1"/>
  <c r="AY153" i="1"/>
  <c r="AX153" i="1"/>
  <c r="AW153" i="1"/>
  <c r="AV153" i="1" s="1"/>
  <c r="AS153" i="1"/>
  <c r="AR153" i="1"/>
  <c r="AP153" i="1"/>
  <c r="M153" i="1"/>
  <c r="L153" i="1"/>
  <c r="F153" i="1"/>
  <c r="BM152" i="1"/>
  <c r="BF152" i="1"/>
  <c r="BE152" i="1"/>
  <c r="BD152" i="1"/>
  <c r="AZ152" i="1"/>
  <c r="AY152" i="1"/>
  <c r="AX152" i="1"/>
  <c r="AW152" i="1"/>
  <c r="AV152" i="1" s="1"/>
  <c r="AS152" i="1"/>
  <c r="AR152" i="1"/>
  <c r="AP152" i="1"/>
  <c r="M152" i="1"/>
  <c r="L152" i="1"/>
  <c r="F152" i="1"/>
  <c r="BM151" i="1"/>
  <c r="BF151" i="1"/>
  <c r="BE151" i="1"/>
  <c r="BD151" i="1"/>
  <c r="AZ151" i="1"/>
  <c r="AY151" i="1"/>
  <c r="AX151" i="1"/>
  <c r="AW151" i="1"/>
  <c r="AV151" i="1" s="1"/>
  <c r="AS151" i="1"/>
  <c r="AR151" i="1"/>
  <c r="AP151" i="1"/>
  <c r="M151" i="1"/>
  <c r="L151" i="1"/>
  <c r="F151" i="1"/>
  <c r="BM150" i="1"/>
  <c r="BF150" i="1"/>
  <c r="BE150" i="1"/>
  <c r="BD150" i="1"/>
  <c r="AZ150" i="1"/>
  <c r="AY150" i="1"/>
  <c r="AX150" i="1"/>
  <c r="AW150" i="1"/>
  <c r="AV150" i="1" s="1"/>
  <c r="AS150" i="1"/>
  <c r="AR150" i="1"/>
  <c r="AP150" i="1"/>
  <c r="M150" i="1"/>
  <c r="L150" i="1"/>
  <c r="F150" i="1"/>
  <c r="BM149" i="1"/>
  <c r="BF149" i="1"/>
  <c r="BE149" i="1"/>
  <c r="BD149" i="1"/>
  <c r="AZ149" i="1"/>
  <c r="AY149" i="1"/>
  <c r="AX149" i="1"/>
  <c r="AW149" i="1"/>
  <c r="AV149" i="1" s="1"/>
  <c r="AS149" i="1"/>
  <c r="AR149" i="1"/>
  <c r="AP149" i="1"/>
  <c r="M149" i="1"/>
  <c r="L149" i="1"/>
  <c r="F149" i="1"/>
  <c r="BM148" i="1"/>
  <c r="BF148" i="1"/>
  <c r="BE148" i="1"/>
  <c r="BD148" i="1"/>
  <c r="AZ148" i="1"/>
  <c r="AY148" i="1"/>
  <c r="AX148" i="1"/>
  <c r="AW148" i="1"/>
  <c r="AV148" i="1" s="1"/>
  <c r="AS148" i="1"/>
  <c r="AR148" i="1"/>
  <c r="AP148" i="1"/>
  <c r="M148" i="1"/>
  <c r="L148" i="1"/>
  <c r="F148" i="1"/>
  <c r="BM147" i="1"/>
  <c r="BF147" i="1"/>
  <c r="BE147" i="1"/>
  <c r="BD147" i="1"/>
  <c r="AZ147" i="1"/>
  <c r="AY147" i="1"/>
  <c r="AX147" i="1"/>
  <c r="AW147" i="1"/>
  <c r="AV147" i="1" s="1"/>
  <c r="AS147" i="1"/>
  <c r="AR147" i="1"/>
  <c r="AP147" i="1"/>
  <c r="M147" i="1"/>
  <c r="L147" i="1"/>
  <c r="F147" i="1"/>
  <c r="BM146" i="1"/>
  <c r="BF146" i="1"/>
  <c r="BE146" i="1"/>
  <c r="BD146" i="1"/>
  <c r="AZ146" i="1"/>
  <c r="AY146" i="1"/>
  <c r="AX146" i="1"/>
  <c r="AW146" i="1"/>
  <c r="AV146" i="1" s="1"/>
  <c r="AS146" i="1"/>
  <c r="AR146" i="1"/>
  <c r="AP146" i="1"/>
  <c r="M146" i="1"/>
  <c r="L146" i="1"/>
  <c r="F146" i="1"/>
  <c r="BM145" i="1"/>
  <c r="BF145" i="1"/>
  <c r="BE145" i="1"/>
  <c r="BD145" i="1"/>
  <c r="AZ145" i="1"/>
  <c r="AY145" i="1"/>
  <c r="AX145" i="1"/>
  <c r="AW145" i="1"/>
  <c r="AV145" i="1" s="1"/>
  <c r="AS145" i="1"/>
  <c r="AR145" i="1"/>
  <c r="AP145" i="1"/>
  <c r="M145" i="1"/>
  <c r="L145" i="1"/>
  <c r="F145" i="1"/>
  <c r="BM144" i="1"/>
  <c r="BF144" i="1"/>
  <c r="BE144" i="1"/>
  <c r="BD144" i="1"/>
  <c r="AZ144" i="1"/>
  <c r="AY144" i="1"/>
  <c r="AX144" i="1"/>
  <c r="AW144" i="1"/>
  <c r="AV144" i="1" s="1"/>
  <c r="AS144" i="1"/>
  <c r="AR144" i="1"/>
  <c r="AP144" i="1"/>
  <c r="M144" i="1"/>
  <c r="L144" i="1"/>
  <c r="F144" i="1"/>
  <c r="BM143" i="1"/>
  <c r="BF143" i="1"/>
  <c r="BE143" i="1"/>
  <c r="BD143" i="1"/>
  <c r="AZ143" i="1"/>
  <c r="AY143" i="1"/>
  <c r="AX143" i="1"/>
  <c r="AW143" i="1"/>
  <c r="AV143" i="1" s="1"/>
  <c r="AS143" i="1"/>
  <c r="AR143" i="1"/>
  <c r="AP143" i="1"/>
  <c r="M143" i="1"/>
  <c r="L143" i="1"/>
  <c r="F143" i="1"/>
  <c r="BM142" i="1"/>
  <c r="BF142" i="1"/>
  <c r="BE142" i="1"/>
  <c r="BD142" i="1"/>
  <c r="AZ142" i="1"/>
  <c r="AY142" i="1"/>
  <c r="AX142" i="1"/>
  <c r="AW142" i="1"/>
  <c r="AV142" i="1" s="1"/>
  <c r="AS142" i="1"/>
  <c r="AR142" i="1"/>
  <c r="AP142" i="1"/>
  <c r="M142" i="1"/>
  <c r="L142" i="1"/>
  <c r="F142" i="1"/>
  <c r="BM141" i="1"/>
  <c r="BF141" i="1"/>
  <c r="BE141" i="1"/>
  <c r="BD141" i="1"/>
  <c r="AZ141" i="1"/>
  <c r="AY141" i="1"/>
  <c r="AX141" i="1"/>
  <c r="AW141" i="1"/>
  <c r="AV141" i="1" s="1"/>
  <c r="AS141" i="1"/>
  <c r="AR141" i="1"/>
  <c r="AP141" i="1"/>
  <c r="M141" i="1"/>
  <c r="L141" i="1"/>
  <c r="F141" i="1"/>
  <c r="BM140" i="1"/>
  <c r="BF140" i="1"/>
  <c r="BE140" i="1"/>
  <c r="BD140" i="1"/>
  <c r="AZ140" i="1"/>
  <c r="AY140" i="1"/>
  <c r="AX140" i="1"/>
  <c r="AW140" i="1"/>
  <c r="AV140" i="1" s="1"/>
  <c r="AS140" i="1"/>
  <c r="AR140" i="1"/>
  <c r="AP140" i="1"/>
  <c r="M140" i="1"/>
  <c r="L140" i="1"/>
  <c r="F140" i="1"/>
  <c r="BM139" i="1"/>
  <c r="BF139" i="1"/>
  <c r="BE139" i="1"/>
  <c r="BD139" i="1"/>
  <c r="AZ139" i="1"/>
  <c r="AY139" i="1"/>
  <c r="AX139" i="1"/>
  <c r="AW139" i="1"/>
  <c r="AV139" i="1" s="1"/>
  <c r="AS139" i="1"/>
  <c r="AR139" i="1"/>
  <c r="AP139" i="1"/>
  <c r="M139" i="1"/>
  <c r="L139" i="1"/>
  <c r="F139" i="1"/>
  <c r="BM138" i="1"/>
  <c r="BF138" i="1"/>
  <c r="BE138" i="1"/>
  <c r="BD138" i="1"/>
  <c r="AZ138" i="1"/>
  <c r="AY138" i="1"/>
  <c r="AX138" i="1"/>
  <c r="AW138" i="1"/>
  <c r="AV138" i="1" s="1"/>
  <c r="AS138" i="1"/>
  <c r="AR138" i="1"/>
  <c r="AP138" i="1"/>
  <c r="M138" i="1"/>
  <c r="L138" i="1"/>
  <c r="F138" i="1"/>
  <c r="BM137" i="1"/>
  <c r="BF137" i="1"/>
  <c r="BE137" i="1"/>
  <c r="BD137" i="1"/>
  <c r="AZ137" i="1"/>
  <c r="AY137" i="1"/>
  <c r="AX137" i="1"/>
  <c r="AW137" i="1"/>
  <c r="AV137" i="1" s="1"/>
  <c r="AS137" i="1"/>
  <c r="AR137" i="1"/>
  <c r="AP137" i="1"/>
  <c r="M137" i="1"/>
  <c r="L137" i="1"/>
  <c r="F137" i="1"/>
  <c r="BM136" i="1"/>
  <c r="BF136" i="1"/>
  <c r="BE136" i="1"/>
  <c r="BD136" i="1"/>
  <c r="AZ136" i="1"/>
  <c r="AY136" i="1"/>
  <c r="AX136" i="1"/>
  <c r="AW136" i="1"/>
  <c r="AV136" i="1" s="1"/>
  <c r="AS136" i="1"/>
  <c r="AR136" i="1"/>
  <c r="AP136" i="1"/>
  <c r="M136" i="1"/>
  <c r="L136" i="1"/>
  <c r="F136" i="1"/>
  <c r="BM135" i="1"/>
  <c r="BF135" i="1"/>
  <c r="BE135" i="1"/>
  <c r="BD135" i="1"/>
  <c r="AZ135" i="1"/>
  <c r="AY135" i="1"/>
  <c r="AX135" i="1"/>
  <c r="AW135" i="1"/>
  <c r="AV135" i="1" s="1"/>
  <c r="AS135" i="1"/>
  <c r="AR135" i="1"/>
  <c r="AP135" i="1"/>
  <c r="M135" i="1"/>
  <c r="L135" i="1"/>
  <c r="F135" i="1"/>
  <c r="BM134" i="1"/>
  <c r="BF134" i="1"/>
  <c r="BE134" i="1"/>
  <c r="BD134" i="1"/>
  <c r="AZ134" i="1"/>
  <c r="AY134" i="1"/>
  <c r="AX134" i="1"/>
  <c r="AW134" i="1"/>
  <c r="AV134" i="1" s="1"/>
  <c r="AS134" i="1"/>
  <c r="AR134" i="1"/>
  <c r="AP134" i="1"/>
  <c r="M134" i="1"/>
  <c r="L134" i="1"/>
  <c r="F134" i="1"/>
  <c r="BM133" i="1"/>
  <c r="BF133" i="1"/>
  <c r="BE133" i="1"/>
  <c r="BD133" i="1"/>
  <c r="AZ133" i="1"/>
  <c r="AY133" i="1"/>
  <c r="AX133" i="1"/>
  <c r="AW133" i="1"/>
  <c r="AV133" i="1" s="1"/>
  <c r="AS133" i="1"/>
  <c r="AR133" i="1"/>
  <c r="AP133" i="1"/>
  <c r="M133" i="1"/>
  <c r="L133" i="1"/>
  <c r="F133" i="1"/>
  <c r="BM132" i="1"/>
  <c r="BF132" i="1"/>
  <c r="BE132" i="1"/>
  <c r="BD132" i="1"/>
  <c r="AZ132" i="1"/>
  <c r="AY132" i="1"/>
  <c r="AX132" i="1"/>
  <c r="AW132" i="1"/>
  <c r="AV132" i="1" s="1"/>
  <c r="AS132" i="1"/>
  <c r="AR132" i="1"/>
  <c r="AP132" i="1"/>
  <c r="M132" i="1"/>
  <c r="L132" i="1"/>
  <c r="F132" i="1"/>
  <c r="BM131" i="1"/>
  <c r="BF131" i="1"/>
  <c r="BE131" i="1"/>
  <c r="BD131" i="1"/>
  <c r="AZ131" i="1"/>
  <c r="AY131" i="1"/>
  <c r="AX131" i="1"/>
  <c r="AW131" i="1"/>
  <c r="AV131" i="1" s="1"/>
  <c r="AS131" i="1"/>
  <c r="AR131" i="1"/>
  <c r="AP131" i="1"/>
  <c r="M131" i="1"/>
  <c r="L131" i="1"/>
  <c r="F131" i="1"/>
  <c r="BM130" i="1"/>
  <c r="BF130" i="1"/>
  <c r="BE130" i="1"/>
  <c r="BD130" i="1"/>
  <c r="AZ130" i="1"/>
  <c r="AY130" i="1"/>
  <c r="AX130" i="1"/>
  <c r="AW130" i="1"/>
  <c r="AV130" i="1" s="1"/>
  <c r="AS130" i="1"/>
  <c r="AR130" i="1"/>
  <c r="AP130" i="1"/>
  <c r="M130" i="1"/>
  <c r="L130" i="1"/>
  <c r="F130" i="1"/>
  <c r="BM129" i="1"/>
  <c r="BF129" i="1"/>
  <c r="BE129" i="1"/>
  <c r="BD129" i="1"/>
  <c r="AZ129" i="1"/>
  <c r="AY129" i="1"/>
  <c r="AX129" i="1"/>
  <c r="AW129" i="1"/>
  <c r="AV129" i="1" s="1"/>
  <c r="AS129" i="1"/>
  <c r="AR129" i="1"/>
  <c r="AP129" i="1"/>
  <c r="M129" i="1"/>
  <c r="L129" i="1"/>
  <c r="F129" i="1"/>
  <c r="BM128" i="1"/>
  <c r="BF128" i="1"/>
  <c r="BE128" i="1"/>
  <c r="BD128" i="1"/>
  <c r="AZ128" i="1"/>
  <c r="AY128" i="1"/>
  <c r="AX128" i="1"/>
  <c r="AW128" i="1"/>
  <c r="AV128" i="1" s="1"/>
  <c r="AS128" i="1"/>
  <c r="AR128" i="1"/>
  <c r="AP128" i="1"/>
  <c r="M128" i="1"/>
  <c r="L128" i="1"/>
  <c r="F128" i="1"/>
  <c r="BM127" i="1"/>
  <c r="BF127" i="1"/>
  <c r="BE127" i="1"/>
  <c r="BD127" i="1"/>
  <c r="AZ127" i="1"/>
  <c r="AY127" i="1"/>
  <c r="AX127" i="1"/>
  <c r="AW127" i="1"/>
  <c r="AV127" i="1" s="1"/>
  <c r="AS127" i="1"/>
  <c r="AR127" i="1"/>
  <c r="AP127" i="1"/>
  <c r="M127" i="1"/>
  <c r="L127" i="1"/>
  <c r="F127" i="1"/>
  <c r="BM126" i="1"/>
  <c r="BF126" i="1"/>
  <c r="BE126" i="1"/>
  <c r="BD126" i="1"/>
  <c r="AZ126" i="1"/>
  <c r="AY126" i="1"/>
  <c r="AX126" i="1"/>
  <c r="AW126" i="1"/>
  <c r="AV126" i="1" s="1"/>
  <c r="AS126" i="1"/>
  <c r="AR126" i="1"/>
  <c r="AP126" i="1"/>
  <c r="M126" i="1"/>
  <c r="L126" i="1"/>
  <c r="F126" i="1"/>
  <c r="BM125" i="1"/>
  <c r="BF125" i="1"/>
  <c r="BE125" i="1"/>
  <c r="BD125" i="1"/>
  <c r="AZ125" i="1"/>
  <c r="AY125" i="1"/>
  <c r="AX125" i="1"/>
  <c r="AW125" i="1"/>
  <c r="AV125" i="1" s="1"/>
  <c r="AS125" i="1"/>
  <c r="AR125" i="1"/>
  <c r="AP125" i="1"/>
  <c r="M125" i="1"/>
  <c r="L125" i="1"/>
  <c r="F125" i="1"/>
  <c r="BM124" i="1"/>
  <c r="BF124" i="1"/>
  <c r="BE124" i="1"/>
  <c r="BD124" i="1"/>
  <c r="AZ124" i="1"/>
  <c r="AY124" i="1"/>
  <c r="AX124" i="1"/>
  <c r="AW124" i="1"/>
  <c r="AV124" i="1" s="1"/>
  <c r="AS124" i="1"/>
  <c r="AR124" i="1"/>
  <c r="AP124" i="1"/>
  <c r="M124" i="1"/>
  <c r="L124" i="1"/>
  <c r="F124" i="1"/>
  <c r="BM123" i="1"/>
  <c r="BF123" i="1"/>
  <c r="BE123" i="1"/>
  <c r="BD123" i="1"/>
  <c r="AZ123" i="1"/>
  <c r="AY123" i="1"/>
  <c r="AX123" i="1"/>
  <c r="AW123" i="1"/>
  <c r="AV123" i="1" s="1"/>
  <c r="AS123" i="1"/>
  <c r="AR123" i="1"/>
  <c r="AP123" i="1"/>
  <c r="M123" i="1"/>
  <c r="L123" i="1"/>
  <c r="F123" i="1"/>
  <c r="BM122" i="1"/>
  <c r="BF122" i="1"/>
  <c r="BE122" i="1"/>
  <c r="BD122" i="1"/>
  <c r="AZ122" i="1"/>
  <c r="AY122" i="1"/>
  <c r="AX122" i="1"/>
  <c r="AW122" i="1"/>
  <c r="AV122" i="1" s="1"/>
  <c r="AS122" i="1"/>
  <c r="AR122" i="1"/>
  <c r="AP122" i="1"/>
  <c r="M122" i="1"/>
  <c r="L122" i="1"/>
  <c r="F122" i="1"/>
  <c r="BM121" i="1"/>
  <c r="BF121" i="1"/>
  <c r="BE121" i="1"/>
  <c r="BD121" i="1"/>
  <c r="AZ121" i="1"/>
  <c r="AY121" i="1"/>
  <c r="AX121" i="1"/>
  <c r="AW121" i="1"/>
  <c r="AV121" i="1" s="1"/>
  <c r="AS121" i="1"/>
  <c r="AR121" i="1"/>
  <c r="AP121" i="1"/>
  <c r="M121" i="1"/>
  <c r="L121" i="1"/>
  <c r="F121" i="1"/>
  <c r="BM120" i="1"/>
  <c r="BF120" i="1"/>
  <c r="BE120" i="1"/>
  <c r="BD120" i="1"/>
  <c r="AZ120" i="1"/>
  <c r="AY120" i="1"/>
  <c r="AX120" i="1"/>
  <c r="AW120" i="1"/>
  <c r="AV120" i="1" s="1"/>
  <c r="AS120" i="1"/>
  <c r="AR120" i="1"/>
  <c r="AP120" i="1"/>
  <c r="M120" i="1"/>
  <c r="L120" i="1"/>
  <c r="F120" i="1"/>
  <c r="BM119" i="1"/>
  <c r="BF119" i="1"/>
  <c r="BE119" i="1"/>
  <c r="BD119" i="1"/>
  <c r="AZ119" i="1"/>
  <c r="AY119" i="1"/>
  <c r="AX119" i="1"/>
  <c r="AW119" i="1"/>
  <c r="AV119" i="1" s="1"/>
  <c r="AS119" i="1"/>
  <c r="AR119" i="1"/>
  <c r="AP119" i="1"/>
  <c r="M119" i="1"/>
  <c r="L119" i="1"/>
  <c r="F119" i="1"/>
  <c r="BM118" i="1"/>
  <c r="BF118" i="1"/>
  <c r="BE118" i="1"/>
  <c r="BD118" i="1"/>
  <c r="AZ118" i="1"/>
  <c r="AY118" i="1"/>
  <c r="AX118" i="1"/>
  <c r="AW118" i="1"/>
  <c r="AV118" i="1" s="1"/>
  <c r="AS118" i="1"/>
  <c r="AR118" i="1"/>
  <c r="AP118" i="1"/>
  <c r="M118" i="1"/>
  <c r="L118" i="1"/>
  <c r="F118" i="1"/>
  <c r="BM117" i="1"/>
  <c r="BF117" i="1"/>
  <c r="BE117" i="1"/>
  <c r="BD117" i="1"/>
  <c r="AZ117" i="1"/>
  <c r="AY117" i="1"/>
  <c r="AX117" i="1"/>
  <c r="AW117" i="1"/>
  <c r="AV117" i="1" s="1"/>
  <c r="AS117" i="1"/>
  <c r="AR117" i="1"/>
  <c r="AP117" i="1"/>
  <c r="M117" i="1"/>
  <c r="L117" i="1"/>
  <c r="F117" i="1"/>
  <c r="BM116" i="1"/>
  <c r="BF116" i="1"/>
  <c r="BE116" i="1"/>
  <c r="BD116" i="1"/>
  <c r="AZ116" i="1"/>
  <c r="AY116" i="1"/>
  <c r="AX116" i="1"/>
  <c r="AW116" i="1"/>
  <c r="AV116" i="1" s="1"/>
  <c r="AS116" i="1"/>
  <c r="AR116" i="1"/>
  <c r="AP116" i="1"/>
  <c r="M116" i="1"/>
  <c r="L116" i="1"/>
  <c r="F116" i="1"/>
  <c r="BM115" i="1"/>
  <c r="BF115" i="1"/>
  <c r="BE115" i="1"/>
  <c r="BD115" i="1"/>
  <c r="AZ115" i="1"/>
  <c r="AY115" i="1"/>
  <c r="AX115" i="1"/>
  <c r="AW115" i="1"/>
  <c r="AV115" i="1" s="1"/>
  <c r="AS115" i="1"/>
  <c r="AR115" i="1"/>
  <c r="AP115" i="1"/>
  <c r="M115" i="1"/>
  <c r="L115" i="1"/>
  <c r="F115" i="1"/>
  <c r="BM114" i="1"/>
  <c r="BF114" i="1"/>
  <c r="BE114" i="1"/>
  <c r="BD114" i="1"/>
  <c r="AZ114" i="1"/>
  <c r="AY114" i="1"/>
  <c r="AX114" i="1"/>
  <c r="AW114" i="1"/>
  <c r="AV114" i="1" s="1"/>
  <c r="AS114" i="1"/>
  <c r="AR114" i="1"/>
  <c r="AP114" i="1"/>
  <c r="M114" i="1"/>
  <c r="L114" i="1"/>
  <c r="F114" i="1"/>
  <c r="BM113" i="1"/>
  <c r="BF113" i="1"/>
  <c r="BE113" i="1"/>
  <c r="BD113" i="1"/>
  <c r="AZ113" i="1"/>
  <c r="AY113" i="1"/>
  <c r="AX113" i="1"/>
  <c r="AW113" i="1"/>
  <c r="AV113" i="1" s="1"/>
  <c r="AS113" i="1"/>
  <c r="AR113" i="1"/>
  <c r="AP113" i="1"/>
  <c r="M113" i="1"/>
  <c r="L113" i="1"/>
  <c r="F113" i="1"/>
  <c r="BM112" i="1"/>
  <c r="BF112" i="1"/>
  <c r="BE112" i="1"/>
  <c r="BD112" i="1"/>
  <c r="AZ112" i="1"/>
  <c r="AY112" i="1"/>
  <c r="AX112" i="1"/>
  <c r="AW112" i="1"/>
  <c r="AV112" i="1" s="1"/>
  <c r="AS112" i="1"/>
  <c r="AR112" i="1"/>
  <c r="AP112" i="1"/>
  <c r="M112" i="1"/>
  <c r="L112" i="1"/>
  <c r="F112" i="1"/>
  <c r="BM111" i="1"/>
  <c r="BF111" i="1"/>
  <c r="BE111" i="1"/>
  <c r="BD111" i="1"/>
  <c r="AZ111" i="1"/>
  <c r="AY111" i="1"/>
  <c r="AX111" i="1"/>
  <c r="AW111" i="1"/>
  <c r="AV111" i="1" s="1"/>
  <c r="AS111" i="1"/>
  <c r="AR111" i="1"/>
  <c r="AP111" i="1"/>
  <c r="M111" i="1"/>
  <c r="L111" i="1"/>
  <c r="F111" i="1"/>
  <c r="BM110" i="1"/>
  <c r="BF110" i="1"/>
  <c r="BE110" i="1"/>
  <c r="BD110" i="1"/>
  <c r="AZ110" i="1"/>
  <c r="AY110" i="1"/>
  <c r="AX110" i="1"/>
  <c r="AW110" i="1"/>
  <c r="AV110" i="1" s="1"/>
  <c r="AS110" i="1"/>
  <c r="AR110" i="1"/>
  <c r="AP110" i="1"/>
  <c r="M110" i="1"/>
  <c r="L110" i="1"/>
  <c r="F110" i="1"/>
  <c r="BM109" i="1"/>
  <c r="BF109" i="1"/>
  <c r="BE109" i="1"/>
  <c r="BD109" i="1"/>
  <c r="AZ109" i="1"/>
  <c r="AY109" i="1"/>
  <c r="AX109" i="1"/>
  <c r="AW109" i="1"/>
  <c r="AV109" i="1" s="1"/>
  <c r="AS109" i="1"/>
  <c r="AR109" i="1"/>
  <c r="AP109" i="1"/>
  <c r="M109" i="1"/>
  <c r="L109" i="1"/>
  <c r="F109" i="1"/>
  <c r="BM108" i="1"/>
  <c r="BF108" i="1"/>
  <c r="BE108" i="1"/>
  <c r="BD108" i="1"/>
  <c r="AZ108" i="1"/>
  <c r="AY108" i="1"/>
  <c r="AX108" i="1"/>
  <c r="AW108" i="1"/>
  <c r="AV108" i="1" s="1"/>
  <c r="AS108" i="1"/>
  <c r="AR108" i="1"/>
  <c r="AP108" i="1"/>
  <c r="M108" i="1"/>
  <c r="L108" i="1"/>
  <c r="F108" i="1"/>
  <c r="BM107" i="1"/>
  <c r="BF107" i="1"/>
  <c r="BE107" i="1"/>
  <c r="BD107" i="1"/>
  <c r="AZ107" i="1"/>
  <c r="AY107" i="1"/>
  <c r="AX107" i="1"/>
  <c r="AW107" i="1"/>
  <c r="AV107" i="1" s="1"/>
  <c r="AS107" i="1"/>
  <c r="AR107" i="1"/>
  <c r="AP107" i="1"/>
  <c r="M107" i="1"/>
  <c r="L107" i="1"/>
  <c r="F107" i="1"/>
  <c r="BM106" i="1"/>
  <c r="BF106" i="1"/>
  <c r="BE106" i="1"/>
  <c r="BD106" i="1"/>
  <c r="AZ106" i="1"/>
  <c r="AY106" i="1"/>
  <c r="AX106" i="1"/>
  <c r="AW106" i="1"/>
  <c r="AV106" i="1" s="1"/>
  <c r="AS106" i="1"/>
  <c r="AR106" i="1"/>
  <c r="AP106" i="1"/>
  <c r="M106" i="1"/>
  <c r="L106" i="1"/>
  <c r="F106" i="1"/>
  <c r="BM105" i="1"/>
  <c r="BF105" i="1"/>
  <c r="BE105" i="1"/>
  <c r="BD105" i="1"/>
  <c r="AZ105" i="1"/>
  <c r="AY105" i="1"/>
  <c r="AX105" i="1"/>
  <c r="AW105" i="1"/>
  <c r="AV105" i="1" s="1"/>
  <c r="AS105" i="1"/>
  <c r="AR105" i="1"/>
  <c r="AP105" i="1"/>
  <c r="M105" i="1"/>
  <c r="L105" i="1"/>
  <c r="F105" i="1"/>
  <c r="BM104" i="1"/>
  <c r="BF104" i="1"/>
  <c r="BE104" i="1"/>
  <c r="BD104" i="1"/>
  <c r="AZ104" i="1"/>
  <c r="AY104" i="1"/>
  <c r="AX104" i="1"/>
  <c r="AW104" i="1"/>
  <c r="AV104" i="1"/>
  <c r="AS104" i="1"/>
  <c r="AR104" i="1"/>
  <c r="AP104" i="1"/>
  <c r="M104" i="1"/>
  <c r="L104" i="1"/>
  <c r="F104" i="1"/>
  <c r="BM103" i="1"/>
  <c r="BF103" i="1"/>
  <c r="BE103" i="1"/>
  <c r="BD103" i="1"/>
  <c r="AZ103" i="1"/>
  <c r="AY103" i="1"/>
  <c r="AX103" i="1"/>
  <c r="AW103" i="1"/>
  <c r="AV103" i="1" s="1"/>
  <c r="AS103" i="1"/>
  <c r="AR103" i="1"/>
  <c r="AP103" i="1"/>
  <c r="M103" i="1"/>
  <c r="L103" i="1"/>
  <c r="F103" i="1"/>
  <c r="BM102" i="1"/>
  <c r="BF102" i="1"/>
  <c r="BE102" i="1"/>
  <c r="BD102" i="1"/>
  <c r="AZ102" i="1"/>
  <c r="AY102" i="1"/>
  <c r="AX102" i="1"/>
  <c r="AW102" i="1"/>
  <c r="AS102" i="1"/>
  <c r="AR102" i="1"/>
  <c r="AP102" i="1"/>
  <c r="M102" i="1"/>
  <c r="L102" i="1"/>
  <c r="F102" i="1"/>
  <c r="BM101" i="1"/>
  <c r="BF101" i="1"/>
  <c r="BE101" i="1"/>
  <c r="BD101" i="1"/>
  <c r="AZ101" i="1"/>
  <c r="AY101" i="1"/>
  <c r="AX101" i="1"/>
  <c r="AW101" i="1"/>
  <c r="AS101" i="1"/>
  <c r="AR101" i="1"/>
  <c r="AP101" i="1"/>
  <c r="M101" i="1"/>
  <c r="L101" i="1"/>
  <c r="F101" i="1"/>
  <c r="BM100" i="1"/>
  <c r="BF100" i="1"/>
  <c r="BE100" i="1"/>
  <c r="BD100" i="1"/>
  <c r="AZ100" i="1"/>
  <c r="AY100" i="1"/>
  <c r="AX100" i="1"/>
  <c r="AW100" i="1"/>
  <c r="AS100" i="1"/>
  <c r="AR100" i="1"/>
  <c r="AP100" i="1"/>
  <c r="M100" i="1"/>
  <c r="L100" i="1"/>
  <c r="F100" i="1"/>
  <c r="BM99" i="1"/>
  <c r="BF99" i="1"/>
  <c r="BE99" i="1"/>
  <c r="BD99" i="1"/>
  <c r="AZ99" i="1"/>
  <c r="AY99" i="1"/>
  <c r="AX99" i="1"/>
  <c r="AW99" i="1"/>
  <c r="AS99" i="1"/>
  <c r="AR99" i="1"/>
  <c r="AP99" i="1"/>
  <c r="M99" i="1"/>
  <c r="L99" i="1"/>
  <c r="F99" i="1"/>
  <c r="BM51" i="1"/>
  <c r="BF51" i="1"/>
  <c r="BE51" i="1"/>
  <c r="BD51" i="1"/>
  <c r="AZ51" i="1"/>
  <c r="AY51" i="1"/>
  <c r="AX51" i="1"/>
  <c r="AW51" i="1"/>
  <c r="AS51" i="1"/>
  <c r="AR51" i="1"/>
  <c r="AP51" i="1"/>
  <c r="M51" i="1"/>
  <c r="L51" i="1"/>
  <c r="F51" i="1"/>
  <c r="BM50" i="1"/>
  <c r="BF50" i="1"/>
  <c r="BE50" i="1"/>
  <c r="BD50" i="1"/>
  <c r="AZ50" i="1"/>
  <c r="AY50" i="1"/>
  <c r="AX50" i="1"/>
  <c r="AW50" i="1"/>
  <c r="AS50" i="1"/>
  <c r="AR50" i="1"/>
  <c r="AP50" i="1"/>
  <c r="M50" i="1"/>
  <c r="L50" i="1"/>
  <c r="F50" i="1"/>
  <c r="BM49" i="1"/>
  <c r="BF49" i="1"/>
  <c r="BE49" i="1"/>
  <c r="BD49" i="1"/>
  <c r="AZ49" i="1"/>
  <c r="AY49" i="1"/>
  <c r="AX49" i="1"/>
  <c r="AW49" i="1"/>
  <c r="AS49" i="1"/>
  <c r="AR49" i="1"/>
  <c r="AP49" i="1"/>
  <c r="M49" i="1"/>
  <c r="L49" i="1"/>
  <c r="F49" i="1"/>
  <c r="BM48" i="1"/>
  <c r="BF48" i="1"/>
  <c r="BE48" i="1"/>
  <c r="BD48" i="1"/>
  <c r="AZ48" i="1"/>
  <c r="AY48" i="1"/>
  <c r="AX48" i="1"/>
  <c r="AW48" i="1"/>
  <c r="AS48" i="1"/>
  <c r="AR48" i="1"/>
  <c r="AP48" i="1"/>
  <c r="M48" i="1"/>
  <c r="L48" i="1"/>
  <c r="F48" i="1"/>
  <c r="BM47" i="1"/>
  <c r="BF47" i="1"/>
  <c r="BE47" i="1"/>
  <c r="BD47" i="1"/>
  <c r="AZ47" i="1"/>
  <c r="AY47" i="1"/>
  <c r="AX47" i="1"/>
  <c r="AW47" i="1"/>
  <c r="AS47" i="1"/>
  <c r="AR47" i="1"/>
  <c r="AP47" i="1"/>
  <c r="M47" i="1"/>
  <c r="L47" i="1"/>
  <c r="F47" i="1"/>
  <c r="BM46" i="1"/>
  <c r="BF46" i="1"/>
  <c r="BE46" i="1"/>
  <c r="BD46" i="1"/>
  <c r="AZ46" i="1"/>
  <c r="AY46" i="1"/>
  <c r="AX46" i="1"/>
  <c r="AW46" i="1"/>
  <c r="AS46" i="1"/>
  <c r="AR46" i="1"/>
  <c r="AP46" i="1"/>
  <c r="M46" i="1"/>
  <c r="L46" i="1"/>
  <c r="F46" i="1"/>
  <c r="BM98" i="1"/>
  <c r="BF98" i="1"/>
  <c r="BE98" i="1"/>
  <c r="BD98" i="1"/>
  <c r="AZ98" i="1"/>
  <c r="AY98" i="1"/>
  <c r="AX98" i="1"/>
  <c r="AW98" i="1"/>
  <c r="AS98" i="1"/>
  <c r="AR98" i="1"/>
  <c r="AP98" i="1"/>
  <c r="M98" i="1"/>
  <c r="L98" i="1"/>
  <c r="F98" i="1"/>
  <c r="BM97" i="1"/>
  <c r="BF97" i="1"/>
  <c r="BE97" i="1"/>
  <c r="BD97" i="1"/>
  <c r="AZ97" i="1"/>
  <c r="AY97" i="1"/>
  <c r="AX97" i="1"/>
  <c r="AW97" i="1"/>
  <c r="AS97" i="1"/>
  <c r="AR97" i="1"/>
  <c r="AP97" i="1"/>
  <c r="M97" i="1"/>
  <c r="L97" i="1"/>
  <c r="F97" i="1"/>
  <c r="BM96" i="1"/>
  <c r="BF96" i="1"/>
  <c r="BE96" i="1"/>
  <c r="BD96" i="1"/>
  <c r="AZ96" i="1"/>
  <c r="AY96" i="1"/>
  <c r="AX96" i="1"/>
  <c r="AW96" i="1"/>
  <c r="AS96" i="1"/>
  <c r="AR96" i="1"/>
  <c r="AP96" i="1"/>
  <c r="M96" i="1"/>
  <c r="L96" i="1"/>
  <c r="F96" i="1"/>
  <c r="BM95" i="1"/>
  <c r="BF95" i="1"/>
  <c r="BE95" i="1"/>
  <c r="BD95" i="1"/>
  <c r="AZ95" i="1"/>
  <c r="AY95" i="1"/>
  <c r="AX95" i="1"/>
  <c r="AW95" i="1"/>
  <c r="AS95" i="1"/>
  <c r="AR95" i="1"/>
  <c r="AP95" i="1"/>
  <c r="M95" i="1"/>
  <c r="L95" i="1"/>
  <c r="F95" i="1"/>
  <c r="BD94" i="1"/>
  <c r="AS94" i="1"/>
  <c r="AR94" i="1"/>
  <c r="AP94" i="1"/>
  <c r="L94" i="1"/>
  <c r="BD93" i="1"/>
  <c r="AS93" i="1"/>
  <c r="AR93" i="1"/>
  <c r="AP93" i="1"/>
  <c r="L93" i="1"/>
  <c r="BM92" i="1"/>
  <c r="BF92" i="1"/>
  <c r="BE92" i="1"/>
  <c r="BD92" i="1"/>
  <c r="AZ92" i="1"/>
  <c r="AY92" i="1"/>
  <c r="AX92" i="1"/>
  <c r="AW92" i="1"/>
  <c r="AS92" i="1"/>
  <c r="AR92" i="1"/>
  <c r="AP92" i="1"/>
  <c r="M92" i="1"/>
  <c r="L92" i="1"/>
  <c r="F92" i="1"/>
  <c r="BM31" i="1"/>
  <c r="BF31" i="1"/>
  <c r="BE31" i="1"/>
  <c r="BD31" i="1"/>
  <c r="AZ31" i="1"/>
  <c r="AY31" i="1"/>
  <c r="AX31" i="1"/>
  <c r="AW31" i="1"/>
  <c r="AS31" i="1"/>
  <c r="AR31" i="1"/>
  <c r="AP31" i="1"/>
  <c r="M31" i="1"/>
  <c r="L31" i="1"/>
  <c r="F31" i="1"/>
  <c r="BD91" i="1"/>
  <c r="AS91" i="1"/>
  <c r="AR91" i="1"/>
  <c r="AP91" i="1"/>
  <c r="L91" i="1"/>
  <c r="BM346" i="1"/>
  <c r="BF346" i="1"/>
  <c r="BE346" i="1"/>
  <c r="BD346" i="1"/>
  <c r="AZ346" i="1"/>
  <c r="AY346" i="1"/>
  <c r="AX346" i="1"/>
  <c r="AW346" i="1"/>
  <c r="AV346" i="1" s="1"/>
  <c r="AS346" i="1"/>
  <c r="AR346" i="1"/>
  <c r="AP346" i="1"/>
  <c r="M346" i="1"/>
  <c r="L346" i="1"/>
  <c r="F346" i="1"/>
  <c r="BM90" i="1"/>
  <c r="BF90" i="1"/>
  <c r="BE90" i="1"/>
  <c r="BD90" i="1"/>
  <c r="AZ90" i="1"/>
  <c r="AY90" i="1"/>
  <c r="AX90" i="1"/>
  <c r="AW90" i="1"/>
  <c r="AS90" i="1"/>
  <c r="AR90" i="1"/>
  <c r="AP90" i="1"/>
  <c r="M90" i="1"/>
  <c r="L90" i="1"/>
  <c r="F90" i="1"/>
  <c r="BM89" i="1"/>
  <c r="BF89" i="1"/>
  <c r="BE89" i="1"/>
  <c r="BD89" i="1"/>
  <c r="AZ89" i="1"/>
  <c r="AY89" i="1"/>
  <c r="AX89" i="1"/>
  <c r="AW89" i="1"/>
  <c r="AS89" i="1"/>
  <c r="AR89" i="1"/>
  <c r="AP89" i="1"/>
  <c r="M89" i="1"/>
  <c r="L89" i="1"/>
  <c r="F89" i="1"/>
  <c r="BM88" i="1"/>
  <c r="BF88" i="1"/>
  <c r="BE88" i="1"/>
  <c r="BD88" i="1"/>
  <c r="AZ88" i="1"/>
  <c r="AY88" i="1"/>
  <c r="AX88" i="1"/>
  <c r="AW88" i="1"/>
  <c r="AS88" i="1"/>
  <c r="AR88" i="1"/>
  <c r="AP88" i="1"/>
  <c r="M88" i="1"/>
  <c r="L88" i="1"/>
  <c r="F88" i="1"/>
  <c r="BM87" i="1"/>
  <c r="BF87" i="1"/>
  <c r="BE87" i="1"/>
  <c r="BD87" i="1"/>
  <c r="AZ87" i="1"/>
  <c r="AY87" i="1"/>
  <c r="AX87" i="1"/>
  <c r="AW87" i="1"/>
  <c r="AS87" i="1"/>
  <c r="AR87" i="1"/>
  <c r="AP87" i="1"/>
  <c r="M87" i="1"/>
  <c r="L87" i="1"/>
  <c r="F87" i="1"/>
  <c r="BM86" i="1"/>
  <c r="BF86" i="1"/>
  <c r="BE86" i="1"/>
  <c r="BD86" i="1"/>
  <c r="AZ86" i="1"/>
  <c r="AY86" i="1"/>
  <c r="AX86" i="1"/>
  <c r="AW86" i="1"/>
  <c r="AS86" i="1"/>
  <c r="AR86" i="1"/>
  <c r="AP86" i="1"/>
  <c r="M86" i="1"/>
  <c r="L86" i="1"/>
  <c r="F86" i="1"/>
  <c r="BM85" i="1"/>
  <c r="BF85" i="1"/>
  <c r="BE85" i="1"/>
  <c r="BD85" i="1"/>
  <c r="AZ85" i="1"/>
  <c r="AY85" i="1"/>
  <c r="AX85" i="1"/>
  <c r="AW85" i="1"/>
  <c r="AS85" i="1"/>
  <c r="AR85" i="1"/>
  <c r="AP85" i="1"/>
  <c r="M85" i="1"/>
  <c r="L85" i="1"/>
  <c r="F85" i="1"/>
  <c r="BM84" i="1"/>
  <c r="BF84" i="1"/>
  <c r="BE84" i="1"/>
  <c r="BD84" i="1"/>
  <c r="AZ84" i="1"/>
  <c r="AY84" i="1"/>
  <c r="AX84" i="1"/>
  <c r="AW84" i="1"/>
  <c r="AS84" i="1"/>
  <c r="AR84" i="1"/>
  <c r="AP84" i="1"/>
  <c r="M84" i="1"/>
  <c r="L84" i="1"/>
  <c r="F84" i="1"/>
  <c r="BM11" i="1"/>
  <c r="BF11" i="1"/>
  <c r="BE11" i="1"/>
  <c r="BD11" i="1"/>
  <c r="AZ11" i="1"/>
  <c r="AY11" i="1"/>
  <c r="AX11" i="1"/>
  <c r="AW11" i="1"/>
  <c r="AS11" i="1"/>
  <c r="AR11" i="1"/>
  <c r="AP11" i="1"/>
  <c r="M11" i="1"/>
  <c r="L11" i="1"/>
  <c r="F11" i="1"/>
  <c r="BM83" i="1"/>
  <c r="BF83" i="1"/>
  <c r="BE83" i="1"/>
  <c r="BD83" i="1"/>
  <c r="AZ83" i="1"/>
  <c r="AY83" i="1"/>
  <c r="AX83" i="1"/>
  <c r="AW83" i="1"/>
  <c r="AS83" i="1"/>
  <c r="AR83" i="1"/>
  <c r="AP83" i="1"/>
  <c r="M83" i="1"/>
  <c r="L83" i="1"/>
  <c r="F83" i="1"/>
  <c r="BM82" i="1"/>
  <c r="BF82" i="1"/>
  <c r="BE82" i="1"/>
  <c r="BD82" i="1"/>
  <c r="AZ82" i="1"/>
  <c r="AY82" i="1"/>
  <c r="AX82" i="1"/>
  <c r="AW82" i="1"/>
  <c r="AS82" i="1"/>
  <c r="AR82" i="1"/>
  <c r="AP82" i="1"/>
  <c r="M82" i="1"/>
  <c r="L82" i="1"/>
  <c r="F82" i="1"/>
  <c r="BM81" i="1"/>
  <c r="BF81" i="1"/>
  <c r="BE81" i="1"/>
  <c r="BD81" i="1"/>
  <c r="AZ81" i="1"/>
  <c r="AY81" i="1"/>
  <c r="AX81" i="1"/>
  <c r="AW81" i="1"/>
  <c r="AS81" i="1"/>
  <c r="AR81" i="1"/>
  <c r="AP81" i="1"/>
  <c r="M81" i="1"/>
  <c r="L81" i="1"/>
  <c r="F81" i="1"/>
  <c r="BM80" i="1"/>
  <c r="BF80" i="1"/>
  <c r="BE80" i="1"/>
  <c r="BD80" i="1"/>
  <c r="AZ80" i="1"/>
  <c r="AY80" i="1"/>
  <c r="AX80" i="1"/>
  <c r="AW80" i="1"/>
  <c r="AS80" i="1"/>
  <c r="AR80" i="1"/>
  <c r="AP80" i="1"/>
  <c r="M80" i="1"/>
  <c r="L80" i="1"/>
  <c r="F80" i="1"/>
  <c r="BM79" i="1"/>
  <c r="BF79" i="1"/>
  <c r="BE79" i="1"/>
  <c r="BD79" i="1"/>
  <c r="AZ79" i="1"/>
  <c r="AY79" i="1"/>
  <c r="AX79" i="1"/>
  <c r="AW79" i="1"/>
  <c r="AS79" i="1"/>
  <c r="AR79" i="1"/>
  <c r="AP79" i="1"/>
  <c r="M79" i="1"/>
  <c r="L79" i="1"/>
  <c r="F79" i="1"/>
  <c r="BM78" i="1"/>
  <c r="BF78" i="1"/>
  <c r="BE78" i="1"/>
  <c r="BD78" i="1"/>
  <c r="AZ78" i="1"/>
  <c r="AY78" i="1"/>
  <c r="AX78" i="1"/>
  <c r="AW78" i="1"/>
  <c r="AV78" i="1" s="1"/>
  <c r="AS78" i="1"/>
  <c r="AR78" i="1"/>
  <c r="AP78" i="1"/>
  <c r="M78" i="1"/>
  <c r="L78" i="1"/>
  <c r="F78" i="1"/>
  <c r="BD77" i="1"/>
  <c r="AS77" i="1"/>
  <c r="AR77" i="1"/>
  <c r="AP77" i="1"/>
  <c r="L77" i="1"/>
  <c r="BM45" i="1"/>
  <c r="BF45" i="1"/>
  <c r="BE45" i="1"/>
  <c r="BD45" i="1"/>
  <c r="AZ45" i="1"/>
  <c r="AY45" i="1"/>
  <c r="AX45" i="1"/>
  <c r="AW45" i="1"/>
  <c r="AS45" i="1"/>
  <c r="AR45" i="1"/>
  <c r="AP45" i="1"/>
  <c r="M45" i="1"/>
  <c r="L45" i="1"/>
  <c r="F45" i="1"/>
  <c r="BM44" i="1"/>
  <c r="BF44" i="1"/>
  <c r="BE44" i="1"/>
  <c r="BD44" i="1"/>
  <c r="AZ44" i="1"/>
  <c r="AY44" i="1"/>
  <c r="AX44" i="1"/>
  <c r="AW44" i="1"/>
  <c r="AS44" i="1"/>
  <c r="AR44" i="1"/>
  <c r="AP44" i="1"/>
  <c r="M44" i="1"/>
  <c r="L44" i="1"/>
  <c r="F44" i="1"/>
  <c r="BM30" i="1"/>
  <c r="BF30" i="1"/>
  <c r="BE30" i="1"/>
  <c r="BD30" i="1"/>
  <c r="AZ30" i="1"/>
  <c r="AY30" i="1"/>
  <c r="AX30" i="1"/>
  <c r="AW30" i="1"/>
  <c r="AS30" i="1"/>
  <c r="AR30" i="1"/>
  <c r="AP30" i="1"/>
  <c r="M30" i="1"/>
  <c r="L30" i="1"/>
  <c r="F30" i="1"/>
  <c r="BM29" i="1"/>
  <c r="BF29" i="1"/>
  <c r="BE29" i="1"/>
  <c r="BD29" i="1"/>
  <c r="AZ29" i="1"/>
  <c r="AY29" i="1"/>
  <c r="AX29" i="1"/>
  <c r="AW29" i="1"/>
  <c r="AS29" i="1"/>
  <c r="AR29" i="1"/>
  <c r="AP29" i="1"/>
  <c r="M29" i="1"/>
  <c r="L29" i="1"/>
  <c r="F29" i="1"/>
  <c r="BM28" i="1"/>
  <c r="BF28" i="1"/>
  <c r="BE28" i="1"/>
  <c r="BD28" i="1"/>
  <c r="AZ28" i="1"/>
  <c r="AY28" i="1"/>
  <c r="AX28" i="1"/>
  <c r="AW28" i="1"/>
  <c r="AS28" i="1"/>
  <c r="AR28" i="1"/>
  <c r="AP28" i="1"/>
  <c r="M28" i="1"/>
  <c r="L28" i="1"/>
  <c r="F28" i="1"/>
  <c r="BM27" i="1"/>
  <c r="BF27" i="1"/>
  <c r="BE27" i="1"/>
  <c r="BD27" i="1"/>
  <c r="AZ27" i="1"/>
  <c r="AY27" i="1"/>
  <c r="AX27" i="1"/>
  <c r="AW27" i="1"/>
  <c r="AS27" i="1"/>
  <c r="AR27" i="1"/>
  <c r="AP27" i="1"/>
  <c r="M27" i="1"/>
  <c r="L27" i="1"/>
  <c r="F27" i="1"/>
  <c r="BM26" i="1"/>
  <c r="BF26" i="1"/>
  <c r="BE26" i="1"/>
  <c r="BD26" i="1"/>
  <c r="AZ26" i="1"/>
  <c r="AY26" i="1"/>
  <c r="AX26" i="1"/>
  <c r="AW26" i="1"/>
  <c r="AS26" i="1"/>
  <c r="AR26" i="1"/>
  <c r="AP26" i="1"/>
  <c r="M26" i="1"/>
  <c r="L26" i="1"/>
  <c r="F26" i="1"/>
  <c r="BM25" i="1"/>
  <c r="BF25" i="1"/>
  <c r="BE25" i="1"/>
  <c r="BD25" i="1"/>
  <c r="AZ25" i="1"/>
  <c r="AY25" i="1"/>
  <c r="AX25" i="1"/>
  <c r="AW25" i="1"/>
  <c r="AS25" i="1"/>
  <c r="AR25" i="1"/>
  <c r="AP25" i="1"/>
  <c r="M25" i="1"/>
  <c r="L25" i="1"/>
  <c r="F25" i="1"/>
  <c r="BM24" i="1"/>
  <c r="BF24" i="1"/>
  <c r="BE24" i="1"/>
  <c r="BD24" i="1"/>
  <c r="AZ24" i="1"/>
  <c r="AY24" i="1"/>
  <c r="AX24" i="1"/>
  <c r="AW24" i="1"/>
  <c r="AS24" i="1"/>
  <c r="AR24" i="1"/>
  <c r="AP24" i="1"/>
  <c r="M24" i="1"/>
  <c r="L24" i="1"/>
  <c r="F24" i="1"/>
  <c r="BM43" i="1"/>
  <c r="BF43" i="1"/>
  <c r="BE43" i="1"/>
  <c r="BD43" i="1"/>
  <c r="AZ43" i="1"/>
  <c r="AY43" i="1"/>
  <c r="AX43" i="1"/>
  <c r="AW43" i="1"/>
  <c r="AS43" i="1"/>
  <c r="AR43" i="1"/>
  <c r="AP43" i="1"/>
  <c r="M43" i="1"/>
  <c r="L43" i="1"/>
  <c r="F43" i="1"/>
  <c r="BD76" i="1"/>
  <c r="AS76" i="1"/>
  <c r="AR76" i="1"/>
  <c r="AP76" i="1"/>
  <c r="L76" i="1"/>
  <c r="BD42" i="1"/>
  <c r="AS42" i="1"/>
  <c r="AR42" i="1"/>
  <c r="AP42" i="1"/>
  <c r="L42" i="1"/>
  <c r="BD41" i="1"/>
  <c r="AS41" i="1"/>
  <c r="AR41" i="1"/>
  <c r="AP41" i="1"/>
  <c r="L41" i="1"/>
  <c r="BM40" i="1"/>
  <c r="BF40" i="1"/>
  <c r="BE40" i="1"/>
  <c r="BD40" i="1"/>
  <c r="AZ40" i="1"/>
  <c r="AY40" i="1"/>
  <c r="AX40" i="1"/>
  <c r="AW40" i="1"/>
  <c r="AS40" i="1"/>
  <c r="AR40" i="1"/>
  <c r="AP40" i="1"/>
  <c r="M40" i="1"/>
  <c r="L40" i="1"/>
  <c r="F40" i="1"/>
  <c r="BM39" i="1"/>
  <c r="BF39" i="1"/>
  <c r="BE39" i="1"/>
  <c r="BD39" i="1"/>
  <c r="AZ39" i="1"/>
  <c r="AY39" i="1"/>
  <c r="AX39" i="1"/>
  <c r="AW39" i="1"/>
  <c r="AS39" i="1"/>
  <c r="AR39" i="1"/>
  <c r="AP39" i="1"/>
  <c r="M39" i="1"/>
  <c r="L39" i="1"/>
  <c r="F39" i="1"/>
  <c r="BM38" i="1"/>
  <c r="BF38" i="1"/>
  <c r="BE38" i="1"/>
  <c r="BD38" i="1"/>
  <c r="AZ38" i="1"/>
  <c r="AY38" i="1"/>
  <c r="AX38" i="1"/>
  <c r="AW38" i="1"/>
  <c r="AS38" i="1"/>
  <c r="AR38" i="1"/>
  <c r="AP38" i="1"/>
  <c r="M38" i="1"/>
  <c r="L38" i="1"/>
  <c r="F38" i="1"/>
  <c r="BM37" i="1"/>
  <c r="BF37" i="1"/>
  <c r="BE37" i="1"/>
  <c r="BD37" i="1"/>
  <c r="AZ37" i="1"/>
  <c r="AY37" i="1"/>
  <c r="AX37" i="1"/>
  <c r="AW37" i="1"/>
  <c r="AS37" i="1"/>
  <c r="AR37" i="1"/>
  <c r="AP37" i="1"/>
  <c r="M37" i="1"/>
  <c r="L37" i="1"/>
  <c r="F37" i="1"/>
  <c r="BM36" i="1"/>
  <c r="BF36" i="1"/>
  <c r="BE36" i="1"/>
  <c r="BD36" i="1"/>
  <c r="AZ36" i="1"/>
  <c r="AY36" i="1"/>
  <c r="AX36" i="1"/>
  <c r="AW36" i="1"/>
  <c r="AS36" i="1"/>
  <c r="AR36" i="1"/>
  <c r="AP36" i="1"/>
  <c r="M36" i="1"/>
  <c r="L36" i="1"/>
  <c r="F36" i="1"/>
  <c r="BM35" i="1"/>
  <c r="BF35" i="1"/>
  <c r="BE35" i="1"/>
  <c r="BD35" i="1"/>
  <c r="AZ35" i="1"/>
  <c r="AY35" i="1"/>
  <c r="AX35" i="1"/>
  <c r="AW35" i="1"/>
  <c r="AS35" i="1"/>
  <c r="AR35" i="1"/>
  <c r="AP35" i="1"/>
  <c r="M35" i="1"/>
  <c r="L35" i="1"/>
  <c r="F35" i="1"/>
  <c r="BM75" i="1"/>
  <c r="BF75" i="1"/>
  <c r="BE75" i="1"/>
  <c r="BD75" i="1"/>
  <c r="AZ75" i="1"/>
  <c r="AY75" i="1"/>
  <c r="AX75" i="1"/>
  <c r="AW75" i="1"/>
  <c r="AS75" i="1"/>
  <c r="AR75" i="1"/>
  <c r="AP75" i="1"/>
  <c r="M75" i="1"/>
  <c r="L75" i="1"/>
  <c r="F75" i="1"/>
  <c r="BM345" i="1"/>
  <c r="BF345" i="1"/>
  <c r="BE345" i="1"/>
  <c r="BD345" i="1"/>
  <c r="AZ345" i="1"/>
  <c r="AY345" i="1"/>
  <c r="AX345" i="1"/>
  <c r="AW345" i="1"/>
  <c r="AV345" i="1" s="1"/>
  <c r="AS345" i="1"/>
  <c r="AR345" i="1"/>
  <c r="AP345" i="1"/>
  <c r="M345" i="1"/>
  <c r="L345" i="1"/>
  <c r="F345" i="1"/>
  <c r="BM34" i="1"/>
  <c r="BF34" i="1"/>
  <c r="BE34" i="1"/>
  <c r="BD34" i="1"/>
  <c r="AZ34" i="1"/>
  <c r="AY34" i="1"/>
  <c r="AX34" i="1"/>
  <c r="AW34" i="1"/>
  <c r="AS34" i="1"/>
  <c r="AR34" i="1"/>
  <c r="AP34" i="1"/>
  <c r="M34" i="1"/>
  <c r="L34" i="1"/>
  <c r="F34" i="1"/>
  <c r="BM33" i="1"/>
  <c r="BF33" i="1"/>
  <c r="BE33" i="1"/>
  <c r="BD33" i="1"/>
  <c r="AZ33" i="1"/>
  <c r="AY33" i="1"/>
  <c r="AX33" i="1"/>
  <c r="AW33" i="1"/>
  <c r="AS33" i="1"/>
  <c r="AR33" i="1"/>
  <c r="AP33" i="1"/>
  <c r="M33" i="1"/>
  <c r="L33" i="1"/>
  <c r="F33" i="1"/>
  <c r="BM32" i="1"/>
  <c r="BF32" i="1"/>
  <c r="BE32" i="1"/>
  <c r="BD32" i="1"/>
  <c r="AZ32" i="1"/>
  <c r="AY32" i="1"/>
  <c r="AX32" i="1"/>
  <c r="AW32" i="1"/>
  <c r="AS32" i="1"/>
  <c r="AR32" i="1"/>
  <c r="AP32" i="1"/>
  <c r="M32" i="1"/>
  <c r="L32" i="1"/>
  <c r="F32" i="1"/>
  <c r="BM74" i="1"/>
  <c r="BF74" i="1"/>
  <c r="BE74" i="1"/>
  <c r="BD74" i="1"/>
  <c r="AZ74" i="1"/>
  <c r="AY74" i="1"/>
  <c r="AX74" i="1"/>
  <c r="AW74" i="1"/>
  <c r="AS74" i="1"/>
  <c r="AR74" i="1"/>
  <c r="AP74" i="1"/>
  <c r="M74" i="1"/>
  <c r="L74" i="1"/>
  <c r="F74" i="1"/>
  <c r="BM73" i="1"/>
  <c r="BF73" i="1"/>
  <c r="BE73" i="1"/>
  <c r="BD73" i="1"/>
  <c r="AZ73" i="1"/>
  <c r="AY73" i="1"/>
  <c r="AX73" i="1"/>
  <c r="AW73" i="1"/>
  <c r="AS73" i="1"/>
  <c r="AR73" i="1"/>
  <c r="AP73" i="1"/>
  <c r="M73" i="1"/>
  <c r="L73" i="1"/>
  <c r="F73" i="1"/>
  <c r="BM72" i="1"/>
  <c r="BF72" i="1"/>
  <c r="BE72" i="1"/>
  <c r="BD72" i="1"/>
  <c r="AZ72" i="1"/>
  <c r="AY72" i="1"/>
  <c r="AX72" i="1"/>
  <c r="AW72" i="1"/>
  <c r="AS72" i="1"/>
  <c r="AR72" i="1"/>
  <c r="AP72" i="1"/>
  <c r="M72" i="1"/>
  <c r="L72" i="1"/>
  <c r="F72" i="1"/>
  <c r="BM23" i="1"/>
  <c r="BF23" i="1"/>
  <c r="BE23" i="1"/>
  <c r="BD23" i="1"/>
  <c r="AZ23" i="1"/>
  <c r="AY23" i="1"/>
  <c r="AX23" i="1"/>
  <c r="AW23" i="1"/>
  <c r="AS23" i="1"/>
  <c r="AR23" i="1"/>
  <c r="AP23" i="1"/>
  <c r="M23" i="1"/>
  <c r="L23" i="1"/>
  <c r="F23" i="1"/>
  <c r="BD22" i="1"/>
  <c r="AS22" i="1"/>
  <c r="AR22" i="1"/>
  <c r="AP22" i="1"/>
  <c r="L22" i="1"/>
  <c r="BM71" i="1"/>
  <c r="BF71" i="1"/>
  <c r="BE71" i="1"/>
  <c r="BD71" i="1"/>
  <c r="AZ71" i="1"/>
  <c r="AY71" i="1"/>
  <c r="AX71" i="1"/>
  <c r="AW71" i="1"/>
  <c r="AS71" i="1"/>
  <c r="AR71" i="1"/>
  <c r="AP71" i="1"/>
  <c r="M71" i="1"/>
  <c r="L71" i="1"/>
  <c r="F71" i="1"/>
  <c r="BD70" i="1"/>
  <c r="AS70" i="1"/>
  <c r="AR70" i="1"/>
  <c r="AP70" i="1"/>
  <c r="L70" i="1"/>
  <c r="BD69" i="1"/>
  <c r="AS69" i="1"/>
  <c r="AR69" i="1"/>
  <c r="AP69" i="1"/>
  <c r="L69" i="1"/>
  <c r="BD68" i="1"/>
  <c r="AS68" i="1"/>
  <c r="AR68" i="1"/>
  <c r="AP68" i="1"/>
  <c r="L68" i="1"/>
  <c r="BD67" i="1"/>
  <c r="AS67" i="1"/>
  <c r="AR67" i="1"/>
  <c r="AP67" i="1"/>
  <c r="L67" i="1"/>
  <c r="BD66" i="1"/>
  <c r="AS66" i="1"/>
  <c r="AR66" i="1"/>
  <c r="AP66" i="1"/>
  <c r="L66" i="1"/>
  <c r="BD65" i="1"/>
  <c r="AS65" i="1"/>
  <c r="AR65" i="1"/>
  <c r="AP65" i="1"/>
  <c r="L65" i="1"/>
  <c r="BM21" i="1"/>
  <c r="BF21" i="1"/>
  <c r="BE21" i="1"/>
  <c r="BD21" i="1"/>
  <c r="AZ21" i="1"/>
  <c r="AY21" i="1"/>
  <c r="AX21" i="1"/>
  <c r="AW21" i="1"/>
  <c r="AS21" i="1"/>
  <c r="AR21" i="1"/>
  <c r="AP21" i="1"/>
  <c r="M21" i="1"/>
  <c r="L21" i="1"/>
  <c r="F21" i="1"/>
  <c r="BM20" i="1"/>
  <c r="BF20" i="1"/>
  <c r="BE20" i="1"/>
  <c r="BD20" i="1"/>
  <c r="AZ20" i="1"/>
  <c r="AY20" i="1"/>
  <c r="AX20" i="1"/>
  <c r="AW20" i="1"/>
  <c r="AS20" i="1"/>
  <c r="AR20" i="1"/>
  <c r="AP20" i="1"/>
  <c r="M20" i="1"/>
  <c r="L20" i="1"/>
  <c r="F20" i="1"/>
  <c r="BM64" i="1"/>
  <c r="BF64" i="1"/>
  <c r="BE64" i="1"/>
  <c r="BD64" i="1"/>
  <c r="AZ64" i="1"/>
  <c r="AY64" i="1"/>
  <c r="AX64" i="1"/>
  <c r="AW64" i="1"/>
  <c r="AS64" i="1"/>
  <c r="AR64" i="1"/>
  <c r="AP64" i="1"/>
  <c r="M64" i="1"/>
  <c r="L64" i="1"/>
  <c r="F64" i="1"/>
  <c r="BM19" i="1"/>
  <c r="BF19" i="1"/>
  <c r="BE19" i="1"/>
  <c r="BD19" i="1"/>
  <c r="AZ19" i="1"/>
  <c r="AY19" i="1"/>
  <c r="AX19" i="1"/>
  <c r="AW19" i="1"/>
  <c r="AS19" i="1"/>
  <c r="AR19" i="1"/>
  <c r="AP19" i="1"/>
  <c r="M19" i="1"/>
  <c r="L19" i="1"/>
  <c r="F19" i="1"/>
  <c r="BM18" i="1"/>
  <c r="BF18" i="1"/>
  <c r="BE18" i="1"/>
  <c r="BD18" i="1"/>
  <c r="AZ18" i="1"/>
  <c r="AY18" i="1"/>
  <c r="AX18" i="1"/>
  <c r="AW18" i="1"/>
  <c r="AS18" i="1"/>
  <c r="AR18" i="1"/>
  <c r="AP18" i="1"/>
  <c r="M18" i="1"/>
  <c r="L18" i="1"/>
  <c r="F18" i="1"/>
  <c r="BM17" i="1"/>
  <c r="BF17" i="1"/>
  <c r="BE17" i="1"/>
  <c r="BD17" i="1"/>
  <c r="AZ17" i="1"/>
  <c r="AY17" i="1"/>
  <c r="AX17" i="1"/>
  <c r="AW17" i="1"/>
  <c r="AS17" i="1"/>
  <c r="AR17" i="1"/>
  <c r="AP17" i="1"/>
  <c r="M17" i="1"/>
  <c r="L17" i="1"/>
  <c r="F17" i="1"/>
  <c r="BM16" i="1"/>
  <c r="BF16" i="1"/>
  <c r="BE16" i="1"/>
  <c r="BD16" i="1"/>
  <c r="AZ16" i="1"/>
  <c r="AY16" i="1"/>
  <c r="AX16" i="1"/>
  <c r="AW16" i="1"/>
  <c r="AS16" i="1"/>
  <c r="AR16" i="1"/>
  <c r="AP16" i="1"/>
  <c r="M16" i="1"/>
  <c r="L16" i="1"/>
  <c r="F16" i="1"/>
  <c r="BM15" i="1"/>
  <c r="BF15" i="1"/>
  <c r="BE15" i="1"/>
  <c r="BD15" i="1"/>
  <c r="AZ15" i="1"/>
  <c r="AY15" i="1"/>
  <c r="AX15" i="1"/>
  <c r="AW15" i="1"/>
  <c r="AS15" i="1"/>
  <c r="AR15" i="1"/>
  <c r="AP15" i="1"/>
  <c r="M15" i="1"/>
  <c r="L15" i="1"/>
  <c r="F15" i="1"/>
  <c r="BM63" i="1"/>
  <c r="BF63" i="1"/>
  <c r="BE63" i="1"/>
  <c r="BD63" i="1"/>
  <c r="AZ63" i="1"/>
  <c r="AY63" i="1"/>
  <c r="AX63" i="1"/>
  <c r="AW63" i="1"/>
  <c r="AS63" i="1"/>
  <c r="AR63" i="1"/>
  <c r="AP63" i="1"/>
  <c r="M63" i="1"/>
  <c r="L63" i="1"/>
  <c r="F63" i="1"/>
  <c r="BM62" i="1"/>
  <c r="BF62" i="1"/>
  <c r="BE62" i="1"/>
  <c r="BD62" i="1"/>
  <c r="AZ62" i="1"/>
  <c r="AY62" i="1"/>
  <c r="AX62" i="1"/>
  <c r="AW62" i="1"/>
  <c r="AS62" i="1"/>
  <c r="AR62" i="1"/>
  <c r="AP62" i="1"/>
  <c r="M62" i="1"/>
  <c r="L62" i="1"/>
  <c r="F62" i="1"/>
  <c r="BM61" i="1"/>
  <c r="BF61" i="1"/>
  <c r="BE61" i="1"/>
  <c r="BD61" i="1"/>
  <c r="AZ61" i="1"/>
  <c r="AY61" i="1"/>
  <c r="AX61" i="1"/>
  <c r="AW61" i="1"/>
  <c r="AS61" i="1"/>
  <c r="AR61" i="1"/>
  <c r="AP61" i="1"/>
  <c r="M61" i="1"/>
  <c r="L61" i="1"/>
  <c r="F61" i="1"/>
  <c r="BM60" i="1"/>
  <c r="BF60" i="1"/>
  <c r="BE60" i="1"/>
  <c r="BD60" i="1"/>
  <c r="AZ60" i="1"/>
  <c r="AY60" i="1"/>
  <c r="AX60" i="1"/>
  <c r="AW60" i="1"/>
  <c r="AS60" i="1"/>
  <c r="AR60" i="1"/>
  <c r="AP60" i="1"/>
  <c r="M60" i="1"/>
  <c r="L60" i="1"/>
  <c r="F60" i="1"/>
  <c r="BM59" i="1"/>
  <c r="BF59" i="1"/>
  <c r="BE59" i="1"/>
  <c r="BD59" i="1"/>
  <c r="AZ59" i="1"/>
  <c r="AY59" i="1"/>
  <c r="AX59" i="1"/>
  <c r="AW59" i="1"/>
  <c r="AS59" i="1"/>
  <c r="AR59" i="1"/>
  <c r="AP59" i="1"/>
  <c r="M59" i="1"/>
  <c r="L59" i="1"/>
  <c r="F59" i="1"/>
  <c r="BM58" i="1"/>
  <c r="BF58" i="1"/>
  <c r="BE58" i="1"/>
  <c r="BD58" i="1"/>
  <c r="AZ58" i="1"/>
  <c r="AY58" i="1"/>
  <c r="AX58" i="1"/>
  <c r="AW58" i="1"/>
  <c r="AS58" i="1"/>
  <c r="AR58" i="1"/>
  <c r="AP58" i="1"/>
  <c r="M58" i="1"/>
  <c r="L58" i="1"/>
  <c r="F58" i="1"/>
  <c r="BM57" i="1"/>
  <c r="BF57" i="1"/>
  <c r="BE57" i="1"/>
  <c r="BD57" i="1"/>
  <c r="AZ57" i="1"/>
  <c r="AY57" i="1"/>
  <c r="AX57" i="1"/>
  <c r="AW57" i="1"/>
  <c r="AS57" i="1"/>
  <c r="AR57" i="1"/>
  <c r="AP57" i="1"/>
  <c r="M57" i="1"/>
  <c r="L57" i="1"/>
  <c r="F57" i="1"/>
  <c r="BM56" i="1"/>
  <c r="BF56" i="1"/>
  <c r="BE56" i="1"/>
  <c r="BD56" i="1"/>
  <c r="AZ56" i="1"/>
  <c r="AY56" i="1"/>
  <c r="AX56" i="1"/>
  <c r="AW56" i="1"/>
  <c r="AS56" i="1"/>
  <c r="AR56" i="1"/>
  <c r="AP56" i="1"/>
  <c r="M56" i="1"/>
  <c r="L56" i="1"/>
  <c r="F56" i="1"/>
  <c r="BM14" i="1"/>
  <c r="BF14" i="1"/>
  <c r="BE14" i="1"/>
  <c r="BD14" i="1"/>
  <c r="AZ14" i="1"/>
  <c r="AY14" i="1"/>
  <c r="AX14" i="1"/>
  <c r="AW14" i="1"/>
  <c r="AV14" i="1" s="1"/>
  <c r="AS14" i="1"/>
  <c r="AR14" i="1"/>
  <c r="AP14" i="1"/>
  <c r="M14" i="1"/>
  <c r="L14" i="1"/>
  <c r="F14" i="1"/>
  <c r="BM55" i="1"/>
  <c r="BF55" i="1"/>
  <c r="BE55" i="1"/>
  <c r="BD55" i="1"/>
  <c r="AZ55" i="1"/>
  <c r="AY55" i="1"/>
  <c r="AX55" i="1"/>
  <c r="AW55" i="1"/>
  <c r="AS55" i="1"/>
  <c r="AR55" i="1"/>
  <c r="AP55" i="1"/>
  <c r="M55" i="1"/>
  <c r="L55" i="1"/>
  <c r="F55" i="1"/>
  <c r="BM13" i="1"/>
  <c r="BF13" i="1"/>
  <c r="BE13" i="1"/>
  <c r="BD13" i="1"/>
  <c r="AZ13" i="1"/>
  <c r="AY13" i="1"/>
  <c r="AX13" i="1"/>
  <c r="AW13" i="1"/>
  <c r="AV13" i="1" s="1"/>
  <c r="AS13" i="1"/>
  <c r="AR13" i="1"/>
  <c r="AP13" i="1"/>
  <c r="M13" i="1"/>
  <c r="L13" i="1"/>
  <c r="F13" i="1"/>
  <c r="BM54" i="1"/>
  <c r="BF54" i="1"/>
  <c r="BE54" i="1"/>
  <c r="BD54" i="1"/>
  <c r="AZ54" i="1"/>
  <c r="AY54" i="1"/>
  <c r="AX54" i="1"/>
  <c r="AW54" i="1"/>
  <c r="AS54" i="1"/>
  <c r="AR54" i="1"/>
  <c r="AP54" i="1"/>
  <c r="M54" i="1"/>
  <c r="L54" i="1"/>
  <c r="F54" i="1"/>
  <c r="BM53" i="1"/>
  <c r="BF53" i="1"/>
  <c r="BE53" i="1"/>
  <c r="BD53" i="1"/>
  <c r="AZ53" i="1"/>
  <c r="AY53" i="1"/>
  <c r="AX53" i="1"/>
  <c r="AW53" i="1"/>
  <c r="AS53" i="1"/>
  <c r="AR53" i="1"/>
  <c r="AP53" i="1"/>
  <c r="M53" i="1"/>
  <c r="L53" i="1"/>
  <c r="F53" i="1"/>
  <c r="BF12" i="1"/>
  <c r="BE12" i="1"/>
  <c r="BD12" i="1"/>
  <c r="AZ12" i="1"/>
  <c r="AY12" i="1"/>
  <c r="AX12" i="1"/>
  <c r="AW12" i="1"/>
  <c r="AV12" i="1" s="1"/>
  <c r="AS12" i="1"/>
  <c r="AR12" i="1"/>
  <c r="AP12" i="1"/>
  <c r="M12" i="1"/>
  <c r="L12" i="1"/>
  <c r="F12" i="1"/>
  <c r="BM52" i="1"/>
  <c r="BF52" i="1"/>
  <c r="BE52" i="1"/>
  <c r="BD52" i="1"/>
  <c r="AZ52" i="1"/>
  <c r="AY52" i="1"/>
  <c r="AX52" i="1"/>
  <c r="AW52" i="1"/>
  <c r="AS52" i="1"/>
  <c r="AR52" i="1"/>
  <c r="AP52" i="1"/>
  <c r="M52" i="1"/>
  <c r="L52" i="1"/>
  <c r="F52" i="1"/>
  <c r="BI10" i="1"/>
  <c r="K10" i="1"/>
  <c r="L10" i="1" s="1"/>
  <c r="M10" i="1" s="1"/>
  <c r="N10" i="1" s="1"/>
  <c r="O10" i="1" s="1"/>
  <c r="P10" i="1" s="1"/>
  <c r="Q10" i="1" s="1"/>
  <c r="R10" i="1" s="1"/>
  <c r="S10" i="1" s="1"/>
  <c r="T10" i="1" s="1"/>
  <c r="U10" i="1" s="1"/>
  <c r="V10" i="1" s="1"/>
  <c r="W10" i="1" s="1"/>
  <c r="X10" i="1" s="1"/>
  <c r="Y10" i="1" s="1"/>
  <c r="Z10" i="1" s="1"/>
  <c r="AA10" i="1" s="1"/>
  <c r="AB10" i="1" s="1"/>
  <c r="AC10" i="1" s="1"/>
  <c r="AD10" i="1" s="1"/>
  <c r="AE10" i="1" s="1"/>
  <c r="AF10" i="1" s="1"/>
  <c r="AG10" i="1" s="1"/>
  <c r="C10" i="1"/>
  <c r="D10" i="1" s="1"/>
  <c r="E10" i="1" s="1"/>
  <c r="F10" i="1" s="1"/>
  <c r="G10" i="1" s="1"/>
  <c r="BL6" i="1"/>
  <c r="M94" i="1"/>
  <c r="BE94" i="1"/>
  <c r="BM94" i="1"/>
  <c r="BF94" i="1"/>
  <c r="AZ94" i="1"/>
  <c r="AY94" i="1"/>
  <c r="AX94" i="1"/>
  <c r="AY42" i="1"/>
  <c r="M42" i="1"/>
  <c r="AZ42" i="1"/>
  <c r="BM42" i="1"/>
  <c r="BF42" i="1"/>
  <c r="BE42" i="1"/>
  <c r="AX42" i="1"/>
  <c r="AX66" i="1"/>
  <c r="M66" i="1"/>
  <c r="BE66" i="1"/>
  <c r="BF66" i="1"/>
  <c r="AY66" i="1"/>
  <c r="BM66" i="1"/>
  <c r="AZ66" i="1"/>
  <c r="AZ93" i="1"/>
  <c r="AY93" i="1"/>
  <c r="BE93" i="1"/>
  <c r="M93" i="1"/>
  <c r="AX93" i="1"/>
  <c r="BM93" i="1"/>
  <c r="BF93" i="1"/>
  <c r="AY69" i="1"/>
  <c r="AX69" i="1"/>
  <c r="BF69" i="1"/>
  <c r="M69" i="1"/>
  <c r="BM69" i="1"/>
  <c r="AZ69" i="1"/>
  <c r="BE69" i="1"/>
  <c r="AX68" i="1"/>
  <c r="BM68" i="1"/>
  <c r="BF68" i="1"/>
  <c r="M68" i="1"/>
  <c r="BE68" i="1"/>
  <c r="AZ68" i="1"/>
  <c r="AY68" i="1"/>
  <c r="M77" i="1"/>
  <c r="BM77" i="1"/>
  <c r="BF77" i="1"/>
  <c r="BE77" i="1"/>
  <c r="AZ77" i="1"/>
  <c r="AY77" i="1"/>
  <c r="AX77" i="1"/>
  <c r="AY70" i="1"/>
  <c r="AX70" i="1"/>
  <c r="BM70" i="1"/>
  <c r="M70" i="1"/>
  <c r="BF70" i="1"/>
  <c r="AZ70" i="1"/>
  <c r="BE70" i="1"/>
  <c r="AX22" i="1"/>
  <c r="M22" i="1"/>
  <c r="BM22" i="1"/>
  <c r="AY22" i="1"/>
  <c r="BF22" i="1"/>
  <c r="BE22" i="1"/>
  <c r="AZ22" i="1"/>
  <c r="AW77" i="1"/>
  <c r="BM65" i="1"/>
  <c r="BE65" i="1"/>
  <c r="AZ65" i="1"/>
  <c r="BF65" i="1"/>
  <c r="AY65" i="1"/>
  <c r="AX65" i="1"/>
  <c r="M65" i="1"/>
  <c r="BF91" i="1"/>
  <c r="BE91" i="1"/>
  <c r="AZ91" i="1"/>
  <c r="AY91" i="1"/>
  <c r="AX91" i="1"/>
  <c r="BM91" i="1"/>
  <c r="M91" i="1"/>
  <c r="AW66" i="1"/>
  <c r="F94" i="1"/>
  <c r="AW94" i="1"/>
  <c r="BM76" i="1"/>
  <c r="M76" i="1"/>
  <c r="BF76" i="1"/>
  <c r="BE76" i="1"/>
  <c r="AZ76" i="1"/>
  <c r="AY76" i="1"/>
  <c r="AX76" i="1"/>
  <c r="AW93" i="1"/>
  <c r="AW69" i="1"/>
  <c r="M67" i="1"/>
  <c r="BM67" i="1"/>
  <c r="BF67" i="1"/>
  <c r="BE67" i="1"/>
  <c r="AZ67" i="1"/>
  <c r="AY67" i="1"/>
  <c r="AX67" i="1"/>
  <c r="F66" i="1"/>
  <c r="BM41" i="1"/>
  <c r="BF41" i="1"/>
  <c r="BE41" i="1"/>
  <c r="AZ41" i="1"/>
  <c r="AY41" i="1"/>
  <c r="AX41" i="1"/>
  <c r="M41" i="1"/>
  <c r="F69" i="1"/>
  <c r="F22" i="1"/>
  <c r="AW22" i="1"/>
  <c r="AV22" i="1" s="1"/>
  <c r="F65" i="1"/>
  <c r="AW65" i="1"/>
  <c r="F76" i="1"/>
  <c r="AW76" i="1"/>
  <c r="F91" i="1"/>
  <c r="AW91" i="1"/>
  <c r="AW70" i="1"/>
  <c r="F70" i="1"/>
  <c r="AW67" i="1"/>
  <c r="F77" i="1"/>
  <c r="F93" i="1"/>
  <c r="F41" i="1"/>
  <c r="AW41" i="1"/>
  <c r="F68" i="1"/>
  <c r="AW68" i="1"/>
  <c r="F67" i="1"/>
  <c r="F42" i="1"/>
  <c r="AW42" i="1"/>
  <c r="BJ10" i="1" l="1"/>
  <c r="AV84" i="1"/>
  <c r="AV65" i="1"/>
  <c r="AV34" i="1"/>
  <c r="AV25" i="1"/>
  <c r="AV95" i="1"/>
  <c r="AV49" i="1"/>
  <c r="AV73" i="1"/>
  <c r="AV36" i="1"/>
  <c r="AV79" i="1"/>
  <c r="AV46" i="1"/>
  <c r="AV101" i="1"/>
  <c r="AV76" i="1"/>
  <c r="AV20" i="1"/>
  <c r="AV64" i="1"/>
  <c r="AV31" i="1"/>
  <c r="AV41" i="1"/>
  <c r="AV11" i="1"/>
  <c r="AV33" i="1"/>
  <c r="AV39" i="1"/>
  <c r="AV82" i="1"/>
  <c r="AV77" i="1"/>
  <c r="AV97" i="1"/>
  <c r="AH10" i="1"/>
  <c r="AI10" i="1" s="1"/>
  <c r="AJ10" i="1" s="1"/>
  <c r="AK10" i="1" s="1"/>
  <c r="AL10" i="1" s="1"/>
  <c r="AM10" i="1" s="1"/>
  <c r="AN10" i="1" s="1"/>
  <c r="AO10" i="1" s="1"/>
  <c r="AP10" i="1" s="1"/>
  <c r="AQ10" i="1" s="1"/>
  <c r="AR10" i="1" s="1"/>
  <c r="AS10" i="1" s="1"/>
  <c r="AT10" i="1" s="1"/>
  <c r="AU10" i="1" s="1"/>
  <c r="AV10" i="1" s="1"/>
  <c r="AV68" i="1"/>
  <c r="AV69" i="1"/>
  <c r="AV53" i="1"/>
  <c r="AV18" i="1"/>
  <c r="AV57" i="1"/>
  <c r="AV16" i="1"/>
  <c r="AV71" i="1"/>
  <c r="AV91" i="1"/>
  <c r="AV70" i="1"/>
  <c r="AV61" i="1"/>
  <c r="AV29" i="1"/>
  <c r="AV54" i="1"/>
  <c r="AV40" i="1"/>
  <c r="AV83" i="1"/>
  <c r="AV92" i="1"/>
  <c r="AV98" i="1"/>
  <c r="AV100" i="1"/>
  <c r="AV60" i="1"/>
  <c r="AV28" i="1"/>
  <c r="AV90" i="1"/>
  <c r="AV19" i="1"/>
  <c r="AV99" i="1"/>
  <c r="AV59" i="1"/>
  <c r="AV32" i="1"/>
  <c r="AV27" i="1"/>
  <c r="AV89" i="1"/>
  <c r="AV38" i="1"/>
  <c r="AV81" i="1"/>
  <c r="AV51" i="1"/>
  <c r="AV93" i="1"/>
  <c r="AV58" i="1"/>
  <c r="AV17" i="1"/>
  <c r="AV74" i="1"/>
  <c r="AV26" i="1"/>
  <c r="AV88" i="1"/>
  <c r="AV67" i="1"/>
  <c r="AV37" i="1"/>
  <c r="AV80" i="1"/>
  <c r="AV96" i="1"/>
  <c r="AV50" i="1"/>
  <c r="AV87" i="1"/>
  <c r="AV42" i="1"/>
  <c r="AV56" i="1"/>
  <c r="AV15" i="1"/>
  <c r="AV72" i="1"/>
  <c r="AV45" i="1"/>
  <c r="AV86" i="1"/>
  <c r="AV35" i="1"/>
  <c r="AV48" i="1"/>
  <c r="AV94" i="1"/>
  <c r="AV63" i="1"/>
  <c r="AV23" i="1"/>
  <c r="AV24" i="1"/>
  <c r="AV44" i="1"/>
  <c r="AV85" i="1"/>
  <c r="AV55" i="1"/>
  <c r="AV21" i="1"/>
  <c r="AV75" i="1"/>
  <c r="AV47" i="1"/>
  <c r="AV102" i="1"/>
  <c r="AV66" i="1"/>
  <c r="AV62" i="1"/>
  <c r="AV43" i="1"/>
  <c r="AV30" i="1"/>
  <c r="AV52" i="1"/>
  <c r="BK10" i="1" l="1"/>
  <c r="BL10" i="1" l="1"/>
  <c r="BM10" i="1" l="1"/>
  <c r="BN10" i="1" l="1"/>
  <c r="BO10" i="1" l="1"/>
  <c r="BP10" i="1" s="1"/>
  <c r="BQ10" i="1" l="1"/>
  <c r="BR10" i="1" l="1"/>
  <c r="BS10" i="1" l="1"/>
  <c r="BT10" i="1" l="1"/>
  <c r="BU10" i="1" l="1"/>
  <c r="BV10" i="1" l="1"/>
  <c r="BW10" i="1" l="1"/>
  <c r="BX10" i="1" l="1"/>
</calcChain>
</file>

<file path=xl/comments1.xml><?xml version="1.0" encoding="utf-8"?>
<comments xmlns="http://schemas.openxmlformats.org/spreadsheetml/2006/main">
  <authors>
    <author>Бурков Артем Константинович</author>
  </authors>
  <commentList>
    <comment ref="J39" authorId="0" shapeId="0">
      <text>
        <r>
          <rPr>
            <sz val="9"/>
            <color indexed="81"/>
            <rFont val="Tahoma"/>
            <family val="2"/>
            <charset val="204"/>
          </rPr>
          <t>ГЕО-21/10303/00204/Р</t>
        </r>
      </text>
    </comment>
    <comment ref="J75" authorId="0" shapeId="0">
      <text>
        <r>
          <rPr>
            <sz val="9"/>
            <color indexed="81"/>
            <rFont val="Tahoma"/>
            <family val="2"/>
            <charset val="204"/>
          </rPr>
          <t>ГЕО-23/10318/00013/Р</t>
        </r>
      </text>
    </comment>
  </commentList>
</comments>
</file>

<file path=xl/comments2.xml><?xml version="1.0" encoding="utf-8"?>
<comments xmlns="http://schemas.openxmlformats.org/spreadsheetml/2006/main">
  <authors>
    <author>tc={00D900E3-00E3-4264-8625-00D1006E0074}</author>
  </authors>
  <commentList>
    <comment ref="T184" authorId="0" shapeId="0">
      <text>
        <r>
          <rPr>
            <b/>
            <sz val="9"/>
            <rFont val="Tahoma"/>
          </rPr>
          <t>Дубенец Юлия Александровна:</t>
        </r>
        <r>
          <rPr>
            <sz val="9"/>
            <rFont val="Tahoma"/>
          </rPr>
          <t xml:space="preserve">
Вера, формально надо писать владельцем записи Сафарова, но он дорабатывает последни дни и на его место идет Тихомиров И.А., его я и поставила владельцем записи. Оба согласования есть
</t>
        </r>
      </text>
    </comment>
  </commentList>
</comments>
</file>

<file path=xl/comments3.xml><?xml version="1.0" encoding="utf-8"?>
<comments xmlns="http://schemas.openxmlformats.org/spreadsheetml/2006/main">
  <authors>
    <author>tc={00D200FB-0054-4BB2-B42C-00EE008400C5}</author>
    <author>tc={009B0005-009B-40E6-B7D8-00F6005E0097}</author>
  </authors>
  <commentList>
    <comment ref="D281" authorId="0" shapeId="0">
      <text>
        <r>
          <rPr>
            <b/>
            <sz val="9"/>
            <rFont val="Tahoma"/>
          </rPr>
          <t>Хайруллина Алена Валерьевна:</t>
        </r>
        <r>
          <rPr>
            <sz val="9"/>
            <rFont val="Tahoma"/>
          </rPr>
          <t xml:space="preserve">
повторяющая услуга, но с разной оценкой 
</t>
        </r>
      </text>
    </comment>
    <comment ref="D282" authorId="1" shapeId="0">
      <text>
        <r>
          <rPr>
            <b/>
            <sz val="9"/>
            <rFont val="Tahoma"/>
          </rPr>
          <t>Пономаренко Иван Николаевич:</t>
        </r>
        <r>
          <rPr>
            <sz val="9"/>
            <rFont val="Tahoma"/>
          </rPr>
          <t xml:space="preserve">
Повторяющаяся услуга, но с разной оценкой.
</t>
        </r>
      </text>
    </comment>
  </commentList>
</comments>
</file>

<file path=xl/comments4.xml><?xml version="1.0" encoding="utf-8"?>
<comments xmlns="http://schemas.openxmlformats.org/spreadsheetml/2006/main">
  <authors>
    <author>tc={008C00F2-0054-426C-BFA1-004400DA00E6}</author>
    <author>tc={008C00E2-006C-4733-9145-00B300700012}</author>
    <author>tc={007300C0-004D-4DA1-801C-00180015000B}</author>
  </authors>
  <commentList>
    <comment ref="D32" authorId="0" shapeId="0">
      <text>
        <r>
          <rPr>
            <b/>
            <sz val="9"/>
            <rFont val="Tahoma"/>
          </rPr>
          <t>Apple:</t>
        </r>
        <r>
          <rPr>
            <sz val="9"/>
            <rFont val="Tahoma"/>
          </rPr>
          <t xml:space="preserve">
та же история - договоры менее 300 млн. участвовали в расчетах
</t>
        </r>
      </text>
    </comment>
    <comment ref="C58" authorId="1" shapeId="0">
      <text>
        <r>
          <rPr>
            <b/>
            <sz val="9"/>
            <rFont val="Tahoma"/>
          </rPr>
          <t>Apple:</t>
        </r>
        <r>
          <rPr>
            <sz val="9"/>
            <rFont val="Tahoma"/>
          </rPr>
          <t xml:space="preserve">
В расчет попадает договор на 75 млн. Это не соответствует методике расчета для всех других ДО
</t>
        </r>
      </text>
    </comment>
    <comment ref="E144" authorId="2" shapeId="0">
      <text>
        <r>
          <rPr>
            <b/>
            <sz val="9"/>
            <rFont val="Tahoma"/>
          </rPr>
          <t>Apple:</t>
        </r>
        <r>
          <rPr>
            <sz val="9"/>
            <rFont val="Tahoma"/>
          </rPr>
          <t xml:space="preserve">
Как выводились цифры эти?
</t>
        </r>
      </text>
    </comment>
  </commentList>
</comments>
</file>

<file path=xl/sharedStrings.xml><?xml version="1.0" encoding="utf-8"?>
<sst xmlns="http://schemas.openxmlformats.org/spreadsheetml/2006/main" count="16351" uniqueCount="3266">
  <si>
    <t xml:space="preserve">Отчет по индикативным показателям за </t>
  </si>
  <si>
    <t xml:space="preserve"> квартал</t>
  </si>
  <si>
    <t>года.</t>
  </si>
  <si>
    <t>инструкция</t>
  </si>
  <si>
    <t>Заполняется наименование Общества</t>
  </si>
  <si>
    <t>Наименование структурного подразделения Общества</t>
  </si>
  <si>
    <t>Заполняется код услуги в соответствие с КТ-777</t>
  </si>
  <si>
    <t>Наименование услуги в соответствие с КТ-777.</t>
  </si>
  <si>
    <t xml:space="preserve">Заполняется наименование Подрядной организации </t>
  </si>
  <si>
    <t xml:space="preserve">ИНН Подрядной организации </t>
  </si>
  <si>
    <t>Заполняется полная сумма договора с учетом всех актуальных на момент заполнения дополнительных соглашений</t>
  </si>
  <si>
    <t>Заполняется номер договора</t>
  </si>
  <si>
    <t>Заполняется дата договора</t>
  </si>
  <si>
    <t>Заполняется признак критичности договора по стоимсоти в соответствии с СК-03.07.01.02</t>
  </si>
  <si>
    <t>Договор высокорисковый:  Уровень риска ПБ по СК-16.08 (высокий/ средний/ низкий)</t>
  </si>
  <si>
    <t>Заполняется срок начала действия договора</t>
  </si>
  <si>
    <t>Заполняется срок окончания действия договора</t>
  </si>
  <si>
    <t>Заполняется количество СубПО по договору</t>
  </si>
  <si>
    <t>Заполняется ФИО лица, назначенного ЕОЛ по договору</t>
  </si>
  <si>
    <t>Заполняется ФИО лица, назначенногоИсполнителем на месте по договору</t>
  </si>
  <si>
    <t>Заполняется ФИО лица, назначенного КИ по договору</t>
  </si>
  <si>
    <t>Заполняется ФИО лица, назначенного Специалиста по ПБ по договору</t>
  </si>
  <si>
    <t>Заполняется объем средств, фактически начисленный в качестве мотивации за соблюдение норм ПБ в  отчетном квартале</t>
  </si>
  <si>
    <t>Заполняется объем средств, фактически начисленных в отчетном квартале в качестве мотивации за ускорение, либо оптимизацию технологических процессов/операций</t>
  </si>
  <si>
    <t>Заполняется объем средств, фактически начисленной в качестве мотивации за выполнение требований/достижения в рамках мероприятий, проводимых внутри ДО в  отчетном квартале (конкурсы, соревнования между ПО).</t>
  </si>
  <si>
    <t xml:space="preserve">Заполняется ПОЛНЫЙ объем средств, начисленных Подрядной организации в качестве штрафных санкций. Для фиксации принимаются суммы выставленных штрафов согласно утвержденного перечня нарушений и штрафных санкций в  отчетном квартале </t>
  </si>
  <si>
    <t xml:space="preserve">Заполняется ПОЛНЫЙ объем средств, начисленных Подрядной организации в качестве штрафных санкций. Для фиксации принимаются суммы выставленных штрафов согласно условий договора в  отчетном квартале </t>
  </si>
  <si>
    <t xml:space="preserve">Заполняется ПОЛНЫЙ объем средств, начисленных Подрядной организации в качестве штрафных санкций. Фиксируются суммы выставленных претензий, не относящиеся к Штрафам по столбцу "V" и "U" в  отчетном квартале </t>
  </si>
  <si>
    <t xml:space="preserve">Заполняется объем средств, оплаченный Подрядной организации в качестве штрафных санкций. Для фиксации принимаются суммы выставленных штрафов согласно утвержденного перечня нарушений и штрафных санкций в  отчетном квартале </t>
  </si>
  <si>
    <t xml:space="preserve">Заполняется объем средств, оплаченный Подрядной организации в качестве штрафных санкций. Для фиксации принимаются суммы выставленных штрафов согласно условий договора в  отчетном квартале </t>
  </si>
  <si>
    <t xml:space="preserve">Заполняется объем средств, оплаченный Подрядной организации в качестве штрафных санкций. Фиксируются суммы выставленных претензий, не относящиеся к Штрафам по столбцу "V" и "U" в  отчетном квартале </t>
  </si>
  <si>
    <t xml:space="preserve">Заполняется объем средств начисленных Подрядной организации в качестве штрафных санкций (Для фиксации принимаются суммы выставленных штрафов согласно утвержденного перечня нарушений и штрафных санкций) замененных на проактивные мероприятия. в  отчетном квартале </t>
  </si>
  <si>
    <t xml:space="preserve">Заполняется объем средств начисленных Подрядной организации в качестве штрафных санкций (Для фиксации принимаются суммы выставленных штрафов согласно условий договора) замененных на проактивные мероприятия. в  отчетном квартале </t>
  </si>
  <si>
    <t xml:space="preserve">Заполняется объем средств начисленных Подрядной организации в качестве штрафных санкций (Фиксируются суммы выставленных претензий, не относящиеся к Штрафам по столбцу "V" и "U") замененных на проактивные мероприятия. в  отчетном квартале </t>
  </si>
  <si>
    <t>Фиксируется информация по претензиям, штрафам, убыткам по по столбцу "U" "V" и "W" с детализацией сумм и причин.</t>
  </si>
  <si>
    <t>Указывается количество крупных и значительных происшествий по договору за отчетный квартал</t>
  </si>
  <si>
    <t>Заполняется краткая характеристика проишествий, указанных в столбце "AE"</t>
  </si>
  <si>
    <r>
      <t xml:space="preserve">Заполняется количество запланированных объемов работ за отчетный период (кварта).
в единицах измерения физ. величин согласно договору.
! В случае нулевого значения, ячейку оставить пустой
Числовое значение заполняется вручную
</t>
    </r>
    <r>
      <rPr>
        <sz val="11"/>
        <color indexed="2"/>
        <rFont val="Arial"/>
      </rPr>
      <t xml:space="preserve">
Ячейка не обязательна к заполнению </t>
    </r>
  </si>
  <si>
    <r>
      <t xml:space="preserve">Заполняется количество фактически выполненных объемов работ за отчетный период (кварта).
в единицах измерения физ. величин согласно договору.
! В случае нулевого значения, ячейку оставить пустой
Числовое значение заполняется вручную
</t>
    </r>
    <r>
      <rPr>
        <sz val="11"/>
        <color indexed="2"/>
        <rFont val="Arial"/>
      </rPr>
      <t>Ячейка не обязательна к заполнению</t>
    </r>
  </si>
  <si>
    <r>
      <t xml:space="preserve">Заполняется процент выполнения работ за отчетный период (кварта). как отношение столбца "AK" к столбцу "AJ".
! В случае нулевого значения, ячейку оставить пустой
Числовое значение заполняется вручную в процентах.
</t>
    </r>
    <r>
      <rPr>
        <sz val="11"/>
        <color indexed="2"/>
        <rFont val="Arial"/>
      </rPr>
      <t>Ячейка не обязательна к заполнению</t>
    </r>
  </si>
  <si>
    <t xml:space="preserve">Заполняется показатель ОЭДП/КПЭ подрядчика по договору, </t>
  </si>
  <si>
    <r>
      <t xml:space="preserve">Заполняется сумма денежных средств по запланированным объемам работ за отчетный период (кварта).в тысячах рублей без учета НДС.
! В случае нулевого значения, ячейку оставить пустой
Числовое значение заполняется вручную
</t>
    </r>
    <r>
      <rPr>
        <sz val="11"/>
        <color indexed="2"/>
        <rFont val="Arial"/>
      </rPr>
      <t>Ячейка не обязательна к заполнению</t>
    </r>
  </si>
  <si>
    <t xml:space="preserve">Заполняется факт освоения денежных средств по договору в отчетный период  </t>
  </si>
  <si>
    <t>Расчетный столбец - НЕ ЗАПОЛНЯЕТСЯ
в случае если внесены данные по плану освоения (столбец AN) будет произведён расчет выполнения плана за отчетный период (квартал)</t>
  </si>
  <si>
    <t>Заполняется сумма фактически принятого на момент формирования объема выполнения по договору  с начала его действия в денежном выражении</t>
  </si>
  <si>
    <t>Расчетный столбец - НЕ ЗАПОЛНЯЕТСЯ!!!</t>
  </si>
  <si>
    <r>
      <t xml:space="preserve">Заполняется процент выполнения работ с начала действия договора.
! В случае нулевого значения, ячейку оставить пустой
Числовое значение заполняется вручную в процентах.
</t>
    </r>
    <r>
      <rPr>
        <sz val="11"/>
        <color indexed="2"/>
        <rFont val="Arial"/>
      </rPr>
      <t>Ячейка не обязательна к заполнению</t>
    </r>
  </si>
  <si>
    <t xml:space="preserve">Проставляется в % на основании анкет обратной связи </t>
  </si>
  <si>
    <t>Заполняется автоматически</t>
  </si>
  <si>
    <t>НЕЗАПОЛНЯЕТСЯ!!!</t>
  </si>
  <si>
    <t>Заполняется ФИО лица, назначенного ВД по договору</t>
  </si>
  <si>
    <t>Указывается актуальная плановая дата начала работ (по ТЗ и приложению к договору / дате начала работ по первому наряд-заказу). При отсутствии даты начала оказания услуги/выполнения работ в договоре, допускается использовать дату начала работ по первому акту выполненных работ.</t>
  </si>
  <si>
    <t xml:space="preserve">Указывается  фактическая дата начала работ </t>
  </si>
  <si>
    <t>Этапы реализации договора: С ипользованием выпадающего списка на выбор указывается ключевой этап ЖЦД "УИД+Ступени", соответствующий периоду (кварталу) оценки.</t>
  </si>
  <si>
    <t xml:space="preserve">Указывается фактическое время на проведение этапа технической оценки (в т.ч. и периода технического аудита) в процедуре выбора контрагента в соответствии с отчетом о закупочной деятельности. 
Установлены следующие целевые значения:
</t>
  </si>
  <si>
    <t xml:space="preserve">Указывается объем выполнения мероприятий согласно ПУД в %-х:
</t>
  </si>
  <si>
    <t>Доля оплаченных (урегулированных) в досудебном порядке требований к общему количеству заявленных требований.
Расчет ведется накопительно с начала действия договора.</t>
  </si>
  <si>
    <t>Указывается общее количество ДС (шт.), заключенных с превышением установленного в БРД срока*, накопительно с начала действия договора на конец отчетного квартала.
* установленный в БРД срок на заключение ДС (от этапа инициации до подписания ДС) принять в количестве 45 к.д., если иное не доведено ДЗ БРД.</t>
  </si>
  <si>
    <t>Для ЕОЛ по договору оформлена доверенность соответствующая минимальным требованиям по ролевой модели, ЕОЛ имеет право подписывать: 
Первичные учетные документы (КС, АВР и другие);
Исходящие письма от имени Общества, не связанные с изменением условий договора и допретензионной работой;
Документы в рамках функционала роли ЕОЛ согласно СК по УИД (оценочные листы ОЭДК, ПУД)</t>
  </si>
  <si>
    <t>Заполняется кратное наименование организации, форма собственности с учетом общепринятых сокращений.</t>
  </si>
  <si>
    <t>Заполняется наименование структурного подразделения Общества.</t>
  </si>
  <si>
    <t xml:space="preserve">В случае если по договору несколько услуг, каждая услуга по договору заполняется в отдельной строке, сумму по договору необходимо разделить по стоимости услуг, в случае если услуга исключена из КТ-777 заменить на актуальный код.  
Указывается только цифровой код услуги без буквенного обозначения «WS» </t>
  </si>
  <si>
    <t>Текстовое значение заполняется автоматически из перечня КТ-777</t>
  </si>
  <si>
    <t>Заполняется наименование Подрядной организации без сокращений на русском языке.
Текстовое значение ставится вручную, Краткое наименование КА из выписки ЕГРЮЛ</t>
  </si>
  <si>
    <t xml:space="preserve">Заполняется ИНН Подрядной организации или обособленного подразделения.
Числовое значение ставится вручную
Необходимо осуществить контроль количества символов в ИНН, в случае если ИНН начинается с «0» необходимо проверить что бы запись автоматически не убирала «0» </t>
  </si>
  <si>
    <t>Заполняется полная сумма договора с учетом всех актуальных на момент заполнения дополнительных соглашений в тысячах рублей без учета НДС.
Будет подсвечиваться красным если сумма указана больше 50 млн (с учетом разрядности 50 млрд)</t>
  </si>
  <si>
    <t xml:space="preserve">Заполняется номер договора без пробелов в соответствии с принятым подходом в Обществе
Будет подсвечиваться красным если существует пробел, подсвечивается желтым если договора дублируются
</t>
  </si>
  <si>
    <t>Формат заполнения даты ДД.ММ.ГГГГ
Будет подсвечиваться красным если существует пробел</t>
  </si>
  <si>
    <t>ДА - договор является критичным, НЕТ - договор не является критичным.</t>
  </si>
  <si>
    <t xml:space="preserve">Заполняется уровень риска ПБ по договору в соответствии с СК-16.08. (До момента утверждения нового НМД пользоваться СК-16.08)
Значения «Высокий», «Средний», «Низкий» </t>
  </si>
  <si>
    <t>Заполняется срок начала действия договора в формате ДД.ММ.ГГГГ без пробелов согласно условиям договора.
Будет подсвечиваться красным если существует пробел</t>
  </si>
  <si>
    <t>Заполняется срок окончания действия договора в формате ДД.ММ.ГГГГ без пробелов согласно условиям договора.
Будет подсвечиваться красным если существует пробел</t>
  </si>
  <si>
    <t>Заполняется количество задействованных СубПО по договору на основные виды работ/услуг.
! В случае нулевого значения, ячейку оставить пустой</t>
  </si>
  <si>
    <t>Заполняется ФИО сотрудника назначенного на роль «ЕОЛ по договору» полностью без указания должности и контактных данных.
! Только ФИО полностью, указывается только 1 сотрудник закрепленный приказом
Будет подсвечиваться красным если существует точка или запятая</t>
  </si>
  <si>
    <r>
      <t xml:space="preserve">Заполняется ФИО сотрудника назначенного на роль «Исполнитель на месте» полностью без указания должности и контактных данных.
! В случае если роль отсутствует, ячейку оставить пустой
</t>
    </r>
    <r>
      <rPr>
        <sz val="11"/>
        <color indexed="2"/>
        <rFont val="Arial"/>
      </rPr>
      <t>Ячейка не обязательна к заполнению</t>
    </r>
  </si>
  <si>
    <t>Заполняется ФИО лица полностью, назначенного на роль «Контрактный инженер».
Только ФИО полностью, указывается только 1 сотрудник закрепленный приказом
! В случае если роль отсутствует, ячейку оставить пустой
Будет подсвечиваться красным если существует точка или запятая, соответственно предпологает заполнение в формате Фамилия Имя Отчество</t>
  </si>
  <si>
    <t>Заполняется ФИО лица полностью, назначенного на роль «Специалист по ПБ».
Только ФИО полностью, указывается только 1 сотрудник закрепленный приказом
! В случае если роль отсутствует, ячейку оставить пустой
Будет подсвечиваться красным если существует точка или запятая, соответственно предпологает заполнение в формате Фамилия Имя Отчество</t>
  </si>
  <si>
    <t>Заполняется объем средств, фактически начисленных в качестве мотивации за соблюдение норм ПБ в отчетном периоде (квартал) 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</si>
  <si>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фактически начисленных в отчетном периоде (квартал) в качестве мотивации за ускорение, либо оптимизацию технологических процессов/операций 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</si>
  <si>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фактически начисленной в качестве мотивации за выполнение требований/достижения в рамках мероприятий конкурсы, соревнования между ПО), проводимых внутри ДО в отчетном периоде (квартал) 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</si>
  <si>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начисленных Подрядной организации в качестве штрафных санкций. Для фиксации принимаются суммы выставленных штрафов согласно утвержденному Перечню нарушений и штрафных санкций в области ПБ в отчетном периоде (квартал) 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</si>
  <si>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начисленных Подрядной организации в качестве штрафных санкций. Для фиксации принимаются суммы выставленных штрафов согласно условиям договора в отчетном периоде (квартал).в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</si>
  <si>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начисленных Претензии связанные с , убытками Заказчика. Фиксируются суммы выставленных претензий, не относящиеся к Штрафам по столбцу "X" и "Y" в отчетном периоде (квартал).в тысячах рублей без учета НДС.    
! В случае нулевого значения, ячейку оставить пустой</t>
  </si>
  <si>
    <t>Заполняется объем средств, оплаченный Подрядной организации в качестве штрафных санкций. Для фиксации принимаются суммы выставленных штрафов согласно утвержденному Перечню нарушений и штрафных санкций в области ПБ в отчетном периоде (квартал).в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</si>
  <si>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оплаченный Подрядной организации в качестве штрафных санкций. Для фиксации принимаются суммы выставленных штрафов согласно условиям договора в отчетном периоде (квартал).в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</si>
  <si>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оплаченный Подрядной организации по претензиям связанными с возмещением убытков Заказчика. Фиксируются суммы выставленных претензий, не относящиеся к Штрафам по столбцу "AA" и "AB"  в отчетном периоде (квартал).в тысячах рублей без учета НДС.
! В случае нулевого значения, ячейку оставить пустой</t>
  </si>
  <si>
    <t>Заполняется объем средств начисленных Подрядной организации в качестве штрафных санкций (для фиксации принимаются суммы выставленных штрафов согласно утвержденному перечню нарушений и и штрафных санкций в области ПБ) замененных на проактивные мероприятия в отчетном периоде (квартал).в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</si>
  <si>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начисленных Подрядной организации в качестве штрафных санкций (для фиксации принимаются суммы выставленных штрафов согласно условиям договора) замененных на проактивные мероприятия в отчетном периоде (квартал).в тысячах рублей без учета НДС.
! В случае нулевого значения, ячейку оставить пустой
Ячейка будет подсвечиваться красным если сумма указана больше 10 % от суммы договора, тем самым покажет где не учтена разрядность</t>
  </si>
  <si>
    <t>Заполняется объем средств начисленных Претензии связанные с , убытками Заказчика  (фиксируются суммы выставленных претензий, не относящиеся к штрафам по столбцу "AD" и "AE" –замененных на проактивные мероприятия в отчетном периоде (квартал).в тысячах рублей без учета НДС.
! В случае нулевого значения, ячейку оставить пустой</t>
  </si>
  <si>
    <t xml:space="preserve">Фиксируется информация по претензиям, штрафам, убыткам по столбцу "X" "Y" и "Z"   с детализацией сумм и причин.
! В случае отсутствия претензий, штрафов, убытков по столбцам "X" "Y" и "Z", ячейку оставить пустой 
</t>
  </si>
  <si>
    <t>Указывается количество крупных и значительных происшествий по договору за отчетный период (кварта) в шт.
! В случае нулевого значения, ячейку оставить пустой</t>
  </si>
  <si>
    <t>Заполняется краткая характеристика происшествий, указанных в столбце "AH".
! Иную информацию, не относящуюся к характеристике происшествий, указывать недопустимо
Ячейка будет подсвечиваться красным если в столбце АH появляется значение больше 0 и останется красным для концентрации внимания</t>
  </si>
  <si>
    <t>Заполняется показатель ОЭДП/КПЭ подрядчика по договору за отчетный период (кварта)..
! В случае отсутствия оценки по договору за отчетный квартал, ячейку оставить пустой
Ячейка будет подсвечиваться красным если значение меньше 0. текст и дефисы  нельзя вводить</t>
  </si>
  <si>
    <t>Заполняется сумма денежных средств по фактически принятым объемам работ за отчетный период (кварта).в тысячах рублей без учета НДС.
! В случае нулевого значения, ячейку оставить пустой
Ячейка будет подсвечиваться красным если сумма указана больше суммы договора, тем самым покажет где не учтена разрядность</t>
  </si>
  <si>
    <t>Расчетный столбец - НЕ ЗАПОЛНЯЕТСЯ</t>
  </si>
  <si>
    <t>Заполняется сумма денежных средств по фактически принятым объемам работ c начала действия договора.в тысячах рублей без учета НДС.
! В случае нулевого значения, ячейку оставить пустой+
ячейка будет подсвечиваться красным если сумма указана больше суммы договора, тем самым покажет где не учтена разрядность</t>
  </si>
  <si>
    <t>Расчетный столбец - НЕЗАПОЛНЯЕТСЯ!!!</t>
  </si>
  <si>
    <t>Расчетный столбец - НЕ ЗАПОЛНЯЕТСЯ
Ячейка будет подсвечиваться красным если выполнение больше 100%</t>
  </si>
  <si>
    <t xml:space="preserve">Не заполняется ! 
Проставляется в % на основании анкет обратной связи
! В случае нулевого значения, ячейку оставить пустой
</t>
  </si>
  <si>
    <t>Расчетный столбец - НЕ ЗАПОЛНЯЕТСЯ
Заполняется зона ОЭДК за отчетный квартал на основании значений столбца "AМ".
Значения «красный», «оранжевый», «желтый», «зеленый» автоматически заполняется из листа КТ-777
! При несоответствии проставить в КТ-777, принятые в ДО
Заполняются автоматически из листа «КТ-777»</t>
  </si>
  <si>
    <t>Заполняются автоматически из листа «КТ-777»</t>
  </si>
  <si>
    <t>Проверка на соответствие</t>
  </si>
  <si>
    <t>Заполняется принадлежность услуги к соответствующей производственной функции ПАО ГПН. В соответствии с КТ-777 по коду услуги.
! Не должно быть два или более 1 кодов</t>
  </si>
  <si>
    <t>Заполняется перечень работ и услуг согласно КТ-777.
Значения «0», «1», «2» в соответствии с кодом услуги.
«0» - Общий профиль
«1» - Первый перечень
«2» - Второй перечень
! Не должно быть два или более 1 кодов</t>
  </si>
  <si>
    <t>Заполняется ФИО «Владельца договора» без сокращений. 
Ячейка будет подсвечиваться красным если существует точка или запятая, соответственно предполагает заполнение в формате Фамилия Имя Отчество</t>
  </si>
  <si>
    <t>Заполняется плановая дата начала работ (по ТЗ и приложению к договору / дате начала работ по первому наряд-заказу/закупочного решения) в формате ДД.ММ.ГГГГ без пробелов. 
! При отсутствии даты начала оказания услуги/выполнения работ в договоре, допускается использовать дату начала работ по первому акту выполненных работ
Ячейка будет подсвечиваться красным если существует пробел</t>
  </si>
  <si>
    <t>Заполняется фактическая дата начала работ в формате ДД.ММ.ГГГГ без пробелов
! При отсутствии даты начала оказания услуги/выполнения работ в договоре, допускается использовать дату начала работ по первому акту выполненных работ
В случае если работы не начаты ячейку оставить пустой.
Ячейка будет подсвечиваться красным если существует пробел</t>
  </si>
  <si>
    <t>Заполняется этап реализации договора: указывается ключевой этап ЖЦД "УИД+Ступени", соответствующий отчетному кварталу оценки.
Значения:
«1-3» - Планирование, передача потребности, заключение договора 
«4» - Подготовка к выполнению работ
«5» - Контроль мобилизации 
«6» - Управление выполнением работ
«7» - Завершение договора</t>
  </si>
  <si>
    <t xml:space="preserve">Заполняется вид договора/особенность проекта в отношении услуг, для которых были утверждены нормативные сроки на мобилизацию Подрядной организации (ПО), т.е. с момента заключения договора и до начала работ на объекте, выбирается описание критерия, установленного одним из следующих распорядительных документов: 63-Р от 02.10.2019, 84-Р от 13.12.2019, 15-Р от 05.03.2020 в зависимости от вида производственных услуг. 
! Для остальных производственных услуг, по которым нормативный срок не определен, устанавливается значение "-" 
</t>
  </si>
  <si>
    <t>Заполняется особенность тех.задания в отношении услуг, для которых были утверждены нормативные сроки на мобилизацию Подрядной организации (ПО), т.е. с момента заключения договора и до начала работ на объекте, выбирается описание критерия, установленного одним из следующих распорядительных документов: 63-Р от 02.10.2019, 84-Р от 13.12.2019, 15-Р от 05.03.2020 в зависимости от вида производственных услуг.
! Для остальных производственных услуг, по которым нормативный срок не определен, устанавливается значение "-"</t>
  </si>
  <si>
    <t>Заполняется фактическое время на проведение этапа оценки квалификационно-технических предложений (с учетом ненормированных этапов и периода технического аудита) в процедуре конкурентного выбора контрагента в соответствии с отчетом о закупочной деятельности. В случае проведения нормализации в целях закрытия УПЦ, актуализация сроков данного этапа не учитывается. 
! Если договор заключен по результатам закупки у ед. источника или закупки у ВЗЛ, ячейку оставить пустой</t>
  </si>
  <si>
    <t>Заполняется статус проведения предмобилизационного аудита.
Значения «Да», «Нет», «Не требуется» 
Указывается статус проведения аудита из выпадающего списка на выбор:
• "Да" - указывается в случае, если аудит требуется и проведен
• "Нет" - указывается в случае, если аудит требуется и не проведен
• "Не требуется" - действующий КА*</t>
  </si>
  <si>
    <t xml:space="preserve">Заполняется соответствие планового и фактического срока начала работ по договору.
Значения «Да», «Нет» 
«Да» - срыв срока 
«Нет» - без срыва сроков 
*Фактическая дата оказания работ/услуг - дата начала выполнения основного обязательства по предмету договора, например (с момента начала строительно-монтажных работ, строительства скважины и пр.) позже плановой даты оказания работ/услуг в договоре и/или техническом задании  </t>
  </si>
  <si>
    <t>Заполняется объем выполнения мероприятий согласно ПУД.
Если ПУД не формируется, работы не проводились или не оценивались оставить ячейку пустой.
Ячейка будет подсвечиваться красным если значение не заполнено</t>
  </si>
  <si>
    <t>Заполняется количество (шт.) урегулированных в досудебном порядке требований от общего количества (шт.) требований накопительно с даты начала действия договора на конец отчетного периода (квартал).
! Отозванные претензии и претензии, замененные на проактивные мероприятия, считаются как урегулированные требования и включаются в общий свод
Если по договору ДПР не ведется поставить 100</t>
  </si>
  <si>
    <t>Указывается общее количество ДС (шт.), заключенных с начала действия договора на конец отчетного квартала.</t>
  </si>
  <si>
    <t>Указывается общее количество ДС (шт.), заключенных с превышением установленного в БРД срока*, накопительно с начала действия договора на конец отчетного квартала.
* установленный в БРД срок на заключение ДС (от этапа инициации до подписания ДС) принять в количестве 45 к.д., если иное не доведено ДЗ БРД.</t>
  </si>
  <si>
    <t>Указывается наличие подходов по мотивации ПО в области ПБ в договоре.
Значения «Да», «Нет», «Не применимо» 
ДА - к договору подписано положение о мотивации в области ПБ 
НЕТ - Приложение о мотивации не подписано
Не применимо - в случае если договор с ВЗЛ 
Ячейка будет подсвечиваться красным если значение не заполнено</t>
  </si>
  <si>
    <t>Заполняется принадлежность КИ в ДО к функции закупки (выполняет полный функционал по СК-03.07.01.02) или к производственной функции (является совместителем).
Значения «Да», «Нет» 
ДА - Контрактный инженер является сотрудником функции закупки и выполняет полный функционал по СК-03.07.01.02
НЕТ - Контрактный инженер является сотрудником производственной функции (  является совместителем) или выполняет функционал КИ частично
Ячейка будет подсвечиваться красным если значение не заполнено</t>
  </si>
  <si>
    <t>Указывается наличие доверенности у ЕОЛ, дающее право подписывать: 
- Первичные учетные документы (КС, АВР и другие);
- Исходящие письма от имени Общества, не связанные с изменением условий договора и допретензионной работой;
- Документы в рамках функционала роли ЕОЛ согласно СК по УИД (оценочные листы ОЭДК, ПУД);
Значения «Да», «Нет» 
ДА - ЕОЛ имеет полномочия и фактически подписывает документы и письма 
НЕТ - не имеет полномочий или не подписывает документы
Ячейка будет подсвечиваться красным если значение не заполнено</t>
  </si>
  <si>
    <t>форматирование</t>
  </si>
  <si>
    <t>Выбрать из выпадающего списка</t>
  </si>
  <si>
    <t>Текстовое значение ставится вручную</t>
  </si>
  <si>
    <t>Числовое значение ставится вручную</t>
  </si>
  <si>
    <t>заполняется автоматически из перечня КТ-777</t>
  </si>
  <si>
    <t>Текстовое значение заполняется вручную</t>
  </si>
  <si>
    <t>Числовое значение заполняется вручную</t>
  </si>
  <si>
    <t xml:space="preserve">Числовое значение ставится вручную </t>
  </si>
  <si>
    <t>Значение заполняется вручную</t>
  </si>
  <si>
    <t>Заполняется вручную из выпадающего списка</t>
  </si>
  <si>
    <t>Текстовое значение заполняется вручную.</t>
  </si>
  <si>
    <t>Числовое значение заполняется вручную в баллах</t>
  </si>
  <si>
    <t>формула</t>
  </si>
  <si>
    <t>Подсветка согласно градациям по зонам</t>
  </si>
  <si>
    <t xml:space="preserve">Текстовое значение заполняется вручную </t>
  </si>
  <si>
    <t xml:space="preserve">Значение заполняется вручную </t>
  </si>
  <si>
    <t xml:space="preserve">Текстовое значение заполняется вручную из выпадающего списка </t>
  </si>
  <si>
    <t>Числовое значение заполняется вручную в р.д.</t>
  </si>
  <si>
    <t>Числовое значение заполняется вручную в %</t>
  </si>
  <si>
    <t>Ячейка будет подсвечиваться красным если значение не заполнено</t>
  </si>
  <si>
    <t>будет подсвечиваться красным если значение не заполнено</t>
  </si>
  <si>
    <t>ОБЩИЕ СВЕДЕНИЯ ПО ДОГОВОРУ</t>
  </si>
  <si>
    <t>список</t>
  </si>
  <si>
    <t>Нарушения и штрафные санкции</t>
  </si>
  <si>
    <t>ИНДИКАТИВНЫЕ ПОКАЗАТЕЛИ ПО ДОГОВОРУ</t>
  </si>
  <si>
    <t>№ п/п</t>
  </si>
  <si>
    <t>ДО</t>
  </si>
  <si>
    <t>Структурное подразделение</t>
  </si>
  <si>
    <t>Код услуги по КТ-777</t>
  </si>
  <si>
    <t>Наименование услуги по КТ-777</t>
  </si>
  <si>
    <t>Наименование ПО</t>
  </si>
  <si>
    <t>ИНН ПО</t>
  </si>
  <si>
    <r>
      <t xml:space="preserve">Сумма договора
 (с учетом ДС) </t>
    </r>
    <r>
      <rPr>
        <b/>
        <sz val="12"/>
        <rFont val="Arial"/>
      </rPr>
      <t>тыс. руб.</t>
    </r>
  </si>
  <si>
    <t>Номер договора</t>
  </si>
  <si>
    <t>Дата договора</t>
  </si>
  <si>
    <t>Договор критичный
 (ДА/НЕТ)</t>
  </si>
  <si>
    <t>Уровень риска ПБ по СК-16.08 (высокий/ средний/ низкий)</t>
  </si>
  <si>
    <t>Срок действия договора</t>
  </si>
  <si>
    <t>Количество Суб.ПО по договору (шт)</t>
  </si>
  <si>
    <t>ЕОЛ</t>
  </si>
  <si>
    <t>Исполнитель на месте</t>
  </si>
  <si>
    <t>КИ</t>
  </si>
  <si>
    <t>Спец по ПБ</t>
  </si>
  <si>
    <r>
      <t>Начисленная мотивация,</t>
    </r>
    <r>
      <rPr>
        <b/>
        <sz val="14"/>
        <rFont val="Arial"/>
      </rPr>
      <t xml:space="preserve"> тыс. руб</t>
    </r>
    <r>
      <rPr>
        <b/>
        <sz val="10"/>
        <rFont val="Arial"/>
      </rPr>
      <t>. без НДС</t>
    </r>
  </si>
  <si>
    <r>
      <t xml:space="preserve">Выставлено штрафных санкций,
</t>
    </r>
    <r>
      <rPr>
        <b/>
        <sz val="14"/>
        <rFont val="Arial"/>
      </rPr>
      <t xml:space="preserve"> тыс. руб</t>
    </r>
    <r>
      <rPr>
        <b/>
        <sz val="10"/>
        <rFont val="Arial"/>
      </rPr>
      <t>. без НДС</t>
    </r>
  </si>
  <si>
    <t>Оплачено,
 тыс. руб. без НДС</t>
  </si>
  <si>
    <t>Заменено проактивными мероприятиями, тыс. руб. без НДС</t>
  </si>
  <si>
    <t>Факторный анализ допретензионной работы</t>
  </si>
  <si>
    <t>Количество крупных и значительных происшествий по договору, шт.</t>
  </si>
  <si>
    <t>Краткая характеристика проишествия</t>
  </si>
  <si>
    <t>План выполнения работ (физ.объем) за отчетный период. (Ед)</t>
  </si>
  <si>
    <t>Факт выполнения работ  (физ.объем) за отчетный период (Ед)</t>
  </si>
  <si>
    <t>%  выполнения работ  за отчетный период (%)</t>
  </si>
  <si>
    <t>ОЭДП/КПЭ подрядчика, баллы</t>
  </si>
  <si>
    <t>План освоения финансовых средств по договору за отчетный период (тыс.руб) без НДС</t>
  </si>
  <si>
    <t>Факт освоения финансовых средств по договору за отчетный период (тыс.руб) без НДС</t>
  </si>
  <si>
    <t>%  освоения финансовых средств по договору  за отчетный период (%)</t>
  </si>
  <si>
    <t xml:space="preserve">факт освоения по договору (с начала действия договора), тыс. руб. 
</t>
  </si>
  <si>
    <t>Не освоено средств по договору на дату отчета, тыс.руб без НДС</t>
  </si>
  <si>
    <t>% выполнения договора</t>
  </si>
  <si>
    <t>% выполнения обязательств договора</t>
  </si>
  <si>
    <t>Оценка удовлетворенности взаимодействием Подрядчик – Заказчик, Анкета обратной связи, %</t>
  </si>
  <si>
    <r>
      <rPr>
        <b/>
        <sz val="11"/>
        <color theme="1"/>
        <rFont val="Arial"/>
      </rPr>
      <t>Градация по зонам ОЭДК</t>
    </r>
    <r>
      <rPr>
        <sz val="11"/>
        <color theme="1"/>
        <rFont val="Arial"/>
      </rPr>
      <t xml:space="preserve">, </t>
    </r>
    <r>
      <rPr>
        <sz val="11"/>
        <color theme="0" tint="-0.34998626667073579"/>
        <rFont val="Arial"/>
      </rPr>
      <t>ЕСЛИ(И(0&lt;BJ8;BJ8&lt;($BY8+1));"красный";ЕСЛИ(И($BY8&lt;BJ8;BJ8&lt;($BZ8+1));"оранжевый";ЕСЛИ(И($BZ8&lt;BJ8;BJ8&lt;($CA8+1));"желтый";ЕСЛИ(BJ8&gt;=$CB8;"зеленый";0))))</t>
    </r>
  </si>
  <si>
    <r>
      <t xml:space="preserve">Справочно градация по зонам, </t>
    </r>
    <r>
      <rPr>
        <b/>
        <sz val="12"/>
        <color theme="0" tint="-0.249977111117893"/>
        <rFont val="Arial"/>
      </rPr>
      <t>ВПР($E8;'Справочник зоны'!$B:$J;BY$4;0)</t>
    </r>
  </si>
  <si>
    <r>
      <t xml:space="preserve">Сверка наличия мотивации, нарушений и ОЭДП выше 90 баллов, </t>
    </r>
    <r>
      <rPr>
        <b/>
        <sz val="12"/>
        <color theme="0" tint="-0.249977111117893"/>
        <rFont val="Arial"/>
      </rPr>
      <t>ЕСЛИ(И(0&lt;(S8+T8);0&lt;(V8+W8);0&lt;AB8;90&lt;=AC8);"вопрос";"соот-т")</t>
    </r>
  </si>
  <si>
    <t>ФУНКЦИЯ</t>
  </si>
  <si>
    <t>наименование перечня П-1, П-2</t>
  </si>
  <si>
    <t xml:space="preserve">Владелец договора </t>
  </si>
  <si>
    <t>Сроки оказания услуги/выполнения работ по договору, план  ДД.ММ.ГГГГ</t>
  </si>
  <si>
    <t>Сроки оказания услуги/выполнения работ по договору. Факт ДД.ММ.ГГГГ</t>
  </si>
  <si>
    <t xml:space="preserve">этап реализации договора </t>
  </si>
  <si>
    <t>Вид договора/особенность проекта</t>
  </si>
  <si>
    <t>ТИП LEAD TIME</t>
  </si>
  <si>
    <t>Особенности тех.задания</t>
  </si>
  <si>
    <t xml:space="preserve">Фактический период времени этапа технической оценки </t>
  </si>
  <si>
    <t>Проведение предмобилизационного аудита</t>
  </si>
  <si>
    <t>Срыв срока начала работ</t>
  </si>
  <si>
    <t>Процент выполнения пунктов плана управления договором</t>
  </si>
  <si>
    <t xml:space="preserve">Доля оплаченных (урегулированных) в досудебном порядке требований </t>
  </si>
  <si>
    <t>Общее количество ДС по договору</t>
  </si>
  <si>
    <t>ДС заключенных позже сроков установленных в БРД сроки</t>
  </si>
  <si>
    <t xml:space="preserve">Положение о мотивации подписано в договоре </t>
  </si>
  <si>
    <t xml:space="preserve">КИ с полным функционалом или на роли </t>
  </si>
  <si>
    <t>Наделение ЕОЛ соответствующими полномочиями по управлению договором</t>
  </si>
  <si>
    <t>начало действия</t>
  </si>
  <si>
    <t>окончание действия</t>
  </si>
  <si>
    <t>За выполнение требований ПБ</t>
  </si>
  <si>
    <t>За соблюдение технологических требований, в т.ч. ускорение выполнения работ</t>
  </si>
  <si>
    <t>Мотивация ДО</t>
  </si>
  <si>
    <t>суммы выставленных штрафов согласно утвержденного перечня нарушений и штрафных санкций</t>
  </si>
  <si>
    <t>суммы выставленных штрафов согласно условий договора</t>
  </si>
  <si>
    <t>Прочие претензии, убытки заказчика</t>
  </si>
  <si>
    <t>КРАСНАЯ</t>
  </si>
  <si>
    <t>ОРАНЖЕВАЯ</t>
  </si>
  <si>
    <t>ЖЕЛТАЯ</t>
  </si>
  <si>
    <t>ЗЕЛЕНАЯ</t>
  </si>
  <si>
    <t>ООО Газпромнефть-ГЕО</t>
  </si>
  <si>
    <t>БиВСР</t>
  </si>
  <si>
    <t>раздельный сервис (10201,10202, 10203, 10204, 10205, 10208)</t>
  </si>
  <si>
    <t>БУ мобильная/действующий в регионе КА/все оборудование в наличии</t>
  </si>
  <si>
    <t xml:space="preserve">Не требуется </t>
  </si>
  <si>
    <t>НЕТ</t>
  </si>
  <si>
    <t>ДА</t>
  </si>
  <si>
    <t xml:space="preserve"> </t>
  </si>
  <si>
    <t xml:space="preserve">Код работ и услуг/
Service code </t>
  </si>
  <si>
    <t>Наименование работ и услуг</t>
  </si>
  <si>
    <t>Works and services description</t>
  </si>
  <si>
    <t>Категория закупки</t>
  </si>
  <si>
    <t>Перечень ПУ</t>
  </si>
  <si>
    <t>Наличие ПУ</t>
  </si>
  <si>
    <t>Владелец записи по Блокам и подразделениям</t>
  </si>
  <si>
    <t>Примечание</t>
  </si>
  <si>
    <t>Какое изменение /
Обоснование необходимости изменения</t>
  </si>
  <si>
    <t xml:space="preserve">Присвоение услуг ЕКУ
</t>
  </si>
  <si>
    <t>Подразделение</t>
  </si>
  <si>
    <t>Инициатор изменений (ФИО)</t>
  </si>
  <si>
    <t>Контактная информация</t>
  </si>
  <si>
    <t>Дата изменения</t>
  </si>
  <si>
    <t xml:space="preserve">Примечание
</t>
  </si>
  <si>
    <r>
      <t xml:space="preserve">Согласование
 </t>
    </r>
    <r>
      <rPr>
        <b/>
        <u/>
        <sz val="16"/>
        <rFont val="Arial"/>
      </rPr>
      <t>с Владельцем записи</t>
    </r>
    <r>
      <rPr>
        <b/>
        <sz val="16"/>
        <rFont val="Arial"/>
      </rPr>
      <t xml:space="preserve">
</t>
    </r>
  </si>
  <si>
    <t>Координатор Блока БРД</t>
  </si>
  <si>
    <t>Координатор Блока БЛПС</t>
  </si>
  <si>
    <t>Координатор КЦ</t>
  </si>
  <si>
    <t>Риск в области ПБ</t>
  </si>
  <si>
    <t>Размер мотивации ПБ</t>
  </si>
  <si>
    <t>Градация по зонам ОЭДК</t>
  </si>
  <si>
    <t>Функция</t>
  </si>
  <si>
    <t>LEAD Time</t>
  </si>
  <si>
    <t>Комментарий</t>
  </si>
  <si>
    <t>БРД</t>
  </si>
  <si>
    <t>Шельфовые проекты</t>
  </si>
  <si>
    <t>БЛПС</t>
  </si>
  <si>
    <t>ГПН-Снабжение</t>
  </si>
  <si>
    <t>Прочие подразделения</t>
  </si>
  <si>
    <t>Красная</t>
  </si>
  <si>
    <t>Оранжевая</t>
  </si>
  <si>
    <t>Желтая</t>
  </si>
  <si>
    <t>Зеленая</t>
  </si>
  <si>
    <t>Приобретение/выкуп движимого имущества</t>
  </si>
  <si>
    <t>Acquisition/repurchase of movable property</t>
  </si>
  <si>
    <t>Услуги/работы общего профиля</t>
  </si>
  <si>
    <t>Деревицкий Игорь Сергеевич, Департамент наземного транспорта</t>
  </si>
  <si>
    <t>Включает как прямое приобретение движимого имущества,так и оказание услуг в данной области</t>
  </si>
  <si>
    <t>Добавлен владелец записи от БЛПС</t>
  </si>
  <si>
    <t>УЖТ ДНТ ДЛиОН</t>
  </si>
  <si>
    <t>Ермакина А.В.</t>
  </si>
  <si>
    <t>078-5210</t>
  </si>
  <si>
    <t>да</t>
  </si>
  <si>
    <t>Колесник А.А.</t>
  </si>
  <si>
    <t>Не определен</t>
  </si>
  <si>
    <t>Нет мотивации</t>
  </si>
  <si>
    <t/>
  </si>
  <si>
    <t>Прочее</t>
  </si>
  <si>
    <t>Lead Time не предусмотрен</t>
  </si>
  <si>
    <t>Приобретение/выкуп недвижимого имущества</t>
  </si>
  <si>
    <t>Acquisition/repurchase of real estate</t>
  </si>
  <si>
    <t>Включает как прямое приобретение недвижимого имущества,так и оказание услуг в данной области</t>
  </si>
  <si>
    <t>Аренда недвижимого имущества</t>
  </si>
  <si>
    <t>Leasing services for immovable property</t>
  </si>
  <si>
    <t>Лебедев Григорий Вильямович 
Начальник Управления земельно-имущественными активами</t>
  </si>
  <si>
    <t xml:space="preserve">Лебедев Григорий Вильямович Управление земельных активов </t>
  </si>
  <si>
    <t>В том числе:
1. аренда земельных участков, административных и складских зданий, помещений
2. аренда движимого и недвижимого имущества по смешанному договору аренды</t>
  </si>
  <si>
    <t>Инициатором было предложено добавление НОВОЙ УСЛУГИ "Аренда имущества"- для смешанных договоров аренды, в которых  присутствует аренда недвижимого имущества и движимого имущества.
Владельцем записи добавление новой услуги не согласовано.
Предлагается расширить примечание к услуге. указав что в нее входит в том числе "аренда движимого и недвижимого имущества по смешанному договору аренды"</t>
  </si>
  <si>
    <t>Управление имущественных отношений АО "Томскнефть" ВНК</t>
  </si>
  <si>
    <t>Горяева Анастасия Александровна</t>
  </si>
  <si>
    <t>тел. 8 (38 259)
6-32-11</t>
  </si>
  <si>
    <t>Изменение Примечания согласовано Лебедевым Г.В. 05.06.2023</t>
  </si>
  <si>
    <t>Дубенец Ю.А</t>
  </si>
  <si>
    <t>Аренда движимого имущества</t>
  </si>
  <si>
    <t>Leasing services for movable property</t>
  </si>
  <si>
    <t>В том числе транспортных средств</t>
  </si>
  <si>
    <t>Субаренда недвижимого имущества</t>
  </si>
  <si>
    <t>Sub-leasing services for immovable property</t>
  </si>
  <si>
    <t>В том числе земельных участков, административных и складских зданий, помещений</t>
  </si>
  <si>
    <t>Субаренда движимого имущества</t>
  </si>
  <si>
    <t>Sub-leasing services for movable property</t>
  </si>
  <si>
    <t>Услуги по предоставлению причальной линии с комплексом услуг</t>
  </si>
  <si>
    <t xml:space="preserve">Services related to provision of a mooring line with a set of services </t>
  </si>
  <si>
    <t>В том числе услуги по предоставлению глубоководной причальной линии</t>
  </si>
  <si>
    <t>Аренда оборудования для производственной безопасности</t>
  </si>
  <si>
    <t>Rental of equipment for industrial safety</t>
  </si>
  <si>
    <t>Куснуярова Асия Фагитовна, Департамент по внедрению системы управления операционной деятельностью и производственной безопасности (БРД)</t>
  </si>
  <si>
    <t xml:space="preserve">Лабунец Алексей Петрович, Департамент производственной безопасности БЛПС
</t>
  </si>
  <si>
    <t>Ясырев Евгений Александрович, Дирекция производственной безопасности</t>
  </si>
  <si>
    <t>Услуги по предоставлению во временное пользование экологического, спасательного, пожарного и другого оборудования по направлениям производственной безопасности.</t>
  </si>
  <si>
    <t>Изменение владельца в БЛПС в связи с кадровыми изменениями</t>
  </si>
  <si>
    <t>Дирекция ПБ</t>
  </si>
  <si>
    <t>Ясырев Е.А.</t>
  </si>
  <si>
    <t>(078) 27552</t>
  </si>
  <si>
    <t>Услуги по технической оценке/инвентаризации объектов, оформлению технических планов и актов обследования объектов, подготовка заключений</t>
  </si>
  <si>
    <t>Services in technical assessment/inventory of industrial facilities, preparation of technical plans and facility inspection reports, preparation of conclusions</t>
  </si>
  <si>
    <t>Дополнить словами: подготовка заключний. 
Вид работ, услуг: подготовка заключений кадастровым инженером не фигурирует в КТ.</t>
  </si>
  <si>
    <t>ООО "Газпромнефть-КС", Направление по имущественным вопросам</t>
  </si>
  <si>
    <t>Игнатова Е.М.</t>
  </si>
  <si>
    <t>Ignatova.EM@omsk.gazprom-neft.ru  055 (54 95)</t>
  </si>
  <si>
    <t>Услуги по гос. регистрации имущества, земли, транспорта, получение разрешений</t>
  </si>
  <si>
    <t>Services for state registration of property, land, transportation vehicles, obtainment of permits and approvals</t>
  </si>
  <si>
    <t xml:space="preserve">Услуги по оформлению исполнительной документации, услуги формирования пакета документов для  предоставления  документации в органы государственного надзора за строительством </t>
  </si>
  <si>
    <t>Services for registration of as-built documentation, preparation of document packages submitted to the state construction supervision agencies</t>
  </si>
  <si>
    <t xml:space="preserve">Аккредитация лабораторий, услуги государственных и отраслевых институтов стандартизации, специализированных предприятий, услуги по проведению аттестации, сертификации документации по метрологическому обеспечению производства, стандартных образцов, СИ и оборудования в области метрологического обеспечения (услуги государственных региональных центров и отраслевых институтов стандартизации метрологии и испытаний, специализированных предприятий)  </t>
  </si>
  <si>
    <t>Accreditation of laboratories, services of government-owned and industrial standardization institutes, specialized companies, services for attestation and certification of documentation on metrological support of production processes, standard samples, SI and equipment for metrological support (services of government-owned, regional centers and specialized institutes of metrology and testing standardization, specialized companies)</t>
  </si>
  <si>
    <t>Сертификация инженерно-технических средств обеспечения транспортной безопасности</t>
  </si>
  <si>
    <t>Certification of engineering and technical means of ensuring transport security</t>
  </si>
  <si>
    <t>Экспертное сопровождение в области ценообразования, стандартизации и унификации</t>
  </si>
  <si>
    <t>Expert support in the field of pricing, standardization and unification</t>
  </si>
  <si>
    <t>Столяров Андрей Владимирович, Департамент реализации капитальных проектов ООО "Газпромнефть-Развитие"</t>
  </si>
  <si>
    <t>Услуги по техническому обслуживанию, временному хранению, замене и утилизации контрольно-измерительных приборов в составе которых применяются источники ионизирующего излучения</t>
  </si>
  <si>
    <t>Services for maintenance, temporary storage, replacement and disposal of control and measuring devices that use ionizing radiation sources</t>
  </si>
  <si>
    <t>Овчинников Сергей Владимирович, Департамент систем управления и цифровизации БЛПС</t>
  </si>
  <si>
    <t>Низкий</t>
  </si>
  <si>
    <t>Услуги по обеспечению документами по стандартизации на продукцию и методы испытаний, регистрация каталожных листов на продукцию</t>
  </si>
  <si>
    <r>
      <t xml:space="preserve">
</t>
    </r>
    <r>
      <rPr>
        <sz val="14"/>
        <rFont val="Arial"/>
      </rPr>
      <t>Артеменко Максим Акадьевич, Департамент операционной эффективности и надежности производственных активов</t>
    </r>
  </si>
  <si>
    <t>Поменялся начальник Департамента и наименование Департамента.</t>
  </si>
  <si>
    <t>ДПНГ</t>
  </si>
  <si>
    <t>Приемная ДПНГ</t>
  </si>
  <si>
    <t>Тел: +7 (812) 363-31-52 доп. (5278)</t>
  </si>
  <si>
    <t>Услуги по разработке, экспертизе и регистрации паспортов безопасности на продукцию</t>
  </si>
  <si>
    <t>Услуги по подтверждению соответствия продукции, в том числе сертификация (обязательная и добровольная), декларирование о соответствии</t>
  </si>
  <si>
    <t>Услуги по сопровождению, эксплуатации, аудиту систем безопасности</t>
  </si>
  <si>
    <t xml:space="preserve">Services for maintenance, operation and audit of security systems </t>
  </si>
  <si>
    <t>Герасимов Андрей Андреевич, Департамент ИБ ДКЗ</t>
  </si>
  <si>
    <t>Замена наименования на "Услуги по сопровождению, эксплуатации, аудиту систем безопасности"</t>
  </si>
  <si>
    <t>Департамент информационной безопасности ДКЗ</t>
  </si>
  <si>
    <t>Герасимов А.А.</t>
  </si>
  <si>
    <t>(078) 42-92</t>
  </si>
  <si>
    <t>Стасишин ЕВ
15.05.2023</t>
  </si>
  <si>
    <t>Услуги по аудиту средств защиты информации</t>
  </si>
  <si>
    <t>Information security audit services</t>
  </si>
  <si>
    <t>Услуги по охране объектов и (или) имущества (в том числе при его транспортировке)</t>
  </si>
  <si>
    <t>Facilities and sites security (access control) services</t>
  </si>
  <si>
    <t>Прохоров Александр Андреевич, Управление режима и охраны ДКЗ</t>
  </si>
  <si>
    <t>Услуги по защите информации</t>
  </si>
  <si>
    <t>Information protection services</t>
  </si>
  <si>
    <t xml:space="preserve">В том числе разработка проектной документации в части информационной безопасности (система защиты персональных данных, подсистема обеспечения информационной безопасностью и т.д.) цифровых проектов/продуктов </t>
  </si>
  <si>
    <t>Услуги заказа и оформления пропусков на объекты Компании</t>
  </si>
  <si>
    <t>Services related to ordering and issuance of pass cards to access the Company’s facilities and sites</t>
  </si>
  <si>
    <t>Услуга подразделений транспортной безопасности по защите объектов транспортной инфраструктуре от актов незаконного вмешательства</t>
  </si>
  <si>
    <t xml:space="preserve">Services related to protection of industrial facilities against unlawful interference </t>
  </si>
  <si>
    <t>Обеспечение внутриобъектового и пропускного режимов на объектах</t>
  </si>
  <si>
    <t>Providing intra-object mode and access control on objects</t>
  </si>
  <si>
    <t xml:space="preserve">Услуги по обеспечению авиационной безопасности
</t>
  </si>
  <si>
    <t>Aviation security services</t>
  </si>
  <si>
    <t>Услуги по аттестации сил обеспечения транспортной безопасности (Услуги по аттестации сил ОТБ)</t>
  </si>
  <si>
    <t>Services on certification of forces of ensuring transport safety</t>
  </si>
  <si>
    <t>Услуги по проведению оценки уязвимости объекта транспортной инфраструктуры</t>
  </si>
  <si>
    <t>Services to conduct vulnerability assessments of transport infrastructure</t>
  </si>
  <si>
    <t xml:space="preserve">Услуги по разработке плана обеспечения транспортной безопасности объекта транспортной инфраструктуры </t>
  </si>
  <si>
    <t>Services for developing a transport security plan for a transport infrastructure facility</t>
  </si>
  <si>
    <t>Услуги информационного и аналитического характера по обеспечению корпоративной защиты</t>
  </si>
  <si>
    <t>Information and analytical services for corporate security</t>
  </si>
  <si>
    <t>Горшенин Виктор Владимирович, Управление информационно-аналитической работы ДЭБ ДКЗ  (по КЦ)</t>
  </si>
  <si>
    <t xml:space="preserve">В том числе информационно-аналитическое обеспечение, необходимое для проверки контрагентов </t>
  </si>
  <si>
    <t>Техническое обслуживание и/или текущий ремонт ИТСО</t>
  </si>
  <si>
    <t>Maintenance and / or maintenance of engineering and technical security equipment</t>
  </si>
  <si>
    <t>Производственные работы/услуги</t>
  </si>
  <si>
    <t>Включая быстроразвертываемые системы (средства) охраны (БРСО) и средства антитеррористической защиты (САЗ)</t>
  </si>
  <si>
    <t>Услуги по категорированию и паспортизации объектов ТЭК</t>
  </si>
  <si>
    <t>Services for categorizing and certifying fuel and energy facilities</t>
  </si>
  <si>
    <t>Бердов Виктор Петрович, Управление ИТСО ДКЗ
Прохоров Александр Андреевич, Управление режима и охраны ДКЗ</t>
  </si>
  <si>
    <t>Услуги по аудиту ИТСО объектов</t>
  </si>
  <si>
    <t>Security equipment audit services</t>
  </si>
  <si>
    <t>Бердов Виктор Петрович
Управление ИТСО ДКЗ</t>
  </si>
  <si>
    <t>Бердов Виктор Петрович, Управление ИТСО ДКЗ</t>
  </si>
  <si>
    <t>Обеспечение порядка в местах проведения массовых мероприятий</t>
  </si>
  <si>
    <t>Ensuring order in places where mass events are held</t>
  </si>
  <si>
    <t>Защита жизни и здоровья граждан</t>
  </si>
  <si>
    <t>Protection of life and health of citizens</t>
  </si>
  <si>
    <t>Услуги по обеспечению безопасности объектов критической информационной инфраструктуры</t>
  </si>
  <si>
    <t>Услуги по разработке средств защиты информации (СЗИ)</t>
  </si>
  <si>
    <t>Services for the development of information security equipment</t>
  </si>
  <si>
    <t>НОВАЯ УСЛУГА
В действующей версии КТ-777 отсутствует подходящая услуга</t>
  </si>
  <si>
    <t>Стасишин ЕВ
05.06.2023</t>
  </si>
  <si>
    <t>Услуги по предоставлению подписки на средства защиты информации (СЗИ)</t>
  </si>
  <si>
    <t>Information Security Subscription Services</t>
  </si>
  <si>
    <t>Услуги по защите государственной тайны</t>
  </si>
  <si>
    <t xml:space="preserve">State secrets protection services </t>
  </si>
  <si>
    <t>Услуги по проведению специальной экспертизы</t>
  </si>
  <si>
    <t>Special expert review services</t>
  </si>
  <si>
    <t>Услуги оценки эффективности защиты информации</t>
  </si>
  <si>
    <t>Services evaluate the effectiveness of information security</t>
  </si>
  <si>
    <t>Услуги по аттестации выделенного помещения, АРМов</t>
  </si>
  <si>
    <t>Data room and workstations certification services</t>
  </si>
  <si>
    <t>Услуги по хранению имущества (ТМЦ)</t>
  </si>
  <si>
    <t>Inventories (goods and materials) storage services</t>
  </si>
  <si>
    <t>Услуги по хранению имущества (ТМЦ) и сопутствующие услуги</t>
  </si>
  <si>
    <t>Приемка, обработка и хранение оборудования и материалов, погрузочно-разгрузочные работы</t>
  </si>
  <si>
    <t xml:space="preserve">Acceptance, processing and storage of equipment and materials; loading and unloading operations </t>
  </si>
  <si>
    <t>Аутсорсинг складских услуг</t>
  </si>
  <si>
    <t>Outsourcing of warehouse services</t>
  </si>
  <si>
    <t xml:space="preserve">Критерии применения данной услуги:
1. Объект складского комплекса принадлежит Подрядчику;
2. В соответсвии с договором, на объекте Подрядчика (складского комплекса) отсутствует персонал Заказчика (за исключением комплектовщика/кладовщика);
3. Осуществляется приемка, обработка, хранение, погрузочно-разгрузочные работы оборудования и материалов Заказчика.  </t>
  </si>
  <si>
    <t>Выделение новой услуги позволит разграничивать зоны ответственности при оказании аутсорсинга складских услуг и определять уровень риска договоров данного типа.</t>
  </si>
  <si>
    <t>Управление ПЭБ, ОТ и ГЗ ООО "Газпромнефть-Снабжение"</t>
  </si>
  <si>
    <t xml:space="preserve">Заостровных Роман Владимирович </t>
  </si>
  <si>
    <t xml:space="preserve"> +7 (3452) 52-19-69 (доб. 4910)</t>
  </si>
  <si>
    <t>Урванцева В.А.</t>
  </si>
  <si>
    <t>Нотариальные услуги</t>
  </si>
  <si>
    <t>Notary services</t>
  </si>
  <si>
    <t>Переводческие услуги</t>
  </si>
  <si>
    <t>Translation services</t>
  </si>
  <si>
    <t xml:space="preserve"> Услуги по переводу текста , услуги синхронного перевода</t>
  </si>
  <si>
    <t>Услуги по архивному хранению, обработке и конфиденциальному уничтожению документов</t>
  </si>
  <si>
    <t>Services for archival storage, processing and confidential destruction of documents</t>
  </si>
  <si>
    <t>Услуги по оформлению, организации, бронированию и продаже: авиа/железнодорожных билетов на международные и внутренние  направления, гостиничных номеров, предоставление трансферов, оказание паспортно-визовой поддержки</t>
  </si>
  <si>
    <t>Services for collection of information/documents, arrangement, booking and purchase of air/train tickets for international and domestic flights/trains, hotel rooms, transfers; provision of visa and passport obtainment support</t>
  </si>
  <si>
    <t>Услуги по организации питания, обеспечению горячим питанием, спецпитанием, питьевой водой</t>
  </si>
  <si>
    <t>Services for catering, provision of hot meals, special food, drinking water</t>
  </si>
  <si>
    <t>Услуги по эксплуатации, сервисному и техническому ремонту офисных помещений</t>
  </si>
  <si>
    <t>Services for operation, maintenance and repair of office facilities</t>
  </si>
  <si>
    <t>В том числе услуги по уходу за комнатными растениями, обслуживание аквариумов и т.д.</t>
  </si>
  <si>
    <t>Почтовые, телеграфные, типографные, курьерские услуги</t>
  </si>
  <si>
    <t xml:space="preserve">Postal, telegraph, typographic, courier services </t>
  </si>
  <si>
    <t>В том числе услуги специальной связи по доставке отправлений</t>
  </si>
  <si>
    <t>Услуги по разработке рабочей/иной документации для выполнения работ технического и сервисного обслуживания офисных помещений, оформления офисных помещений, текущего ремонта/модернизации офисных помещений, оборудования (дизайн-проекты, конструкторская документация  на изготовление индивидуальной мебели/офисного имущества и оборудования и пр.)</t>
  </si>
  <si>
    <t>Services for development of working/other documentation for performance of work related to maintenance and servicing of office premises, finishing and decoration of office premises, routine repairs/upgrade of office premises and office equipment (design projects, design documentation for the custom-made furniture/office equipment, etc.)</t>
  </si>
  <si>
    <t>Прочие услуги административно-хозяйственного назначения</t>
  </si>
  <si>
    <t>Other administrative and business support services</t>
  </si>
  <si>
    <t>В том числе услуги по обеспечению объектов услугами и товарами административно-хозяйственного назначения; услуги по управлению имуществом (ТМЦ); диспетчерские услуги; услуги технического заказчика</t>
  </si>
  <si>
    <t>Услуги приобретения научно-технической информации и документации, периодических изданий в печатном и/или электронном виде</t>
  </si>
  <si>
    <t xml:space="preserve">
Services for the acquisition of scientific and technical information and documentation, periodicals in print and / or electronic form</t>
  </si>
  <si>
    <t xml:space="preserve">
В том числе подписка на периодические издания, на разовой или периодической основе, включая предоставление доступа к периодическим изданиям, базам данных в том числе в электронном формате и в сети Интернет</t>
  </si>
  <si>
    <t>Инициатор: Добавление НОВОЙ УСЛУГИ в связи с отсутствием в текущей версии каталога: "Услуги по приобретению научно-технической, нормативной, справочной, учебной и т.п. информации и документации в печатном и/или электронном виде".
Администратор кталога: не видим целесообразности в добавлении новой услуги. Предлагаем cкорректировать данную услугу 90810.
Инициатор: При сохранении одной услуги считаю целесообразным скорректировать её наименование: «Услуги по приобретению научно-технической информации и документации в печатном и/или электронном виде», так как подписка на периодические издания является частным случаем приобретения научно-технической информации и документации.
Администратор каталога: Из наименования услуги подписка исключена. указание на подписку оставили в Примечании</t>
  </si>
  <si>
    <t>АО "Газпромнефть-ОНПЗ"
Административно-хозяйственный отдел</t>
  </si>
  <si>
    <t>Яковлева Т.С.</t>
  </si>
  <si>
    <t>Yakovleva.TS@omsk.gazprom-neft.ru (
055) 4621</t>
  </si>
  <si>
    <t>Комплексное сервисное обслуживание АЗС</t>
  </si>
  <si>
    <t>Comprehensive service of fuel station</t>
  </si>
  <si>
    <t>Услуги поверенного</t>
  </si>
  <si>
    <t>Attorney services</t>
  </si>
  <si>
    <t>в т.ч. Агентское вознаграждение</t>
  </si>
  <si>
    <t>Услуги проведения спортивно-оздоровительных мероприятий</t>
  </si>
  <si>
    <t>Услуги по дератизации, дезинфекции и дезинсекции</t>
  </si>
  <si>
    <t>Deratization, disinfection and disinsection services</t>
  </si>
  <si>
    <t>Услуги по отлову животных</t>
  </si>
  <si>
    <t>Stray animal trapping / animal control services</t>
  </si>
  <si>
    <t>Услуги по водоочистке для социально-бытовых нужд</t>
  </si>
  <si>
    <t>Household water treatment services</t>
  </si>
  <si>
    <r>
      <t>Услуги по уборке территорий (клининг), благоустройству и содержанию территорий</t>
    </r>
    <r>
      <rPr>
        <i/>
        <sz val="10"/>
        <color indexed="64"/>
        <rFont val="Arial"/>
      </rPr>
      <t/>
    </r>
  </si>
  <si>
    <t>Area cleaning, landscaping and amenity maintenance services</t>
  </si>
  <si>
    <t>Услуги по клинингу территорий, сооружений, помещений и оборудования от грязи и мусора. Уборка и вывоз снега. Работы по благоустройству и озеленению территорий.</t>
  </si>
  <si>
    <r>
      <t>Услуги химчистки/ремонта и прачечной</t>
    </r>
    <r>
      <rPr>
        <i/>
        <sz val="10"/>
        <color indexed="64"/>
        <rFont val="Arial"/>
      </rPr>
      <t/>
    </r>
  </si>
  <si>
    <t>Clothing dry cleaning, tailoring repair and laundry services</t>
  </si>
  <si>
    <t>Услуги по стирке/ химчистке/ремонту постельного белья, спец.одежды.</t>
  </si>
  <si>
    <t xml:space="preserve">Услуги по обслуживанию и ремонту автоматического моечного комплекса </t>
  </si>
  <si>
    <t xml:space="preserve">Services for maintenance and repair of automatic washing complex </t>
  </si>
  <si>
    <t>Услуги регистратора (организация проведения общего собрания акционеров, рассылка материалов номинальным держателям, рассылка материалов акционеров, абонентское обслуживание, выплата дивидендов, организация хранения истории выплат, поддержание работы цифровых сервисов Личного кабинета акционера и Личного кабинета эмитента)</t>
  </si>
  <si>
    <t>Registrar services (organization of general meetings of shareholders, circulation of information materials to nominal shareholders, circulation of information materials to shareholders, subscription services, payment of dividends, organization of payment history storage, maintenance of digital services of the shareholder's Personal account and the Issuer's Personal account)</t>
  </si>
  <si>
    <t xml:space="preserve">Услуги по эксплуатации и содержанию вахтового жилого комплекса </t>
  </si>
  <si>
    <t>Services for operation and maintenance of rotation field camps</t>
  </si>
  <si>
    <t>Услуги по содержанию, текущему ремонту зданий, сооружений и ликвидации зданий непроизводственного назначения</t>
  </si>
  <si>
    <t>Services for maintenance, current repair and abandonment of buildings and structures</t>
  </si>
  <si>
    <t>Услуги по текущему ремонту, содержанию зданий и сооружений, дорожных покрытийб, не связанный со значительными работами, относящимися к производственным услугам КС (СМР и/или ПНР)</t>
  </si>
  <si>
    <t>Работы/услуги шефмонтажа/шефналадки, сборки/ разборки, монтажа/демонтажа технического обслуживания, текущего ремонта, модернизации офисного оборудования и имущества (ТМЦ)</t>
  </si>
  <si>
    <t>Services and work related to installation/commissioning supervision, performance of assembly/disassembly, erection/dismantling, maintenance, repair, modernization of office equipment and accessories (inventories)</t>
  </si>
  <si>
    <t>Услуги для целей текущего ремонта оборудования, бытовой техники</t>
  </si>
  <si>
    <t>Услуги по изготовлению сувенирной, полиграфической продукции с фирменной символикой, брендирования и выпуску корпоративных изданий</t>
  </si>
  <si>
    <t>Services for production of corporate/ printed products with the Company’s logo and brand imaging, branding and production of corporate publications</t>
  </si>
  <si>
    <t>1. Расширение наименования услуги.
2.  Корректировка примечания (удаление)</t>
  </si>
  <si>
    <t>Блок коммерческих вопросов и развития АО "Газпромнефть-ОНПЗ"</t>
  </si>
  <si>
    <t>Фролова Евгения Валерьевна</t>
  </si>
  <si>
    <t>Frolova.EvV@omsk.gazprom-neft.ru         (055) 5371</t>
  </si>
  <si>
    <t xml:space="preserve">Инициатор предложл добавление НОВОЙ УСЛУГИ в связи с отсутствием в текущей версии каталога: "Услуги по изготовлению корпоративной продукции с фирменной символикой. Услуги по брендированию".
Администратор: Добавление данной услуги не целесообразно. т.к. в данном случае необходимо использовать код слуги 90914 "Услуги по изготовлению полиграфической продукции с фирменной символикой и выпуску корпоративных изданий".
Если услуга 90914 не может быть применена в связи с тем, что "корпоративная продукция" является более широким понятием, чем "полиграфическая продукция", тогда предлагаю не добавлять новую услугу, а расширить услугу 90914. </t>
  </si>
  <si>
    <t>Услуги по оформлению офисных помещений и зданий</t>
  </si>
  <si>
    <t>Services for decoration of office premises and buildings</t>
  </si>
  <si>
    <t>Услуги по утилизации имущества (ТМЦ) и оборудования</t>
  </si>
  <si>
    <t xml:space="preserve">Services for disposal/recycling of inventories (materials) and equipment </t>
  </si>
  <si>
    <t xml:space="preserve">Услуги по сбору, транспортированию, передаче на размещение, обезвреживание, утилизацию отходов с административно-бытовых комплексов (офисных зданий) и вахтовых жилых комплексов </t>
  </si>
  <si>
    <t>Services for collection, transportation, transfer for dumping, neutralization, recycling and disposal of wastes generated at administrative and household facilities (office buildings) and rotation field camps</t>
  </si>
  <si>
    <t>Услуги по предоставлению коммунальных услуг и энергоресурсов</t>
  </si>
  <si>
    <t>Services for provision of utilities and electric power</t>
  </si>
  <si>
    <t>Услуги по перемещению и перевозке имущества (ТМЦ) и оборудования</t>
  </si>
  <si>
    <t xml:space="preserve">Services for relocation and transportation of inventories (materials) and equipment </t>
  </si>
  <si>
    <t xml:space="preserve">Услуги по вывозу  и передаче на очистные сооружения хозяйственно-бытовых стоков с административно-бытовых комплексов (офисных зданий) и вахтовых жилых комплексов </t>
  </si>
  <si>
    <t>Services for removal and transfer to treatment facilities of household wastewater generated at administrative and household facilities (office buildings) and rotation field camps</t>
  </si>
  <si>
    <t>Услуги по проверке приборов, используемых в административно-хозяйственной деятельности, сервисному и техническому обслуживанию (алкотестеры, приборы контроля параметров воздуха, приборы для контроля качества энергии в офисном здания, медицинское оборудование, используемое в корпоративном мед. кабинете, прочие специализированные приборы непроизводственного назначения)</t>
  </si>
  <si>
    <t>Services for verification, maintenance and repair of instruments used in administrative and business support activities (breathalyzers, air parameters control equipment, electric power quality monitoring instruments, medical equipment used in the corporate medical facility, other specialized instruments of non-industrial purpose)</t>
  </si>
  <si>
    <t>Услуги по обеспечению водного транспорта пресной водой для общехозяйственных нужд</t>
  </si>
  <si>
    <t>Services for the supply of fresh water to ships for general business needs</t>
  </si>
  <si>
    <t>Чечаничев С.В.,  Начальник диспетчерского отдела ООО "Газпромнефть Шиппинг"</t>
  </si>
  <si>
    <t>Оказание услуг по приобретению/передаче подарочных сертификатов и брендированной продукции</t>
  </si>
  <si>
    <t>Services for the purchase / transfer of gift certificates and branded products</t>
  </si>
  <si>
    <t>Папенко С.А.
Функциональная дирекция по организационному развитию, персоналу и информационным технологиям (БРД)</t>
  </si>
  <si>
    <t>НОВАЯ УСЛУГА 
В связи с необходимостью реализации инструмента Бонус-Бар системы «И.Д.Е.Я.» с целью повышения мотивации и вовлеченности сотрудников Заказчика для нужд ПАО «Газпром нефть» и ДО. Закупку в рамках данной активности планируется проводить ежегодно. Есть согласование методологов, юридической службы и ДМТО о том, что закупка сертификатов проводится как услуга. Сейчас корректно подходящего кода для данных закупок в КТ-777 нет.</t>
  </si>
  <si>
    <t>Дирекция по организационному развитию, персоналу и информационным технологиям БРД ПАО "Газпром нефть"</t>
  </si>
  <si>
    <t>Комарова Юлия Павловна</t>
  </si>
  <si>
    <t>+7 (812) 448-24-01 доб.41322</t>
  </si>
  <si>
    <t>07.06.2023 Папенко</t>
  </si>
  <si>
    <t>Услуги по обучению персонала</t>
  </si>
  <si>
    <t>Personnel training services</t>
  </si>
  <si>
    <t>1. Услуги по обучению персонала,
2. Дополнительное обучение специалистов и руководителей, 
3. Взаимодействие с ВУЗами в части подготовки кадров, 
4. Обязательное обучение по направлению деятельности, 
5. Услуги по проведению стратегических сессий.
6. Обязательное обучение по производственной безопасности (по профессиональной подготовке, повышению квалификации, предэкзаменационной подготовке в области производственной безопасности, в т.ч. пожарной, экологической безопасности, охране труда и ГОиЧС, а также обучение и аттестация в соответствии с гос. требованиями).
7. Корпоративное обучение по производственной безопасности (по обучению требованиям корп. стандартов в области производственной безопасности, в т.ч. обучение медицинских первопомощников, ответственных за пожарную эвакуацию и т.д.)</t>
  </si>
  <si>
    <t>Услуги по рекламным и PR-мероприятиям</t>
  </si>
  <si>
    <t>Services for advertising and PR events</t>
  </si>
  <si>
    <t>Услуги по налаживанию взаимодействия между клиентами и компанией, забота о качестве товаров и имидже бренда, по размещению информационных и рекламных материалов в средствах массовой информации, услуги по контентной и аналитической поддержке, услуги по видеосъемке, монтажу и созданию видеороликов</t>
  </si>
  <si>
    <t>Услуги по промо акциям, промо мероприятиям</t>
  </si>
  <si>
    <t>Services for arrangement of promotion events and campaigns</t>
  </si>
  <si>
    <t>Услуги по продвижению продукта или услуги, которые воздействуют на целевую аудиторию</t>
  </si>
  <si>
    <t>Прочие маркетинговые услуги и услуги в рамках корпоративных коммуникаций</t>
  </si>
  <si>
    <t>Other marketing services</t>
  </si>
  <si>
    <t>Услуги по маркетинговым исследованиям,  маркетинговый консалтинг,  BTL (личные продажи, выставки)</t>
  </si>
  <si>
    <t>Услуги по проведению социалогических исследований (в т.ч. репутационного аудита)</t>
  </si>
  <si>
    <t>Services for conducting sociological research (including reputation audit)</t>
  </si>
  <si>
    <t>Услуги по мониторингу СМИ и социальных сетей</t>
  </si>
  <si>
    <t>Media and social network monitoring services</t>
  </si>
  <si>
    <t>Услуги по работе в социальных сетях (в т.ч. ведение, продвижение)</t>
  </si>
  <si>
    <t>Services for working in social networks (including maintenance, promotion)</t>
  </si>
  <si>
    <t>«Консультационные услуги: право, налогообложение, финансы, производственная безопасность, человеческие ресурсы, услуги по исследованию и анализу бизнес-процессов, услуги по сопровождению договорной, претензионной, судебной, экономической работы, по договорам поручениям/агентским договорам, услуги по корпоративной защите, защита интересов при разработке Законодательных актов РФ</t>
  </si>
  <si>
    <t>Consulting services: law, taxation, finance, safety, human resources, research and analysis of business processes, support to contracting activities, presentation of claims, litigations and economic analysis activities</t>
  </si>
  <si>
    <t>В том числе услуги управляющей компании, услуги по безопасности мореплавания, картографические услуги, услуги по разработке процедур и технической документации для судов, определение страны происхождения и удостоверение сертификатов происхождения товаров</t>
  </si>
  <si>
    <t>Сюрвейерские услуги</t>
  </si>
  <si>
    <t>Surveyor services</t>
  </si>
  <si>
    <t xml:space="preserve">
Медведев Алексей Александрович, Дирекция логистики и операций с нефтью
Сарычев Андрей Юрьевич, Начальник департамента морского транспорта</t>
  </si>
  <si>
    <t>В том числе услуги по оценке имущества/груза (в части АХН (административно-хозяйственного назначения)) для дальнейшего страхования.</t>
  </si>
  <si>
    <t>Изменение Владельза записи БЛПС в связи с кадровыми изменениями</t>
  </si>
  <si>
    <t>Услуги по оценке рыночной стоимости (в т.ч. оценке имущества, рыночной стоимости актива)</t>
  </si>
  <si>
    <t xml:space="preserve">Valuation services (including valuation of property, asset market value estimation) </t>
  </si>
  <si>
    <t>Консалтинговые исследования цифровых проектов/продуктов</t>
  </si>
  <si>
    <t xml:space="preserve">Consulting research for digital projects/products </t>
  </si>
  <si>
    <t>Услуги по бизнес-анализу цифровых проектов/продуктов. Услуги по проведению маркетинговых исследований/активностей для цифровых проектов/продуктов</t>
  </si>
  <si>
    <t>Аудиторские услуги</t>
  </si>
  <si>
    <t>Audit services</t>
  </si>
  <si>
    <t>1. Услуги по осуществлению независимых вневедомственных проверок отдельного вида деятельности организации с целью её оценки или проверки на достоверность, в т.ч. услуги по инвентаризации имущества
2.  Услуги по проведению технических аудитов поставщиков МТР</t>
  </si>
  <si>
    <t>Разработка технических условий, требований, технических заданий</t>
  </si>
  <si>
    <t xml:space="preserve">
Development of technical conditions, requirements, and technical tasks</t>
  </si>
  <si>
    <t>Включает услуги:
1.Разработка технических условий, требований, технических заданий по системам автоматизации, буровому комплексу и другим системам для обеспечения эффективной эксплуатации МЛСП "Приразломная".
2. Разработка концепции создания Сметно-нормативный базы ценообразования.
3. Выполнение исследовательской работы, направленной на изучение и анализ нормативно-технической документации и стандартов, используемых при проектировании, строительстве, эксплуатации и ликвидации морских нефтегазовых сооружений на континентальном шельфе и внутренних морях.</t>
  </si>
  <si>
    <t>Консультационные услуги в сфере корпоративных коммуникаций, стратегический консталтинг, консалтинг в области брендинга и рекламы</t>
  </si>
  <si>
    <t>Consulting services in the field of corporate communications, strategic consulting, branding and advertising consulting</t>
  </si>
  <si>
    <t>Консультационные услуги в области проектно-изыскательских работ</t>
  </si>
  <si>
    <t>Consulting services for the formation of the estimated cost of design and exploration work</t>
  </si>
  <si>
    <t>В том числе:
1. Консультационные услуги по формированию сметной стоимости проектно-изыскательских работ
2. Консультационные услуги по проведению независимой оценки проектной документации</t>
  </si>
  <si>
    <t>Услуги ИТ-консалтинга</t>
  </si>
  <si>
    <t>IT Consulting Services</t>
  </si>
  <si>
    <t>Услуги по разработке ИТ-стратегий, ИТ-стандартов, проведению аудитов, проведению постинвест анализа</t>
  </si>
  <si>
    <t>Услуги по проведению целевых мероприятий</t>
  </si>
  <si>
    <t>Services for arrangement of special events</t>
  </si>
  <si>
    <t>В том числе  участие в отраслевых мероприятиях - конференциях, форумах, семинарах, оплата членства в отраслевых ассоциациях</t>
  </si>
  <si>
    <t>Услуги в области концептуального проектирования обустройства месторождений</t>
  </si>
  <si>
    <t>Services for conceptual engineering of petroleum fields</t>
  </si>
  <si>
    <t>Услуги  в области разработки комплексных программ повышения эффективности актива/реинжиниринга</t>
  </si>
  <si>
    <t xml:space="preserve">Services for development of integrated asset efficiency improvement programs / re-engineering </t>
  </si>
  <si>
    <t>Услуги  в области разработки инструментов по оценке капитальных и операционных затрат на этапах Концептуального проектирования обустройства месторождений</t>
  </si>
  <si>
    <t>Services for development of tools to assess capital and operating expenses at the stages of conceptual engineering design of petroleum field construction projects</t>
  </si>
  <si>
    <t>Услуги в области концептуального проектирования административных зданий/объектов</t>
  </si>
  <si>
    <t>Services for conceptual engineering design of administrative buildings/structures</t>
  </si>
  <si>
    <t>Услуги в области разработки инструментов по оценке капитальных и операционных затрат на этапах проектирования объектов нефтепереработки</t>
  </si>
  <si>
    <t>Services for development of tools to assess capital and operating expenses at the stages of conceptual engineering design of oil refinery construction projects</t>
  </si>
  <si>
    <t>Услуги по выдаче разрешения на судовые радиопередающие устройства</t>
  </si>
  <si>
    <t>Services for issuance of permits for ship radio communication equipment</t>
  </si>
  <si>
    <t xml:space="preserve">Услуги по выдаче разрешения на использование судовых радиостанций </t>
  </si>
  <si>
    <t>Услуги, относящиеся к решению инженерных задач, технической и технологической оптимизации, анализу различных показателей продукции и методов производства, разработке и планированию изменений в производственных и технологических процессах</t>
  </si>
  <si>
    <t>Services related to solution of engineering problems, engineering and technology optimization, analysis of various parameters of products and production methods, development and planning of changes in production and technology processes</t>
  </si>
  <si>
    <t>Технико-экономическое обоснование инвестиционного проекта</t>
  </si>
  <si>
    <t xml:space="preserve">Investment project feasibility study </t>
  </si>
  <si>
    <t>Финансовая аренда (лизинг/сублизинг)</t>
  </si>
  <si>
    <t xml:space="preserve">Financial lease services (leasing/subleasing) </t>
  </si>
  <si>
    <t>Услуги по факторингу</t>
  </si>
  <si>
    <t xml:space="preserve">Factoring services </t>
  </si>
  <si>
    <t>Прочие финансовые и бухгалтерские услуги</t>
  </si>
  <si>
    <t>Other financial and accounting services</t>
  </si>
  <si>
    <t>В том числе услуги по управленческой отчетности, услуги казначейских операций, услуги валютного контроля, банковское обслуживание, обслуживание акций</t>
  </si>
  <si>
    <t>Спонсорские услуги</t>
  </si>
  <si>
    <t>Sponsorship services</t>
  </si>
  <si>
    <t>Депозитарные услуги</t>
  </si>
  <si>
    <t>Depository services</t>
  </si>
  <si>
    <t xml:space="preserve">Услуги фондовой биржи по размещению и поддержанию ценных бумаг </t>
  </si>
  <si>
    <t>Stock exchange services for placement and maintenance of securities</t>
  </si>
  <si>
    <t>Услуги по обеспечению работы биржи</t>
  </si>
  <si>
    <t>Stock exchange operation support services</t>
  </si>
  <si>
    <t>Услуги по оплате за клиентский сертификат ключа проверки эл. подписи на счет клиринговой компании для работы на бирже.</t>
  </si>
  <si>
    <t>Клиринговые услуги</t>
  </si>
  <si>
    <t>Clearing services</t>
  </si>
  <si>
    <t>Услуги по безналичному расчету между банками. Услуги по проведению международных расчетов между странами</t>
  </si>
  <si>
    <t>Услуги создания и сопровождения интернет-сайта</t>
  </si>
  <si>
    <t>Website creation and maintenance services</t>
  </si>
  <si>
    <t>Услуги по проектированию, созданию и модернизации ИТ-инфраструктуры</t>
  </si>
  <si>
    <t>Services for designing, creating and upgrading it infrastructure</t>
  </si>
  <si>
    <t>Эрих Иван Сергеевич, Центр корпоративной ИТ-инфраструктуры ДИТАТ
Павлов Александр Валентинович, Центр корпоративной ИТ-инфраструктуры ДИТАТ
Каталиков Сергей Васильевич, Центр инженерной инфраструктуры Газпромнефть-ИТО</t>
  </si>
  <si>
    <t>Перечень услуг в соотвествии с КТ-208 "Каталог архитектурных услуг по направлению ИТ-инфраструктуры"</t>
  </si>
  <si>
    <t>Услуги по разработке и поддержке информационных систем</t>
  </si>
  <si>
    <t>Services for development and support of information systems</t>
  </si>
  <si>
    <r>
      <t>Разработка и внедрение ИС; сервисная поддержка ИС; вендорская поддержка ИС; запросы на изменения ИС; доступ к базам данных; доступ к информационным бюллетеням, новостным каналам, котировкам, финансовым  данным и аналитикам</t>
    </r>
    <r>
      <rPr>
        <strike/>
        <sz val="14"/>
        <rFont val="Arial"/>
      </rPr>
      <t>.</t>
    </r>
    <r>
      <rPr>
        <sz val="14"/>
        <rFont val="Arial"/>
      </rPr>
      <t xml:space="preserve">
Не включает предоставление доступов к периодическим изданиям.</t>
    </r>
  </si>
  <si>
    <t>Услуги  обслуживания ИТ-инфраструктуры/ вычислительных мощностей</t>
  </si>
  <si>
    <t>Services for maintenance of IT infrastructure/computing facilities</t>
  </si>
  <si>
    <r>
      <t xml:space="preserve">
</t>
    </r>
    <r>
      <rPr>
        <sz val="14"/>
        <rFont val="Arial"/>
      </rPr>
      <t>Обслуживание серверного оборудования, СХД, ЦОД  и т.п.</t>
    </r>
  </si>
  <si>
    <t xml:space="preserve">Услуги обслуживания ИТ-оборудования конечных пользователей </t>
  </si>
  <si>
    <t>Services for maintenance of IT equipment</t>
  </si>
  <si>
    <t>Стольников Алексей Александрович, Центр поддержки и развития АРМ Газпромнефть ИТО</t>
  </si>
  <si>
    <t>Обслуживание АРМ; сервис печати; обслуживание ВКС; ремонт оборудования конечных пользователей и вычислительной техники; утилизация оборудования конечных пользователей и вычислительной техники; Help Desk; единая горячая линия</t>
  </si>
  <si>
    <t>Услуги связи и мультимедиа для офиса</t>
  </si>
  <si>
    <t xml:space="preserve">Office Communication and Multimedia Services </t>
  </si>
  <si>
    <t>Предоставление каналов связи; интернет; спутниковое телевидение ; видеонаблюдение; техобслуживание и текущий ремонт линий связи; техобслуживание и текущий ремонт каналообразующего/коммуникационного оборудования; сотовая телефонная связь; стационарная телефонная связь; спутниковая телефонная связь; радиосвязь</t>
  </si>
  <si>
    <t>Создание систем автоматизации (сбора данных, аналитических, кроссплатформенных, информационного моделирования), программно-аппаратных комплексов, интеграционных решений и их сопровождение (в т.ч. услуги продуктовых команд)</t>
  </si>
  <si>
    <t>Services for creating automation systems (data collection, analytical, cross-platform, information modeling), software and hardware complexes, integration solutions and their support for the implementation of work in the framework of oil and gas projects (including services of product teams)</t>
  </si>
  <si>
    <t>Каталиков Сергей Васильевич, Центр инженерной инфраструктуры Газпромнефть ИТО
Стольников Алексей Александрович, Центр поддержки и развития АРМ Газпромнефть ИТО</t>
  </si>
  <si>
    <t xml:space="preserve">
Системы мониторинга и анализа состояния оборудования инженерной инфраструктуры и ИТ-инфраструктуры</t>
  </si>
  <si>
    <t>Техническое обслуживание СКС и систем передачи данных</t>
  </si>
  <si>
    <t xml:space="preserve">
Каталиков Сергей Васильевич, Центр инженерной инфраструктуры Газпромнефть ИТО</t>
  </si>
  <si>
    <t xml:space="preserve">Техническое обслуживание и ремонт оборудования систем связи
</t>
  </si>
  <si>
    <t xml:space="preserve">
Мартынов Павел Викторович, Центр телекоммуникаций и связи ДИТАТ</t>
  </si>
  <si>
    <t>Аренда каналов связи</t>
  </si>
  <si>
    <t xml:space="preserve">Техническое обслуживание и ремонт линий связи
</t>
  </si>
  <si>
    <t>Капитальный ремонт систем связи</t>
  </si>
  <si>
    <t>Оказание телематических услуг связи</t>
  </si>
  <si>
    <t>Спутниковая связь</t>
  </si>
  <si>
    <t>Создание и внедрение телекоммуникационных систем</t>
  </si>
  <si>
    <t>Услуги обслуживания инженерной инфратруктуры</t>
  </si>
  <si>
    <t>Каталиков Сергей Васильевич, Центр инженерной инфраструктуры Газпромнефть-ИТО</t>
  </si>
  <si>
    <t>Включая обслуживание систем мониторинга инженерной инфраструктуры</t>
  </si>
  <si>
    <t>Услуги по найму персонала</t>
  </si>
  <si>
    <t>Personnel recruiting and hiring services</t>
  </si>
  <si>
    <t>Прочие услуги по персоналу</t>
  </si>
  <si>
    <t>Other personnel related services</t>
  </si>
  <si>
    <t>Услуги по оценке персонала, услуги по пенсионному обеспечению персонала, услуги по выплате компенсаций, услуги по разработке нормативов численности; услуги по администрированию HR процессов; услуги по проведению профессиональной гигиенической подготовки, услуги по аутстаффингу.</t>
  </si>
  <si>
    <t>Услуги санаторно-курортного и реабилитационного лечения, путевки в базы отдыха</t>
  </si>
  <si>
    <t>Организация рабочих мест для трудоустройства инвалидов в счет установленной квоты</t>
  </si>
  <si>
    <t>Минный аудит</t>
  </si>
  <si>
    <t>Mine audit</t>
  </si>
  <si>
    <t>V</t>
  </si>
  <si>
    <t xml:space="preserve"> Бакиев Шаукат Шавильданович
Управление ПЭБ, ОТ и ГЗ </t>
  </si>
  <si>
    <t>Химический аудит</t>
  </si>
  <si>
    <t>Chemical audit</t>
  </si>
  <si>
    <t>Разминирование территории</t>
  </si>
  <si>
    <t xml:space="preserve">Territory demining </t>
  </si>
  <si>
    <t>Услуги по извлечению драгоценных металлов</t>
  </si>
  <si>
    <t>Precious metal extraction services</t>
  </si>
  <si>
    <t>Липницкий Андрей Тарасович, Управление закупок материально-технических ресурсов и контроля запасов</t>
  </si>
  <si>
    <t>Полевые работы методами потенциальных полей, обработка и интерпретация данных</t>
  </si>
  <si>
    <t>Conducting field work for the registration of potential fields</t>
  </si>
  <si>
    <t xml:space="preserve">Воцалевский Владислав Збигневич,
Департамент технологического развития и цифровой трансформации геологоразведочных работ </t>
  </si>
  <si>
    <r>
      <t xml:space="preserve">
</t>
    </r>
    <r>
      <rPr>
        <sz val="14"/>
        <rFont val="Arial"/>
      </rPr>
      <t>Услуга 10103 "Проведение полевых работ по регистрации потенциальных полей"  объединена с услугой 101106 "Обработка и интерпретация данных потенциальных полей"</t>
    </r>
  </si>
  <si>
    <t>Высокий</t>
  </si>
  <si>
    <t>Геология</t>
  </si>
  <si>
    <t>Полевые электроразведочные работы, обработка и интерпретация данных</t>
  </si>
  <si>
    <t>Electrical survey, data processing and interpretation</t>
  </si>
  <si>
    <t>Полевые геохимические работы</t>
  </si>
  <si>
    <t>Field geochemical work</t>
  </si>
  <si>
    <t xml:space="preserve">Захарова Оксана Александровна
ЦРиСМ ООО "Газпромнефть НТЦ" </t>
  </si>
  <si>
    <t>Услуга 10106 "Полевые геохимические работы, обработка и интерпретация данных" разделена на услуги 10106 "Полевые геохимические работы" и 101107 "Обработка и интерпретация данных геохимических съемок"</t>
  </si>
  <si>
    <t>Полевые сейсморазведочные работы 2Д, 3Д</t>
  </si>
  <si>
    <t>2D, 3D seismic acquisition</t>
  </si>
  <si>
    <t>Объединение с услугой 10101 "Полевые сейсморазведочные работы 2Д"</t>
  </si>
  <si>
    <t>Обработка и интерпретация сейсмических данных 3Д, 2Д</t>
  </si>
  <si>
    <t>3D, 2D seismic processing and interpretation</t>
  </si>
  <si>
    <t>Объединение с услугой 10107 "Обработка и интерпретация данных сейсморазведочных работ 2Д"</t>
  </si>
  <si>
    <t>Супервайзерские услуги полевых работ площадными геофизическими методами</t>
  </si>
  <si>
    <t>Supervision on field work using areal geophysical methods</t>
  </si>
  <si>
    <t>Проведение скважинных сейсмических работ (ВСП, НВСП, МОГ, МПГС), сейсмический мониторинг</t>
  </si>
  <si>
    <t>Borehole seismic (VSP, offset VSP, walkaway VSP, walk-above VSP), seismic monitoring</t>
  </si>
  <si>
    <t>Обработка и интерпретация данных (ВСП,НВСП,МОГ,МПГС)</t>
  </si>
  <si>
    <t>Data processing and interpretation (VSP, offset VSP, walkaway VSP, walk-above VSP)</t>
  </si>
  <si>
    <t>Гидродинамические исследования</t>
  </si>
  <si>
    <t>Well tests</t>
  </si>
  <si>
    <t xml:space="preserve">
Язьков Алексей Викторович. Директор программ по геологии и разработке, Департамент добычи нефти и газа
Солодов Сергей Александрович. Руководитель проекта, Департамент добычи нефти и газа</t>
  </si>
  <si>
    <t>Изменение Владельца записи БРД</t>
  </si>
  <si>
    <t>Центр НСИ ООО «ГАЗПРОМНЕФТЬ БИЗНЕС-СЕРВИС»</t>
  </si>
  <si>
    <t>КОПТИЛОВИЧ Жанна Васильевна</t>
  </si>
  <si>
    <t>тел: +7 (812) 718-50-00 доб. (061) 61108</t>
  </si>
  <si>
    <t>Солодов (за себя и Язькова)
05.06.2023</t>
  </si>
  <si>
    <t>Средний</t>
  </si>
  <si>
    <t>Проведение исследований с помощью трассеров</t>
  </si>
  <si>
    <t>Tracer assisted surveys</t>
  </si>
  <si>
    <t>Создание и согласование проектно-технологических документов по разработке нефтяных и газовых месторождений</t>
  </si>
  <si>
    <t>Creation and coordination of design and technological documents on development of oil and gas fields</t>
  </si>
  <si>
    <t xml:space="preserve">Салихов Марат Ранифович, Центр проектно-технической документации и подсчета запасов ООО "Газпромнефть НТЦ" </t>
  </si>
  <si>
    <t>Подготовка проектов на консервацию, расконсервацию и ликвидацию скважин</t>
  </si>
  <si>
    <t>Preparation of projects for well conservation, re-entry and abandonment</t>
  </si>
  <si>
    <t>НИОКР, НИР в области геофизики, геологии и разработки месторождений</t>
  </si>
  <si>
    <t>R&amp;D in geophysics, geology and field development</t>
  </si>
  <si>
    <t xml:space="preserve">Шельфовые проекты: Литвин Виталий Владимирович Директор программ развития геолого-разведочных работ на шельфе - руководитель центра </t>
  </si>
  <si>
    <t>Для БРД необходимо использовать раздел 11700 НИР / НИОКР</t>
  </si>
  <si>
    <t>тел. 8(38259) 
6-91-92</t>
  </si>
  <si>
    <t>ГИС при контроле за разработкой</t>
  </si>
  <si>
    <t>Logging during development monitoring</t>
  </si>
  <si>
    <t xml:space="preserve">Центр НСИ ООО «ГАЗПРОМНЕФТЬ БИЗНЕС-СЕРВИС»
</t>
  </si>
  <si>
    <t xml:space="preserve">КОПТИЛОВИЧ Жанна Васильевна
</t>
  </si>
  <si>
    <t xml:space="preserve">тел: +7 (812) 718-50-00 доб. (061) 61108
</t>
  </si>
  <si>
    <t>Итоговое согласование Солодова С.А.- 18.07.2023
(Не объединяем услуги 10125 и 10130, а добавляем новую услугу 10131)</t>
  </si>
  <si>
    <t>ГИС при строительстве/реконструкции скважин</t>
  </si>
  <si>
    <t>logging during well construction/reconstruction</t>
  </si>
  <si>
    <t>Проведение исследований для определения текущей нефтегазонасыщенности пластов</t>
  </si>
  <si>
    <t>Research to determine current oil and gas saturation of formations</t>
  </si>
  <si>
    <t xml:space="preserve">
Язьков Алексей Викторович, Директор программ по геологии и разработке, Департамент добычи нефти и газа
Солодов Сергей Александрович, Руководитель проекта, Департамент добычи нефти и газа</t>
  </si>
  <si>
    <t>Проведение ядерно-магнитного томографического каротажа и радиоактивного комплекса</t>
  </si>
  <si>
    <t>Nuclear magnetic tomographic logging and radioactive complex</t>
  </si>
  <si>
    <t>Проведение ПВР</t>
  </si>
  <si>
    <t>Perforating</t>
  </si>
  <si>
    <t xml:space="preserve">
Солодов Сергей Александрович. Руководитель проекта, Департамент добычи нефти и газа</t>
  </si>
  <si>
    <t>Объединение с услугой 10131"Проведение ПВР при строительстве скважин"</t>
  </si>
  <si>
    <t>Нестандартная перфорация (ГМЩП/ГПП и т.д.)</t>
  </si>
  <si>
    <t>Non-standard perforation (Hydro-Mechanical Slot /Hydraulic Sand-Jet Perforating Services, etc.)</t>
  </si>
  <si>
    <t xml:space="preserve">Кулаков Константин Владимирович, Директор по развитию функции "Бурение и внутрискважинные работы" ООО "Газпромнефть НТЦ" </t>
  </si>
  <si>
    <t>Повышение нефтеотдачи пластов и применению физико-химических технологий по выравниванию профиля приемистости нагнетательных и профиля притока добывающих скважин</t>
  </si>
  <si>
    <t>Production enhancement and use of physical and chemical technologies for injection wells profile aligning and fluid movement of production wells</t>
  </si>
  <si>
    <t>Подсчет и оперативный подсчет запасов УВ по результатам ПР и ЭБ</t>
  </si>
  <si>
    <t>Calculation and operational calculation of hydrocarbon reserve changes according to exploratory and production drilling results</t>
  </si>
  <si>
    <t xml:space="preserve">Валитов Шамиль Музагитович
Управление оценки и аудита запасов ПАО «Газпром нефть» </t>
  </si>
  <si>
    <t>Проведение государственной экспертизы материалов по подсчету запасов УВ</t>
  </si>
  <si>
    <t>State expertise of materials on calculation of hydrocarbon</t>
  </si>
  <si>
    <t>Анализ, обоснование и сопровождение геологоразведочных работ (в том числе ведение архива сейсмических и несейсмических данных, исследований керна и флюидов, ПРБ)</t>
  </si>
  <si>
    <t>Analysis, justification and support of geological exploration (including maintaining an archive of seismic and non-seismic data, core and fluid studies, etc)</t>
  </si>
  <si>
    <t>В том числе научно-техническое сопровождение сейсморазведочных работ 3Д (в том числе обработки и интерпретации материалов)</t>
  </si>
  <si>
    <t>Измерение газового фактора</t>
  </si>
  <si>
    <t>Gas/oil ratio measurement</t>
  </si>
  <si>
    <t>Попов Аркадий Юрьевич, Директор по развитию функции "Геология и разработка"</t>
  </si>
  <si>
    <t>Проведение экспертизы проектов на разведку, разработку, пробную и промышленную эксплуатацию месторождений</t>
  </si>
  <si>
    <t>Expertise of projects for exploration, development, test production and field facilities development</t>
  </si>
  <si>
    <t>Экспертная оценка технического состояния ствола скважин консервационного фонда (15 лет)</t>
  </si>
  <si>
    <t>Expert evaluation of well hole technical condition of suspended well stock (15 years)</t>
  </si>
  <si>
    <t>Услуги  в области разработки месторождений и добыче нефти (экспертиза, мониторинг анализ ГТМ, ВПП, ГРП, анализ разработки, интерпретация ГДИС, ПГИ, сопровождение ГМ месторождений, сопровождение бурения, ЗБС и прочие)</t>
  </si>
  <si>
    <t>Field development and production (expertise, monitoring, analysis, workover, SIP (straightening the injectivity module), formation fracturing, development analysis, dynamic well test, FGT (field geophysical test), field gamma-ray log support, sidetracking, etc.)</t>
  </si>
  <si>
    <t>Обработка, учет, хранение, обслуживание и транспортировка керна при бурении и реконструкции скважин</t>
  </si>
  <si>
    <t>Processing, records, storage, service and transportation of core when drilling during well reconstruction</t>
  </si>
  <si>
    <t xml:space="preserve">Тихомиров Евгений Владимирович, Центр исследований пластовых ситем ООО "Газпромнефть НТЦ" </t>
  </si>
  <si>
    <t>Супервайзерские услуги  по контролю за выполнением работ по повышению нефтеотдачи пластов и применению физико-химических технологий по выравниванию профиля приемистости нагнетательных и профиля притока добывающих скважин</t>
  </si>
  <si>
    <t>Supervision on production enhancement and using physical and chemical technologies for leveling of profile log of injection wells and fluid movement of production wells</t>
  </si>
  <si>
    <t>Полевые георазведочные работы, обработка и интерпретация данных</t>
  </si>
  <si>
    <t>Field geological exploration, data processing and interpretation</t>
  </si>
  <si>
    <t>Создание проектов ЗСО</t>
  </si>
  <si>
    <t>SPZ (sanitary protection zone) project creation</t>
  </si>
  <si>
    <t xml:space="preserve">Суходолов Алексей Геннадьевич, Заместитель генерального директора по производственной безопасности ООО "Газпромнефть-Заполярье" </t>
  </si>
  <si>
    <t>Подсчет запасов пресных и минерализованных подземных вод</t>
  </si>
  <si>
    <t>Estimate of fresh and mineralized groundwater reserves</t>
  </si>
  <si>
    <t>Главные геологи Обществ Газпром нефть</t>
  </si>
  <si>
    <t>Консолидация с услугой 101100- НЕ СОГЛАСОВАНА</t>
  </si>
  <si>
    <t>Супервайзерские услуги по скважинным работам (ВСП,НВСП,МОГ,МПГС)</t>
  </si>
  <si>
    <t>QC borehole seismic (VSP, offset VSP, walkaway VSP, walk-above VSP)</t>
  </si>
  <si>
    <t>Оформление горного отвода</t>
  </si>
  <si>
    <t>Subsoil operations registration</t>
  </si>
  <si>
    <t xml:space="preserve">Горбунов Олег Николаевич, Департамент лицензирования и недропользования </t>
  </si>
  <si>
    <t>Комплексная услуга по формированию горноотводных актов и формированию планов и схем развития горных работ</t>
  </si>
  <si>
    <t>Изменение наименования услуги на "Оформление горного отвода. Подготовка отчетов и проведение экспертиз годовых планов развития горных работ" (консолидация с услугой  10153 "Проведение экспертизы документации и материалов для оформления планов горных работ по месторождениям" из вер. 1.0 КТ-530)</t>
  </si>
  <si>
    <t>Управление по лицензированию недр, ПД и РОГВ ООО "Газпромнефть-Хантос"</t>
  </si>
  <si>
    <t>Долгополова И.Н.</t>
  </si>
  <si>
    <t>(3467) 372-803</t>
  </si>
  <si>
    <t>Горбунов 06.06.2023
Романов 02.05.2023</t>
  </si>
  <si>
    <t>Газодинамические исследования</t>
  </si>
  <si>
    <t>Gas-dynamic survey</t>
  </si>
  <si>
    <t>Оцифровка материалов ГИРС</t>
  </si>
  <si>
    <t>Wireline logging and operations materials digitization</t>
  </si>
  <si>
    <t xml:space="preserve">Беляков Евгений Олегович,
Управление петрофизического моделирования и интерпретации ГИС ООО "Газпромнефть НТЦ" </t>
  </si>
  <si>
    <t>Согласование геолого-технических мероприятий по месторождениям  (согласование актов на консервацию, расконсервацию)</t>
  </si>
  <si>
    <t>Coordination of geotechnical works on fields (coordination of acts on conservation, re-entry)</t>
  </si>
  <si>
    <t>Проведение экспертизы документации и материалов для оформления планов горных работ по месторождениям</t>
  </si>
  <si>
    <t>Expertise of documents and materials for field mining plans</t>
  </si>
  <si>
    <t xml:space="preserve">
Романов Игорь Анатольевич, Департамент лицензирования и недропользования
</t>
  </si>
  <si>
    <t>В том числе подготовка и согласование Планов развития горных работ по месторождениям</t>
  </si>
  <si>
    <t>ГПН-ННГ:
Ранее в версии 1.0 КТ-77 была услуга 10153 Проведение экспертизы документации и материалов для оформления планов горных работ по месторождениям. В текущей версии 2.0 данная услуга отсутствует. Необходимо включение данной услуги для закупок блока главного геолога
ГПН-Ямал:
1. Ранее в версии 1.0 КТ-77 была услуга 10153 Проведение экспертизы документации и материалов для оформления планов горных работ по месторождениям. В текущей версии 2.0 данная услуга отсутствует. Необходимо включение данной услуги для контрактования в 2024 г. 
2. Изменение Влдаельца записи (БРД) на Романов Игорь Анатольевич -Руководитель направления по управлению проектно-технологической документацией
ПАО "СН-МНГ":
Ежегодное согласование Планов развития горных работ в Ростехнадзоре предусмотрено законодательством Российской Федерации. Подготовкой, экспертизой и оформлением  материалов занимается подрядная организация по договору на оказание услуги 10153. 
В КТ-777 версии 2.0 предоставленные услуги не применимы к услуге 10153.
Ранее услуга 10153 присутствовала в КТ-777 версия 1.0, была исключена из версии 2.0. Услуга действующая, необходимо добавление записи.</t>
  </si>
  <si>
    <t>1. Блок главного геолога АО "Газпромнефть-Ноябрьскнефтегаз"
2. Программа по формированию, поддержке и управлению изменениями бизнес- кейсов по достижению потенциала ООО "Газпромнефть-Ямал"
3. Управление лицензирования, подготовки проектов и работы с государственными органами ПАО "СН-МНГ"</t>
  </si>
  <si>
    <t>1. Шайбакова Л.А.
2. Виноградов Антон Сергеевич
3. Халикова Надежда Анатольевна</t>
  </si>
  <si>
    <t>1. Shaybakova.LA@yamal.gazprom-neft.ru
2.  (054) 5549
3. Тел: 46-912
Khalikova.NA@gazprom-neft.ru</t>
  </si>
  <si>
    <t>Добавление ранее заблокированной услуги (в версии 2.0).
Отработано с Тренкин А.В. (151)372909</t>
  </si>
  <si>
    <t>Проведение государственной экспертизы материалов по подсчету запасов подземных вод</t>
  </si>
  <si>
    <t>Conducting state expertise of materials for calculating groundwater reserves</t>
  </si>
  <si>
    <t>Услуги по хранению и стандартному комплексу лабораторных исследований керна</t>
  </si>
  <si>
    <t>Core storage and standard laboratory testing services</t>
  </si>
  <si>
    <t>Услуга 10156 "Услуги по лабораторным исследованиям керна и пластовых флюидов" разделена на услуги:
10156 "Услуги по хранению и стандартному комплексу лабораторных исследований керна" и 
101108 "Услуги по специальным лабораторным исследованиям керна и пластовых флюидов (в том числе уникальные исследования, новые технологии исследований)"</t>
  </si>
  <si>
    <t>Составление геологического отчета во исполнение лицензионных обязательств</t>
  </si>
  <si>
    <t>Geological reporting according to license obligations</t>
  </si>
  <si>
    <t>Мониторинг подземных вод</t>
  </si>
  <si>
    <t>Groundwater monitoring</t>
  </si>
  <si>
    <t>Подготовка инвестпроектов для программы ГРР</t>
  </si>
  <si>
    <t>Investment project preparation for GEP program</t>
  </si>
  <si>
    <t xml:space="preserve">Морозов Виктор Викторович, Центр оценки и анализа проектов ООО "Газпромнефть НТЦ" </t>
  </si>
  <si>
    <t>Проведение независимого подсчета и экономической оценки аудита запасов углеводородов</t>
  </si>
  <si>
    <t>Independent estimate and economic audit of hydrocarbon reserves</t>
  </si>
  <si>
    <t>Освоение скважин струйными насосами</t>
  </si>
  <si>
    <t>Well completion with jet pumps</t>
  </si>
  <si>
    <t>Испытание геологоразведочных скважин</t>
  </si>
  <si>
    <t>Exploration well test</t>
  </si>
  <si>
    <r>
      <t xml:space="preserve">
</t>
    </r>
    <r>
      <rPr>
        <sz val="14"/>
        <rFont val="Arial"/>
      </rPr>
      <t>Тихомиров Игорь Аександрович, Начальник управления геологии ООО "Газпромнефть-ГЕО"</t>
    </r>
  </si>
  <si>
    <t xml:space="preserve">ООО "ГПН НТЦ"  Центр исследований пластовых систем </t>
  </si>
  <si>
    <t>Тихомиров Евгений Владимирович</t>
  </si>
  <si>
    <t>054-6028</t>
  </si>
  <si>
    <t>согласовано Сафаров 21.06.23</t>
  </si>
  <si>
    <t>Услуги по измерению состава и свойств нефти</t>
  </si>
  <si>
    <t>Measurement of composition and properties of oil</t>
  </si>
  <si>
    <t>ГИС с применением ГНКТ, скважинного трактора и других технических средств</t>
  </si>
  <si>
    <t>logging with coiled tubing, downhole tractor and other technical means</t>
  </si>
  <si>
    <t>Гидродинамическое воздействие на пласт</t>
  </si>
  <si>
    <t>Dynamic effect on formation</t>
  </si>
  <si>
    <t>Морские сейсморазведочные работы 2Д</t>
  </si>
  <si>
    <t>2D Marine seismic acquisition</t>
  </si>
  <si>
    <t>Морские сейсморазведочные работы 3Д</t>
  </si>
  <si>
    <t>3D Marine seismic acquisition</t>
  </si>
  <si>
    <t>Несейсмические методы поиска и разведки морских месторождений (полевые и камеральные работы)</t>
  </si>
  <si>
    <t>Non-seismic methods of search and exploration of marine deposits (field and Desk work)</t>
  </si>
  <si>
    <t>Супервайзерские услуги морских сейсморазведочных работ</t>
  </si>
  <si>
    <t>QC marine seismic acquisition</t>
  </si>
  <si>
    <t>ГИС при контроле за разработкой  (ПГИ при помощи Y-tool)</t>
  </si>
  <si>
    <t>Well survey during monitoring of development and dual production (Y-tool) maintenance</t>
  </si>
  <si>
    <t>Подписка на актуализацию карт лицензирования и недропользования, регулярные издания Роснедра</t>
  </si>
  <si>
    <t>Subscription for upgrade of license maps and natural reserves use map, periodicals of Rosnedra</t>
  </si>
  <si>
    <t xml:space="preserve">Дроздов Анатолий Олегович
Департамент лицензирования и недропользования </t>
  </si>
  <si>
    <t>Разработка проектов водозаборов подземных вод</t>
  </si>
  <si>
    <t>Groundwater intake projects development</t>
  </si>
  <si>
    <t>Создание и сопровождение цифровых геологических, гидродинамических и интегрированных технологических моделей  месторождений для шельфовых проектов</t>
  </si>
  <si>
    <t>Creation and maintenance of digital geological, hydrodynamic and integrated technological models of fields for offshore projects</t>
  </si>
  <si>
    <t>Составление и согласование проектной документации на проведение геологического изучения недр и разведки месторождений для шельфовых проектов</t>
  </si>
  <si>
    <t>Preparation and approval of project documentation for geological exploration of subsurface resources and field exploration for offshore projects</t>
  </si>
  <si>
    <t>Геологическое сопровождение работ на морском месторождении</t>
  </si>
  <si>
    <t>Geological support at marine deposit</t>
  </si>
  <si>
    <t>Аналитическое исследование керна и пластовых флюидов скважины, проводимые с плавучей буровой установки</t>
  </si>
  <si>
    <t>Analysis of core and formation fluids at floating drilling rig</t>
  </si>
  <si>
    <t>Геофизическое исследование скважины, проводимое с плавучей буровой установки</t>
  </si>
  <si>
    <t>logging at floating drilling rig</t>
  </si>
  <si>
    <t>Геолого-техническое исследование скважины, проводимое с плавучей буровой установки</t>
  </si>
  <si>
    <t>Geotechnical well survey at floating drilling rig</t>
  </si>
  <si>
    <t>Шельфовые проекты: 
Шульга Андрей Васильевич, Начальник управления бурения и внутрискважинных работ, ООО “Газпром нефть шельф”
Гудков Аркадий Олегович, Руководителя центра управления строительства скважин, ООО “Газпром нефть шельф”</t>
  </si>
  <si>
    <t>Изменение Владельца записи Шельфовые проекты: 
Шульга Андрей Васильевич, Начальник управления бурения и внутрискважинных работ, ООО “Газпром нефть шельф”
Гудков Аркадий Олегович, Руководителя центра управления строительства скважин, ООО “Газпром нефть шельф”</t>
  </si>
  <si>
    <t>Отдел организации закупок</t>
  </si>
  <si>
    <t>Гуськова Юлия Анатольевна</t>
  </si>
  <si>
    <t>(061) 755-250</t>
  </si>
  <si>
    <t>Испытание, СКО и перфорации скважины, проводимые с плавучей буровой установки</t>
  </si>
  <si>
    <t>Well test, hydrochloric acidizing and perforation at floating drilling rig</t>
  </si>
  <si>
    <t>Исследование ствола скважины в процессе бурения (MWD/LWD), проводимое с плавучей буровой установки</t>
  </si>
  <si>
    <t>Wellbore survey during drilling (MWD/LWD) at floating drilling rig</t>
  </si>
  <si>
    <t>Услуги по выбору первоочередных объектов для проведения поисково-разведочных работ на нефть и газ</t>
  </si>
  <si>
    <t>Selection of primary objects for search and exploration of oil and gas</t>
  </si>
  <si>
    <t>Оценка ресурсов участков, планируемых к лицензированию</t>
  </si>
  <si>
    <t>Resource estimate of sites scheduled for licensing</t>
  </si>
  <si>
    <t>Изучение геологического строения участка на основе материалов сейсморазведочных работ</t>
  </si>
  <si>
    <t>Studying geology of site based on seismic exploration materials</t>
  </si>
  <si>
    <t>Проведение комплексных площадных инженерно-геологических изысканий (полевые и камеральные работы) для шельфовых проектов</t>
  </si>
  <si>
    <t>Conducting complex area engineering and geological surveys (field and Desk work) for offshore projects</t>
  </si>
  <si>
    <t>Приобретение геолого-геофизических данных</t>
  </si>
  <si>
    <t>Obtaining geological and geophysical data</t>
  </si>
  <si>
    <t>Углерод-кислородный каротаж</t>
  </si>
  <si>
    <t>Carbon-oxygen log</t>
  </si>
  <si>
    <t>Обработка морских сейсмических данных 2D, 3D</t>
  </si>
  <si>
    <t>2D, 3D nautical seismic processing</t>
  </si>
  <si>
    <t>Интерпретация морских сейсмических данных 2D, 3D</t>
  </si>
  <si>
    <t>2D, 3D nautical seismic interpretation</t>
  </si>
  <si>
    <t>Обработка призабойной зоны пласта физическими методами</t>
  </si>
  <si>
    <t>Processing of the bottom-hole zone of the formation by physical methods</t>
  </si>
  <si>
    <t>ВСР</t>
  </si>
  <si>
    <t>Гидрогеологическое обоснование утилизации воды, технический проект на закачку</t>
  </si>
  <si>
    <t>Hydrogeological substantiation of utilization of water, the technical design for the fix</t>
  </si>
  <si>
    <t>Проектирование сейсморазведочных работ</t>
  </si>
  <si>
    <t>Seismic survey design</t>
  </si>
  <si>
    <t>Разработка проекта геологического изучения недр, подсчет запасов подземных вод и разработка проектов водозаборов подземных вод</t>
  </si>
  <si>
    <t>Development of a project for geological study of subsurface resources, calculation of underground water reserves and development of projects for water intakes of underground water</t>
  </si>
  <si>
    <t>В том числе к данной услуге относятся следующие работы/услуги, не являющиеся между собой одноименными: 
1. Блок: Изучение и эксплуатация подземных вод:                                                                                                                                                         
1) Составление проекта геологического изучения недр с целью поисков и оценки подземных вод;  
2) Подсчет запасов подземных вод;   
3) Разработка проекта водозабора подземных вод. 
 2. Блок: Изучение и эксплуатация участков недр для целей, не связанных с добычей полезных ископаемых:                                                              
1) Составление проекта геологического изучения для оценки пригодности участка недр в целях, не связанных с добычей полезных ископаемых;  
2) Проведение гидродинамических исследований для оценки пригодности участка недр в целях, не связанных с добычей полезных ископаемых; 
3) Подготовка гидрогеологического обоснования возможности использования участка недр для целей, не связанных с добычей полезных ископаемых; 
4) Разработка технического проекта с целью эксплуатации участке недр в целях, не связанных с добычей полезных ископаемых.</t>
  </si>
  <si>
    <t>Консолидация с услугами 10147 и 10176- НЕ СОГЛАСОВАНА</t>
  </si>
  <si>
    <t>Проведение комплексных геолого-геохимических исследований (полевые и камеральные работы)</t>
  </si>
  <si>
    <t>Conducting complex geological and geochemical research (field and Desk work)</t>
  </si>
  <si>
    <t>Составление и согласование проектной документации на проведение геологического изучения недр и разведки месторождений, технических проектов разработки месторождений и иной проектной документации на выполнение работ, связанных с пользованием участками недр</t>
  </si>
  <si>
    <t>Drafting and negotiation of project documentation for geological study of subsoil and exploration, technical development projects and other project documentation for execution of works related to subsoil</t>
  </si>
  <si>
    <t>В том числе комплексная услуга по подготовке проекта Интегрированной системы управления разработкой  месторождения (ИСУР)</t>
  </si>
  <si>
    <t>Проведение экспертизы запасов полезных ископаемых, геологической, экономической и экологической информации о предоставляемых в пользование участках недр</t>
  </si>
  <si>
    <t>Expertise of mineral reserves, geological, economic and environmental information on the subsurface areas provided for use</t>
  </si>
  <si>
    <t xml:space="preserve">Составление геологических отчетов во исполнение лицензионных обязательств для шельфовых проектов </t>
  </si>
  <si>
    <t>Preparation of geological reports in compliance with license obligations for offshore projects</t>
  </si>
  <si>
    <t>Обработка призабойной зоны пласта кислотными составами</t>
  </si>
  <si>
    <t>Bottom-hole area acidizing</t>
  </si>
  <si>
    <t>Обработка и интерпретация данных геохимических съемок</t>
  </si>
  <si>
    <t>Processing and interpretation of geochemical survey data</t>
  </si>
  <si>
    <t>Услуга 101107 выделена из услуги 10106</t>
  </si>
  <si>
    <t>Услуги по специальным лабораторным исследованиям керна и пластовых флюидов (в том числе уникальные исследования, новые технологии исследований)</t>
  </si>
  <si>
    <t>Services for special laboratory studies of core and reservoir fluids (including unique research, new research technologies)</t>
  </si>
  <si>
    <t xml:space="preserve">Услуга 101108 выделена из услуги 10156
</t>
  </si>
  <si>
    <t>Услуги по исследованию состава и свойств пластовых флюидов</t>
  </si>
  <si>
    <t>Research services for the composition and properties of reservoir fluids</t>
  </si>
  <si>
    <t>Услуги по лабораторным исследованиям керна и пластовых флюидов</t>
  </si>
  <si>
    <t>Laboratory research services for core and reservoir fluids</t>
  </si>
  <si>
    <t>Оценка социо-экономических и экологических последствий проведения сейсморазведочных и сопутствующих им строительных работ</t>
  </si>
  <si>
    <t>Evaluation of socioeconomic and environmental consequences of seismic exploration and associated construction works</t>
  </si>
  <si>
    <t>Сарваров Айдар Расимович, Департамент по внедрению системы управления операционной деятельностью и производственной безопасности
Гайдуков Олег Николаевич, Заместитель генерального директора по производственной безопасности ООО "Газпром нефть шельф"</t>
  </si>
  <si>
    <t>Полевые работы несейсмическими методами, сопровождение, обработка и интерпретация</t>
  </si>
  <si>
    <t>Услуги по проверке госорганами отчетов для передачи на хранение в Российский фонд геологической информации в соотвествии с требованиями Закона РФ "О недрах"</t>
  </si>
  <si>
    <t>Services for the verification of reports by government agencies for transfer to the Russian Geological Information Fund for storage in accordance with the requirements of the Law of the Russian Federation "On Subsoil"</t>
  </si>
  <si>
    <t>В том числе отчетов по результатам ПЗ/ОПЗ, поисково-разведочного бурения и сейсморазведочных работ</t>
  </si>
  <si>
    <t>НОВАЯ УСЛУГА
1. Включение новой услуги для оказания услуг  со стороны госуд. органов по проверке и сдаче отчетов сейсморазведочных, отчетов по подсчету запасов УВ и учетных карточек по скважинам в фонды геологической информации.
2. Включение новой услуги для оказания услуг по проверке геологических отчетов гос.ораганами, которые по каждой работе недропользователь обязан сдавать в Российский фонд геологической информации (отчеты по рез-там ПЗ/ОПЗ, поисково-разведочного бурения и сейсморазведочных работ) на основании ст.27 Закона РФ "О недрах". Непредставление отчетов или нарушение порядка представления информации влечет за собой риски по прекращению права пользования недрами или досрочному прекращению на основании статьи 20 Закона РФ "О недрах".</t>
  </si>
  <si>
    <t>07.06.2023 Романов И.А.</t>
  </si>
  <si>
    <t>Геолого-разведочное бурение под ключ</t>
  </si>
  <si>
    <t>Turn-key exploration drilling</t>
  </si>
  <si>
    <t xml:space="preserve">Салеев Игорь Фёдорович
Департамент добычи нефти и газа </t>
  </si>
  <si>
    <t xml:space="preserve">Бурение </t>
  </si>
  <si>
    <t>Бурение, ЗБС</t>
  </si>
  <si>
    <t>Строительство эксплуатационных скважин под ключ</t>
  </si>
  <si>
    <t>Turn-key development well construction</t>
  </si>
  <si>
    <t>Зарезка боковых стволов и углублений под ключ</t>
  </si>
  <si>
    <t>Turn-key branching and sub-drilling</t>
  </si>
  <si>
    <t>Бурение эксплуатационных скважин по суточной ставке или фиксированной ставке (в т.ч. Мобильными установками)</t>
  </si>
  <si>
    <t>development well drilling per day rate or per fixed rate (with mobile rigs included)</t>
  </si>
  <si>
    <t>Зарезка боковых стволов  и углубление скважин по суточной или фиксированной ставке</t>
  </si>
  <si>
    <t>Well branching and sub-drilling per day or at fixed rate</t>
  </si>
  <si>
    <t>Проектно-изыскательские работы при бурении и/или реконструкции скважин, включая разработку (изменение) индивидуальных и групповых рабочих проектов, авторский надзор</t>
  </si>
  <si>
    <t>Design and exploration during well drilling and/or restructuring, including development (changing) of individual and group working projects, designer supervision</t>
  </si>
  <si>
    <t>Услуга 10206 объедиена с услугой 10354 "Разработка и изменение проектной документации на бурение скважины"</t>
  </si>
  <si>
    <t>Комплекс работ по строительству водозаборных скважин, шурфов, под «ключ» для нужд бурения, ГРП, систем ППД установками грузоподъемностью не свыше 60 т</t>
  </si>
  <si>
    <t>Complex turn-key construction of water wells and boreholes for FPM (formation pressure maintenance) installations for max 60 t capacity</t>
  </si>
  <si>
    <t>Бурение геологоразведочных скважин по суточной или фиксированной ставке (в т.ч. мобильными установками)</t>
  </si>
  <si>
    <t>Exploration well drilling at daily rate or at fixed rate (with mobile rigs included)</t>
  </si>
  <si>
    <t>Геолого-разведочное бурение по суточной ставке с предоставлением самоподъёмной плавучей буровой установки (СПБУ), бурового судна, плавучих платформ</t>
  </si>
  <si>
    <t>Exploration drilling at daily rate providing a jack-up drilling rig, drill ship rig, floating platforms</t>
  </si>
  <si>
    <t>Салеев Игорь Фёдорович, Департамент добычи нефти и газа 
Шельфовые проекты: Шульга Андрей Васильевич, Начальник управления бурения и внутрискважинных работ, ООО “Газпром нефть шельф”
Гудков Аркадий Олегович, Руководителя центра управления строительства скважин, ООО “Газпром нефть шельф”</t>
  </si>
  <si>
    <t>Проведение независимой технической инспекции самоподъёмной плавучей буровой установки (СПБУ), бурового судна, плавучих платформ</t>
  </si>
  <si>
    <t>Independent technical inspection of jack-up drilling rig, drill ship rig, floating platforms</t>
  </si>
  <si>
    <t>Строительство эксплуатационных скважин под ключ на шельфовых проектах</t>
  </si>
  <si>
    <t>Turn-key construction of development wells for offshore projects</t>
  </si>
  <si>
    <t>Бурение, освоение, ремонт скважин по суточной ставке или фиксированной ставке на шельфовых проектах с использованием бурового станка</t>
  </si>
  <si>
    <t>Drilling, development, and repair of wells at a daily rate or a fixed rate on offshore projects using a drilling rig</t>
  </si>
  <si>
    <t>Объединение услуг: 
10422. Текущий ремонт и освоение скважин на шельфовых проектах
10423. Капитальный ремонт и освоение скважин на шельфовых проектах</t>
  </si>
  <si>
    <t>Бурение эксплуатационных и геологоразведочных скважин,  зарезка боковых стволов  и углубление скважин по суточной ставке или фиксированной ставке (в т.ч. Мобильными установками)</t>
  </si>
  <si>
    <t>Технологическое сопровождение (прокат) буровых долот</t>
  </si>
  <si>
    <t>Technological support (lease) of drill bits</t>
  </si>
  <si>
    <t>НСУ</t>
  </si>
  <si>
    <t>Сопутствующие услуги при бурении</t>
  </si>
  <si>
    <t>Технологическое сопровождение (прокат) забойных двигателей</t>
  </si>
  <si>
    <t>Technological support (lease) of BHM</t>
  </si>
  <si>
    <t>Приготовление и инженерное сопровождение буровых растворов</t>
  </si>
  <si>
    <t>Preparation and engineering support for muds</t>
  </si>
  <si>
    <t>Телеметрическое и технологическое  сопровождение при  наклонно-направленном и горизонтальном бурении</t>
  </si>
  <si>
    <t>Telemetric and technological support during inclined and horizontal drilling</t>
  </si>
  <si>
    <t>Телеметрическое и технологическое  сопровождение ННБ</t>
  </si>
  <si>
    <t>Цементирование направлений, кондукторов и технических колонн, установка цементных мостов</t>
  </si>
  <si>
    <t>Cementing of directions, conductors and technical columns, installation of cement bridges</t>
  </si>
  <si>
    <t>Цементирование обсадных колонн и хвостовиков, установка цементных мостов</t>
  </si>
  <si>
    <t>Cementing of cases and liners, installation of cement bridges</t>
  </si>
  <si>
    <t>Предоставление оборудования и инженерное сопровождение при спуске и креплении скважин хвостовиками, в том числе для проведения многостадийного ГРП</t>
  </si>
  <si>
    <t>Supply of equipment and technical support during lowering and fixing wells with liners</t>
  </si>
  <si>
    <t>Услуга 10307 "Предоставление оборудования и инженерное сопровождение при спуске и креплении скважин хвостовиками" объединена с услугой 10317 "Предоставление оборудования и инженерное сопровождение при спуске и креплении скважин хвостовиками для проведения многостадийного ГРП"</t>
  </si>
  <si>
    <t>ГТИ при бурении</t>
  </si>
  <si>
    <t>Mud logging services</t>
  </si>
  <si>
    <t>Предоставление инженерных услуг и оборудования для вскрытия продуктивных пластов на депрессии и равновесии при бурении скважин и ЗБС</t>
  </si>
  <si>
    <t>Engineering services and equipment for penetration of productive formations at depression and balance during well drilling and sidetracking</t>
  </si>
  <si>
    <t>Объединение с услугой 10377 "Технологическое сопровождение бурения на депрессии"</t>
  </si>
  <si>
    <t>Консолидация с записью 10377 Технологическое сопровождение бурения на депрессии
Отдельное контрактование  технологического сопровождения маловероятно без предоставления оборудования</t>
  </si>
  <si>
    <t>Блок ЗИД по бурению ООО "ГПН-Развитие"</t>
  </si>
  <si>
    <t>Иксанова А.А.</t>
  </si>
  <si>
    <t>(054) 70267</t>
  </si>
  <si>
    <t xml:space="preserve">Салеев И.Ф.
06.06.2023 </t>
  </si>
  <si>
    <t>Бурение на обсадных трубах</t>
  </si>
  <si>
    <t>Casing drilling</t>
  </si>
  <si>
    <t>Бурение</t>
  </si>
  <si>
    <t>Бурение на гибкой трубе (ГНКТ)</t>
  </si>
  <si>
    <t>Сoiled tubing drilling</t>
  </si>
  <si>
    <t>Супервайзерские услуги при строительстве, реконструкции (в т.ч. геологоразведка), испытании скважин</t>
  </si>
  <si>
    <t>Supervision on construction and reconstruction, drilling (including exploration drilling), test of exploration wells, branching and sub-drilling</t>
  </si>
  <si>
    <t>1) Выявление ОД, ОУ и ПбП и их фиксация в цифровых системах Заказчика (СФО) - 30 000р;
2) Проведение регулярных оценок выполнения требований паспортов Каркаса безопасности в соответствии с графиком, согласованным с Заказчиком, на объектах, подконтрольных Подрядчику - 30 000р;
3) Проведение тренингов в области производственной безопасности - 30 000р.</t>
  </si>
  <si>
    <t>Сервисные услуги  по ликвидации аварий при бурении и реконструкции скважин</t>
  </si>
  <si>
    <t>Accident response during drilling and well reconstruction</t>
  </si>
  <si>
    <t>бурение</t>
  </si>
  <si>
    <t>Предоставление инженерных услуг и оборудования по вырезке «окна» в обсадной колонне</t>
  </si>
  <si>
    <t>Engineering services and equipment for cutting a 'window' in a casing</t>
  </si>
  <si>
    <t>Анализ качества строительства скважин на месторождениях</t>
  </si>
  <si>
    <t>Well construction quality analysis in the field</t>
  </si>
  <si>
    <t>Подготовка обсадных колонн</t>
  </si>
  <si>
    <t>Preparation of casing column</t>
  </si>
  <si>
    <t>Отбор керна при бурении и реконструкции скважин</t>
  </si>
  <si>
    <t>Сoring during drilling and reconstruction of wells</t>
  </si>
  <si>
    <t>Телеметрическое и технологическое  сопровождение при  наклонно-направленном и горизонтальном бурении и технологическое сопровождение (прокат) буровых долот и забойных двигателей</t>
  </si>
  <si>
    <t>Telemetric and technological support during inclined and horizontal drilling and technological support (lease) of drill bits and BHM</t>
  </si>
  <si>
    <t>Коагулирование, сбор и транспортировка шлама с плавучих буровых установок</t>
  </si>
  <si>
    <t>Coagulating, collection and transportation of sludge from floating drilling rigs</t>
  </si>
  <si>
    <t>Спуск-свинчивание обсадных колонн, осуществляемое с плавучих буровых установок</t>
  </si>
  <si>
    <t>Lowering and makeup of casing columns from floating drilling rigs</t>
  </si>
  <si>
    <t>Аварийные работы, включая аренду аварийного инструмента, инструмента для ликвидации скважины и предоставление мастера по аварийным работам</t>
  </si>
  <si>
    <t>Emergency operations including lease of emergency tools, well abandonment tools accompanied by a emergency operations specialist</t>
  </si>
  <si>
    <t>Аренда буровой установки  (элементов буровой установки: насосы, СВП и т.д.); бурильной колонны (элементов бурильной колонны (СБТ, ТБТ, УБТ, калибраторы, расширители, ЯСС, переводники и т.д.)), в т.ч. проведение дефектоскопии и ремонта</t>
  </si>
  <si>
    <t xml:space="preserve">
Lease of a drilling rig, including elements of a drilling rig, lease a drill string, including flaw detection and repair</t>
  </si>
  <si>
    <t xml:space="preserve">Расширение услуги.
Для расширения парка БУ необходимы колоссальные финансовые вложения, и на сегодня, одним из путей решения является аренда буровых установок (ключевые элементы БУ, аренда СВП, насосы), на данный момент, в КТ-777 такая специализация не предусмотрена. </t>
  </si>
  <si>
    <t>отдел закупок работ и услуг ООО "МУБР"</t>
  </si>
  <si>
    <t>Дергунова А.В.</t>
  </si>
  <si>
    <t xml:space="preserve"> 8 (34643) 
45-895</t>
  </si>
  <si>
    <t>согласовано Салеев 05.05.23 при условии добавления доп услуг, так как аренда БК и аренда БУ совершенно разные вещи, в услугу по аренде БУ добавить ключевые элементы БУ, аренда СВП, насосы итд. (отражено в наименовании)</t>
  </si>
  <si>
    <t>Зачистка обсадных колонн</t>
  </si>
  <si>
    <t>Clearing of casing column</t>
  </si>
  <si>
    <t>Отбор керна, выполняемый с плавучих буровых установок</t>
  </si>
  <si>
    <t>Сoring from floating drilling rigs</t>
  </si>
  <si>
    <t>Изготовление допускных и подгоночных патрубков для обсадных колонн, переводников и соединений для бурильного инструмента, НКТ и другого скважинного оборудования</t>
  </si>
  <si>
    <t>Production of access and fitting pipes for casing strings, adapters and connections for drilling tools, pump-compressor pipe and other downhole equipment</t>
  </si>
  <si>
    <t>Супервайзерские услуги по геологии, оказываемые при бурении морских геолого-разведочных скважин с плавучих буровых установок</t>
  </si>
  <si>
    <t>Supervision on geology during drilling of offshore exploration wells from floating drilling rigs</t>
  </si>
  <si>
    <t>Супервайзерские услуги по испытанию скважины, оказываемые при бурении морских геолого-разведочных скважин с плавучих буровых установок</t>
  </si>
  <si>
    <t>Supervision on well test during drilling of offshore exploration wells from floating drilling rigs</t>
  </si>
  <si>
    <t>Супервайзерские услуги по логистике ТМЦ для бурения морских геолого-разведочных скважин</t>
  </si>
  <si>
    <t>Supervision on commodities and materials logistics for drilling of offshore exploration wells</t>
  </si>
  <si>
    <t xml:space="preserve">Салеев Игорь Фёдорович
Департамент добычи нефти и газа
Шельфовые проекты: Литвин Виталий Владимирович Директор программ развития геолого-разведочных работ на шельфе - руководитель центра </t>
  </si>
  <si>
    <t>Проектирование строительства морской геолого-разведочной скважины</t>
  </si>
  <si>
    <t>Design of offshore exploration well construction</t>
  </si>
  <si>
    <t>Техническое диагностирование морской буровой установки и подготовка обоснования безопасности опасного производственного объекта</t>
  </si>
  <si>
    <t>Technical diagnostics of offshore drilling rig and preparation of safety justification for hazardous production objects</t>
  </si>
  <si>
    <t>Выполнение подводно-технических работ с использованием подводного аппарата с дистанционным управлением (ПАДУ)</t>
  </si>
  <si>
    <t>Underwater technical works using ROV</t>
  </si>
  <si>
    <t>Предоставление интегрированных технологических услуг при строительстве разведочных и эксплуатационных скважин</t>
  </si>
  <si>
    <t>Integrated technological services during exploration well construction</t>
  </si>
  <si>
    <t>Телеметрическое и технологическое сопровождение при наклонно-направленном и горизонтальном бурении на шельфовых проектах</t>
  </si>
  <si>
    <t>Telemetric and technological support during inclined and horizontal drilling for offshore projects</t>
  </si>
  <si>
    <t>Поставка и услуги по спуску подвески хвостовика для шельфовых проектов</t>
  </si>
  <si>
    <t>Supply and services for running a liner hanger for offshore projects</t>
  </si>
  <si>
    <t>Услуги по геомеханике, предоставление предбуровой геомеханической модели и адаптированной модели после бурения</t>
  </si>
  <si>
    <t>Geomechanical services, provision of geomechanical pre-drilling model and adapted model after drilling</t>
  </si>
  <si>
    <t>Сервисное сопровождение оборудования бурового комплекса, в том числе выполнение комплекса вышкомонтажных работ</t>
  </si>
  <si>
    <t>Service support for drilling equipment</t>
  </si>
  <si>
    <t>Инспекция, лабораторные исследования и инженерное сопровождение качества буровых и цементных растворов и жидкости заканчивания, хим. реагентов и материалов для ГРП, применяемых на объектах производства работ</t>
  </si>
  <si>
    <t xml:space="preserve">
Inspection, laboratory research and engineering support for the quality of drilling and cement slurries and completion fluids, chem. reagents and materials for hydraulic fracturing used at work sites</t>
  </si>
  <si>
    <t>По согласованию владельца записи Салеева ИФ. Чтобы не вводить новую услугу 10384 «Лабораторные исследования качества буровых растворов, цементных растворов и жидкости заканчивания, хим. реагентов и материалов для ГРП, применяемых на объектах производства работ» предложено дополнить наименование действующей</t>
  </si>
  <si>
    <t>04.07.2023 Салеев</t>
  </si>
  <si>
    <t>Технологическое, инженерное сопровождение по нижнему заканчиванию при строительстве, освоении, ремонте скважин на шельфовых проектах</t>
  </si>
  <si>
    <t>Technological and engineering support for lower completion during construction, development, and repair of wells on offshore projects</t>
  </si>
  <si>
    <t>Технологическо-инженерное сопровождение по верхнему заканчиванию скважин (разработка дизайна и комплектация хвостовика, включая заколонные пакера, оборудование для раздельных СКО, подвеску хвостовика и разъединитель. Спуск и активация. Инженерная поддержка).</t>
  </si>
  <si>
    <t>Technological and engineering support on upper completion of wells (design of liner including casing packers, equipment for separate hydrochloric acidizing, liner hanger and disconnector. Lowering and activation. Engineering support)</t>
  </si>
  <si>
    <t>Инспекция, дефектоскопия, ремонт бурильного инструмента и оборудования</t>
  </si>
  <si>
    <t>Inspection, flaw detection, repair of drilling tools and equipment</t>
  </si>
  <si>
    <t>Инженерно-технологическое сопровождение процесса строительства скважин и организации газоопасных работ в части обеспечения требований противофонтанной и газовой безопасности на объекте</t>
  </si>
  <si>
    <t>Engineering and technological support during well construction and organization of gas dangerous works concerning requirements of blowout and gas safety at the object</t>
  </si>
  <si>
    <t>Шеф-монтаж и сервисное сопровождение устьевого оборудования</t>
  </si>
  <si>
    <t>Supervising installation and maintenance support of wellhead equipment</t>
  </si>
  <si>
    <t>Эксплуатация и обслуживание системы очистки бурового раствора при строительстве скважин</t>
  </si>
  <si>
    <t>Operation and maintenance of mud treatment system during well construction</t>
  </si>
  <si>
    <t>Проведение операций с использованием канатно-троссовой техники при строительстве, освоении, исследованиях, ремонте скважин на шельфе</t>
  </si>
  <si>
    <t>Conducting operations using rope-and-wire equipment in the construction, development, research, and repair of wells on the shelf</t>
  </si>
  <si>
    <t>Оказание услуг по приготовлению, закачке шламовой суспензии в пласт, обслуживанию системы транспортировки и закачки шлама в пласт при строительстве скважин</t>
  </si>
  <si>
    <t>Provision of services for the preparation and injection of slurry into the formation, maintenance of transportation system and cuttings injection into the formation during well construction</t>
  </si>
  <si>
    <t>Приготовление и инженерное сопровождение буровых растворов на шельфовых проектах</t>
  </si>
  <si>
    <t>Preparation and engineering support on muds for offshore projects</t>
  </si>
  <si>
    <t>Цементирование обсадных колонн, хвостовиков, установка цементных мостов и др. работ по цементированию при строительстве, освоении, ремонте скважин на шельфовых проектах</t>
  </si>
  <si>
    <t>Cementing of cases and liners, installation of cement bridges for offshore projects</t>
  </si>
  <si>
    <t>Супервайзерские услуги при строительстве и реконструкции, бурении (в т.ч. геологоразведочном), испытании поисково-разведочных скважин, зарезке боковых стволов и углублении скважин на шельфовых проектах</t>
  </si>
  <si>
    <t>Supervision on construction and reconstruction, drilling (including exploration drilling), test of exploration wells, branching and sub-drilling for offshore projects</t>
  </si>
  <si>
    <t>Оптимизация процессов строительства скважин</t>
  </si>
  <si>
    <t>Optimization of well construction processes</t>
  </si>
  <si>
    <t>Сервис по защите от сероводорода</t>
  </si>
  <si>
    <t>Hydrogen sulphide protection service</t>
  </si>
  <si>
    <t>Дистанционная инженерно-технологическая оптимизация бурения в режиме реального времени; геонавигация; сбор, передача и визуализация данных с объектов бурения</t>
  </si>
  <si>
    <t>В том числе предоставление оборудования и инженерно-технологического сопровождения для проведения работ по автоматическому бурению</t>
  </si>
  <si>
    <t>Сбор и передача данных, формирование отчётности, архивирование, визуализация, предоставление каналов связи</t>
  </si>
  <si>
    <t>Data collection and transmission, reporting, archiving, visualization, provision of communication channels</t>
  </si>
  <si>
    <t>В том числе предоставление услуги автоматизированной системы мониторинга  и анализа эффективности бурения.</t>
  </si>
  <si>
    <t>Инженерно-технологическое сопровождение работ по строительству скважин для шельфовых проектов (инженерные расчёты, написание программ, планов работ, отчётов, анализ данных, оптимизация работ)</t>
  </si>
  <si>
    <t>Услуги по безрайзерному удалению шлама и отводу цементного раствора</t>
  </si>
  <si>
    <t>Services for dimensionless removal of sludge and removal of cement mortar</t>
  </si>
  <si>
    <t>Расчет напряжений и предельных нагрузок системы: колонная головка-райзер-ПБУ</t>
  </si>
  <si>
    <t>Calculation of stresses and ultimate loads of the system: the casing head raiser-PBU</t>
  </si>
  <si>
    <t>Анализ нагрузок и расчет стабильности ПБУ в зависимости от глубины моря</t>
  </si>
  <si>
    <t>Analysis of loads and calculation of stability PBU depending on the depth of the sea</t>
  </si>
  <si>
    <t>Технологическое сопровождение (прокат) буровых долот и отбор керна при строительстве и ремонте скважин на шельфовых проектах</t>
  </si>
  <si>
    <t>Technological support (rental) of drill bits and core selection during construction and repair of wells on offshore projects</t>
  </si>
  <si>
    <t>Подготовка, свинчивание, спуск обсадных труб, НКТ, БТ, другого внутрискважинного оборудования в скважины при строительстве, освоении и ремонте скважин на шельфовых проектах</t>
  </si>
  <si>
    <t>Preparation, screwing, and lowering of casing pipes, pump-compressor pipe, BT, and other downhole equipment into wells during construction, development, and repair of wells on offshore projects</t>
  </si>
  <si>
    <t>Шельфовые проекты:
Шульга Андрей Васильевич, Начальник управления бурения и внутрискважинных работ, ООО “Газпром нефть шельф”
Гудков Аркадий Олегович, Руководителя центра управления строительства скважин, ООО “Газпром нефть шельф”</t>
  </si>
  <si>
    <t>Геолого-технические исследования при строительстве, освоении, ремонте скважин на шельфовых проектах</t>
  </si>
  <si>
    <t>Geological and technical research in the construction, development, and repair of wells on offshore projects</t>
  </si>
  <si>
    <t>Монтаж и сервисное сопровождение устьевого оборудования при строительстве, освоении, ремонте скважин на шельфовых проектах</t>
  </si>
  <si>
    <t>Installation and service support of wellhead equipment during construction, development, and repair of wells on offshore projects</t>
  </si>
  <si>
    <t>Приготовление и инженерное сопровождение буровых растворов, жидкостей глушения и заканчивания скважин. Приготовление и закачка шламовой суспензии в пласт, обслуживание системы транспортировки и закачки шлама в пласт при строительстве и ремонте скважин на шельфовых проектах</t>
  </si>
  <si>
    <t>Preparation and engineering support of drilling fluids, well killing and completion fluids. Preparation and injection of slurry into the reservoir, maintenance of the system for transportation and injection of sludge into the reservoir during the construction and repair of wells on offshore projects</t>
  </si>
  <si>
    <t>Обработка пласта различными составами для улучшения ФЕС, нефтеотдачи, приёмистости и др. стимуляции пласта при строительстве, освоении, ремонте скважин на шельфовых проектах.</t>
  </si>
  <si>
    <t>Treatment of the formation with various compositions to improve FES, oil recovery, pick-up, and other reservoir stimulation during construction, development, and repair of wells on offshore projects.</t>
  </si>
  <si>
    <t>Техническое и оперативное сопровождение обслуживания и ремонта оборудования бурового комплекса при строительстве скважин на шельфовых проектах</t>
  </si>
  <si>
    <t>Technical and operational support of maintenance and repair of drilling complex equipment during the construction of wells on offshore projects</t>
  </si>
  <si>
    <t>Инжиниринг, оперативное сопровождение строительства скважин, интегрированное управление проектами бурения и внутрискважинных работ на шельфовых проектах</t>
  </si>
  <si>
    <t>Engineering, operational support of well construction, integrated project management of drilling and downhole operations on offshore projects</t>
  </si>
  <si>
    <t>Подготовка и закачка пульпы в пласт</t>
  </si>
  <si>
    <t>Preparation and injection of pulp into the reservoir</t>
  </si>
  <si>
    <t>Подготовка буровых площадок и гидроизоляция шламовых амбаров</t>
  </si>
  <si>
    <t>Preparation of drilling sites and waterproofing of slurry barns</t>
  </si>
  <si>
    <t>Проведение экспертизы промышленной безопасности и подготовка технической документации к эксплуатации плавучей буровой установки</t>
  </si>
  <si>
    <t>Expertise of industrial safety, preparation of technical documents for operation of floating drilling rig</t>
  </si>
  <si>
    <t>Гайдуков Олег Николаевич
Заместитель генерального директора по производственной безопасности ООО "Газпром нефть шельф"</t>
  </si>
  <si>
    <t>Эксплуатация и обслуживание оборудования системы подготовки и закачки отходов бурения в пласт</t>
  </si>
  <si>
    <t>Operation and maintenance of cutting preparation and reinjection equipment</t>
  </si>
  <si>
    <t>Инженерное сопровождение процесса строительства скважин в части цементирования обсадных колонн, хвостовиков и установки цементных мостов</t>
  </si>
  <si>
    <t>Engineering support of the well construction process in terms of cementing casing strings, liners and installation of cement bridges</t>
  </si>
  <si>
    <t xml:space="preserve">Присвоить следующие существующие услуги ЕКУ:
Код услуги ЕКУ "1.2" (п .1.2. "Сопутствующие услуги, связанные с бурением скважин и ЗБС", раздел "БРД", КТ-156)
</t>
  </si>
  <si>
    <t>Управление по бурению ООО "Газпромнефть-Заполярье"</t>
  </si>
  <si>
    <t>Митрохин С.А.</t>
  </si>
  <si>
    <t>(054) 77307</t>
  </si>
  <si>
    <t xml:space="preserve">Предоставление оборудования и инженерное сервисное сопровождение для сокращения буровых отходов (осушка шлама) </t>
  </si>
  <si>
    <t>Provision of equipment and engineering service support to reduce drilling waste (drying cuttings)</t>
  </si>
  <si>
    <t>Текущий, капитальный ремонт и освоение скважин после бурения</t>
  </si>
  <si>
    <t>Ongoing repair and completion of wells</t>
  </si>
  <si>
    <t>Пижамов Илья Иванович
Департамент добычи нефти и газа</t>
  </si>
  <si>
    <t>Услуга 10401 "Текущий ремонт и освоение скважин" объединена с услугой 10402 "Капитальный ремонт и освоение скважин"</t>
  </si>
  <si>
    <t>Гидравлический разрыв пласта</t>
  </si>
  <si>
    <t>Hydraulic fracturing</t>
  </si>
  <si>
    <t>Ремонтно-изоляционные работы и установка цементных мостов с применением агрегатов по закачке тампонажных растворов и композиций</t>
  </si>
  <si>
    <t>Repair and isolation works and installation of cement bridges using aggregates for pumping cementing slurries and compositions</t>
  </si>
  <si>
    <t>Ремонт скважин с применением ГНКТ</t>
  </si>
  <si>
    <t>Well repair using coiled tubing</t>
  </si>
  <si>
    <t>Супервайзерские услуги при ремонте скважин</t>
  </si>
  <si>
    <t>Supervision on well repair</t>
  </si>
  <si>
    <t>Ликвидация аварий (прокат аварийного оборудования, инженерное сопровождение) по направлению ТКРС и сопутствующих услуг  при ТКРС</t>
  </si>
  <si>
    <t>Emergency response (lease of emergency equipment, engineering support) on workover and associated services</t>
  </si>
  <si>
    <t>Оказание сервисных услуг по прокату НКТ при проведении ГРП</t>
  </si>
  <si>
    <t>Services on tubing leasing for hydraulic fracturing</t>
  </si>
  <si>
    <t>Ликвидация скважин</t>
  </si>
  <si>
    <t>Well abandonment</t>
  </si>
  <si>
    <t>Разработка технологии, использование инженерного сопровождения и собственного оборудования для спуска не цементируемых хвостовиков и хвостовиков с прямым и ступенчатым цементированием (с фильтром) при проведении ТКРС</t>
  </si>
  <si>
    <t>Development of technology and engineering support with owned equipment for lowering non-cemented liners and liners with direct and stage cementing for workover</t>
  </si>
  <si>
    <t>Ликвидация аварий с применением химического трубореза (прокат оборудования, инженерное сопровождение) по направлению ТКРС и сопутствующих услуг при ТКРС</t>
  </si>
  <si>
    <t>Emergency response with chemical pipe cutter (lease of emergency equipment, engineering support) on workover and associated services</t>
  </si>
  <si>
    <t>Восстановление забоя с применением универсальных многоцикличных желонок (прокат оборудования, инженерное сопровождение) по направлению ТКРС и сопутствующих услуг при ТКРС</t>
  </si>
  <si>
    <t>Bottom hole restoration using universal multicycle spoons (lease of emergency equipment, engineering support) on workover and associated services</t>
  </si>
  <si>
    <t>Регистрация и контроль параметров закачиваемой жидкости</t>
  </si>
  <si>
    <t>Registration and control of injected fluid parameters</t>
  </si>
  <si>
    <t>Применение герметизирующего устройства при ГРП</t>
  </si>
  <si>
    <t>Using of wellhead stripper during hydraulic fracturing</t>
  </si>
  <si>
    <t>Мониторинг и контроль производства работ при ремонте скважин</t>
  </si>
  <si>
    <t>Monitoring and control of works during well repair</t>
  </si>
  <si>
    <t>Услуги по свинчиванию и спуску труб и НКТ, включая оборудование, инженерную поддержку и инструменты. Запись и предоставление момента свинчивания в цифровом виде</t>
  </si>
  <si>
    <t>Makeup and lowering of pipes and tubing including equipment, engineering support and instruments. Recording and provision of makeup torque in digitalized form</t>
  </si>
  <si>
    <t>Аренда азотной установки для скважин</t>
  </si>
  <si>
    <t>Nitrogen unit lease for wells</t>
  </si>
  <si>
    <t>Ремонтно-изоляционные работы с применением желонок, взрыв-пакеров</t>
  </si>
  <si>
    <t>Repair and isolation works using spoons, bridge plugs.</t>
  </si>
  <si>
    <t>Ремонтно-изоляционные работы с применением  мостовых пробок, цемент ретейнеров, клинов отклонителей.</t>
  </si>
  <si>
    <t>Repair and isolation works using explosion packs</t>
  </si>
  <si>
    <t>Ремонтно-изоляционные работы с применением извлекаемых металлических пластырей (ИМП) и установка, ревизия двухпакерных компоновок.</t>
  </si>
  <si>
    <t>Освоение скважин методами свабирования и компрессирования при ТКРС</t>
  </si>
  <si>
    <t>Development of wells by swabbing and compression methods on current and major well repairs</t>
  </si>
  <si>
    <t>Инженерное сопровождение, предоставление оборудования при проведении повторного ГРП</t>
  </si>
  <si>
    <t>Engineering support, provision of equipment for repeated hydraulic fracturing</t>
  </si>
  <si>
    <t>Инженерное и технологическое сопровождение работ при текущем и капитальном ремонте скважин (ТКРС)</t>
  </si>
  <si>
    <t>Engineering and technological support of work during current and major well repairs</t>
  </si>
  <si>
    <t>Данные виды услуг выносятся на отдельный сервис по ряду проектов ввиду особого конструктивного требования, которое не предусмотрено стандартными требованиями к бригадам КРС. В том числе:
1. спуск дополнительных безмуфтовых эксплуатационных колонн (летучек) с  предоставлением технологической оснастки и оборудования;
2. Разбуривание оснасток МГРП,  хвостовиков, мостовых пробок, цементных стаканов и углубления забоев скважин через «Башмак ЭК», с предоставлением специализированного оборудования , ЛНЭК  с пакером;
3. Пакер с кабельным вводом УЭЦН;
4. Установка разбуриваемых и извлекаемых мостовых пробок и пробок для ГРП)
5. Предоставление (аренда) ПВО.
6. Предоставление (аренда) внутрискважинного оборудования (клапаны-отсекатели, циркуляционные клапана и пр)</t>
  </si>
  <si>
    <t>Предоставление услуг по закачке временно кольматирующего материала</t>
  </si>
  <si>
    <t>Provision of services for the injection of temporarily colmating material</t>
  </si>
  <si>
    <t>Приготовление, предоставление и инженерное сопровождение химических материалов для ГРП</t>
  </si>
  <si>
    <t>Preparation, provision and engineering support of chemical materials for hydraulic fracturing</t>
  </si>
  <si>
    <t xml:space="preserve">Инжиниринг гидравлического разрыва пласта </t>
  </si>
  <si>
    <t>Hydraulic fracturing engineering</t>
  </si>
  <si>
    <t>Вскрытие многоствольных скважин (МС) с применением гибких насосно-компрессорной труб (ГНКТ)</t>
  </si>
  <si>
    <t>Обслуживание погружных установок электроцентробежных насосов</t>
  </si>
  <si>
    <t>Maintenance of submersible units of electric centrifugal pumps</t>
  </si>
  <si>
    <t>Лазарев Кирилл Александрович
Департамент добычи нефти и газа</t>
  </si>
  <si>
    <t>0,25% / 0,5%</t>
  </si>
  <si>
    <t>Добыча</t>
  </si>
  <si>
    <t>Прокат погружных установок электроцентробежных насосов</t>
  </si>
  <si>
    <t>Lease of submersible units of electric centrifugal pumps</t>
  </si>
  <si>
    <t>Прокат УЭЦН</t>
  </si>
  <si>
    <t>Обслуживание и ремонт штанговых глубинных насосов (ШГН)</t>
  </si>
  <si>
    <t>Maintenance and repair of sucker rod pumps</t>
  </si>
  <si>
    <t>Обслуживание и ремонт насосных штанг (НШ)</t>
  </si>
  <si>
    <t>Maintenance and repair of pump rods</t>
  </si>
  <si>
    <t>Супервайзерский контроль организаций оказывающих услуги по сервисному обслуживанию и/или прокату УЭЦН</t>
  </si>
  <si>
    <t>Supervisory control of organizations that provide services for maintenance and/or rental of ESPs</t>
  </si>
  <si>
    <t>Ремонт и сервисное обслуживание НКТ</t>
  </si>
  <si>
    <t>Repair and servicing of tubing</t>
  </si>
  <si>
    <t>Жеребцов Александр Васильевич 
Департамент добычи нефти и газа</t>
  </si>
  <si>
    <t>Реконструкция/модернизация погружного и/или греющего кабеля</t>
  </si>
  <si>
    <t>Reconstruction / modernization of the submersible and / or heating cable</t>
  </si>
  <si>
    <t>Канатные работы</t>
  </si>
  <si>
    <t>Wireline services</t>
  </si>
  <si>
    <t>Внедрение разъединителя колонны для раздельной эксплуатации пластов</t>
  </si>
  <si>
    <t>Disconnecting column introduction for separate formation operation</t>
  </si>
  <si>
    <t>НИОКР в области добычи нефти</t>
  </si>
  <si>
    <t>R&amp;D in the field of oil production</t>
  </si>
  <si>
    <t>Прокат, сервисное обслуживание пакеров и двухпакерных компоновок с кабельным вводом в компоновке с УЭЦН</t>
  </si>
  <si>
    <t>Rental, service of packers and two-packer layouts with cable entry in the layout with ESP</t>
  </si>
  <si>
    <t xml:space="preserve">Предоставление в пользование, инженерное сопровождение и ревизия пакеров </t>
  </si>
  <si>
    <t>Making available for use, engineering support and revision of packers</t>
  </si>
  <si>
    <t>Выполнение ремонтно-технических работ по замене  задвижек на скважинах с ожидаемыми газонефтеводопроявлениями</t>
  </si>
  <si>
    <t>Repair and technical works to replace valves in wells with expected oil, gas and water sho</t>
  </si>
  <si>
    <t>Выполнение ремонтно-технических работ по установке устройств для контроля межколонного давления на скважинах</t>
  </si>
  <si>
    <t>Repair and technical works to install devices to control interstring pressure in wells</t>
  </si>
  <si>
    <t>Выполнение работ производственного характера по ремонту газо-песочных вихревых якорей  (ГПВЯ)</t>
  </si>
  <si>
    <t>Production repairs of gas-sand vortex anchors (GSVA)</t>
  </si>
  <si>
    <t>Выполнение работ по сбитию сбивных клапанов</t>
  </si>
  <si>
    <t>Knocking of knock-off valves</t>
  </si>
  <si>
    <t>Выполнение работ по ремонту и входному контролю обратных и спускных клапанов</t>
  </si>
  <si>
    <t>Repair and initial control of reverse and relief valves</t>
  </si>
  <si>
    <t>Внедрение и обслуживание одновременно-раздельной закачки (ОРЗ)</t>
  </si>
  <si>
    <t>Implementation and servicing of dual injection</t>
  </si>
  <si>
    <t>Внедрение и обслуживание  одновременно-раздельной добычи (ОРД)</t>
  </si>
  <si>
    <t>Implementation and servicing of dual production</t>
  </si>
  <si>
    <t>Входной контроль новых насосно-компрессорных труб (НКТ), закупаемых по договорам поставок</t>
  </si>
  <si>
    <t>Initial control of tubing procured as per supply agreements</t>
  </si>
  <si>
    <t>Капитальный ремонт погружных датчиков телеметрии</t>
  </si>
  <si>
    <t>Major repair of submersible telemetry sensors</t>
  </si>
  <si>
    <t>Ремонт и комплексное обслуживание протекторов (защита погружной кабельной линии)</t>
  </si>
  <si>
    <t>Repair and complex maintenance of protectors (protection of submersible cable line)</t>
  </si>
  <si>
    <t>Антикоррозионная изоляция труб (в том числе НКТ), изготовление и изоляция фасонных изделий</t>
  </si>
  <si>
    <t>Corrosion resistant insulation of pipes (including tubing), manufacturing and insulation of shaped objects</t>
  </si>
  <si>
    <t xml:space="preserve">Капитальный ремонт (или обслуживание), реконструкция, модернизация станций управления  УЭЦН и/или ТМПН </t>
  </si>
  <si>
    <t>Major overhaul (or maintenance), reconstruction, or modernization of ESP and/or TMPN control stations</t>
  </si>
  <si>
    <t>Прокат и обслуживание скважинных компоновок для ограничения поступления песка в скважину (УЭЦН)</t>
  </si>
  <si>
    <t>Lease and service of well arrangements to prevent sand from getting into ESP</t>
  </si>
  <si>
    <t>Ревизия и ремонт оборудования для обвязки устья скважин</t>
  </si>
  <si>
    <t>Review and repair of equipment for wellhead equipment</t>
  </si>
  <si>
    <t>Техническое обслуживание и ремонт системы погружной телеметрии</t>
  </si>
  <si>
    <t>Technical service and repair of submersible telemetry system</t>
  </si>
  <si>
    <t>Ремонт и сервисное обслуживание подземного оборудования для газлифтного способа добычи</t>
  </si>
  <si>
    <t>Repair and maintenance of underground equipment for gas lift production</t>
  </si>
  <si>
    <t>Подготовка труб нефтяного ассортимента</t>
  </si>
  <si>
    <t>Preparation of assorted oil pipes</t>
  </si>
  <si>
    <t>Спуск перфораторов в НКТ и работа по их обслуживанию</t>
  </si>
  <si>
    <t>Lowering perforators in tubing and associated maintenance</t>
  </si>
  <si>
    <t>Капитальный ремонт УЭЦН и сопутствующие услуги</t>
  </si>
  <si>
    <t>ESP overhaul and associated services</t>
  </si>
  <si>
    <t>Прокат и обслуживание станций управления УЭЦН</t>
  </si>
  <si>
    <t>Lease and maintenance of ESP control stations</t>
  </si>
  <si>
    <t>Предотвращение и ликвидация АСПО и гидратных отложений в скважине физическими методами</t>
  </si>
  <si>
    <t>Prevention and elimination of resin and paraffin deposits and hydrate deposits in the well by physical methods</t>
  </si>
  <si>
    <t>Работы по закачке инертных газов для создания депрессии в стволе скважины с целью освоения, газлифта</t>
  </si>
  <si>
    <t>Inert gas injection to create depression in the borehole for development and gaslift</t>
  </si>
  <si>
    <t>Оказание сервисных услуг по укладке-снятию и переукладке кабеля на кабельных эстакадах кустовых площадок</t>
  </si>
  <si>
    <t>Cable installation, removal and re-installation at cable tray system of cluster sites</t>
  </si>
  <si>
    <t>Прокат НКТ (насосно-компрессорных труб)</t>
  </si>
  <si>
    <t>Tubing lease</t>
  </si>
  <si>
    <t>Оказание операторских услуг по опытно-промышленной эксплуатации скважины</t>
  </si>
  <si>
    <t>Operator services for well pilot operations</t>
  </si>
  <si>
    <t>Разработка проектно-сметной документации для обустройства скважины на период проведения ОПЭ временными сооружениями</t>
  </si>
  <si>
    <t>Design estimates development for well infrastructure development during pilot operation at temporary facilities</t>
  </si>
  <si>
    <t>Вафин Расим Раисович
Департамент добычи нефти и газа</t>
  </si>
  <si>
    <t>НИОКР нефтепромыслового оборудования</t>
  </si>
  <si>
    <t>R&amp;D for oil field equipment</t>
  </si>
  <si>
    <t>Прокат, обслуживание погружных электроцентробежных и/или горизонтальных насосных установок в системе ППД</t>
  </si>
  <si>
    <t>Rental and maintenance of electric submersible and / or horizontal pumping units in the PPD system</t>
  </si>
  <si>
    <t>Обслуживание погружных установок электроцентробежных насосов с внутрискважинным оборудованием для добычи нефти на морских месторождениях</t>
  </si>
  <si>
    <t>Maintenance of submersible units of electric centrifugal pumps with downhole equipment for oil production processes at offshore fields</t>
  </si>
  <si>
    <t>Прищепо Дмитрий Сергеевич, Руководитель центра ИТР,  техники и технологии на шельфе ООО "Газпром нефть шельф"</t>
  </si>
  <si>
    <t>Ревизия, ремонт байпасных систем (Y-tool)</t>
  </si>
  <si>
    <t>Inspection and repair of by-pass systems (Y-tool)</t>
  </si>
  <si>
    <t xml:space="preserve">Замеры дебита передвижной установкой </t>
  </si>
  <si>
    <t>Measurements of the flow rate of a mobile unit</t>
  </si>
  <si>
    <t>Оказание услуг по освоению скважин, сепарации, промысловой подготовке, отгрузке/перекачке, контролю качества, ведению учетных операций продукции скважин с использованием мобильных установок нефти и газа</t>
  </si>
  <si>
    <t xml:space="preserve">
Provision of services for well development, separation, field preparation, shipment/pumping, quality control, well production accounting operations using mobile oil and gas units</t>
  </si>
  <si>
    <t>Марков Михаил Анатольевич 
Департамент добычи нефти и газа</t>
  </si>
  <si>
    <t>Изменение наименования услуги на "Оказание услуг по освоению скважин, сепарации, промысловой подготовке, отгрузке/перекачке, контролю качества, ведению учетных операций продукции скважин с использованием мобильных установок нефти и газа"</t>
  </si>
  <si>
    <t>Управление закупок НСУ и УОП ООО "Газпромнефть-Заполярье"</t>
  </si>
  <si>
    <t xml:space="preserve">Э.Р. Сонова </t>
  </si>
  <si>
    <t>(054) 77229</t>
  </si>
  <si>
    <t>Марков М.А.
 07.06.2023</t>
  </si>
  <si>
    <t>Выполнение ремонтно-технических работ по переоборудованию устья скважины, в т.ч. замена задвижек ФА и ревизия обвязки</t>
  </si>
  <si>
    <t>Performing maintenance work on the wellhead re-equipment, including FA gate valve replacement and strapping revision</t>
  </si>
  <si>
    <t>Типизация и унификация технических требований и технических решений в области обустройства НГМ</t>
  </si>
  <si>
    <t>Typification and unification of technical requirements and technical solutions in the field of oil and gas field development</t>
  </si>
  <si>
    <t>Прокат, обслуживание нефтепромыслового оборудования (погружного и наземного) на малых месторождениях, при опытно-промышленных работах</t>
  </si>
  <si>
    <t>Rental and maintenance of oilfield equipment (submersible and ground-based) in small fields, during pilot operations</t>
  </si>
  <si>
    <t>Техническое обслуживание, ремонт, испытания и измерения кабельных линий</t>
  </si>
  <si>
    <t>Maintenance, repair, testing and measurement of cable lines</t>
  </si>
  <si>
    <t>Геотехнический мониторинг на многолетнемерзлых грунтах</t>
  </si>
  <si>
    <t xml:space="preserve">
Geotechnical monitoring on permafrost soils</t>
  </si>
  <si>
    <t>Изменение наименования услуги на "Геотехнический мониторинг на многолетнемерзлых грунтах / Geotechnical monitoring in the permafrost zone".
Обоснование: Ведение локального БП 01.02.21 Управление геотехническим мониторингом на многолетнемерзлых грунтах</t>
  </si>
  <si>
    <t>ОГТМ УТТиД АО "Мессояханефтегаз"</t>
  </si>
  <si>
    <t>Курчатова А.Н.</t>
  </si>
  <si>
    <t>тел.: (3452) 522-190 (доб. 8646)
моб.: +7 963 450-18-40
Kurchatova.AN@tmn.gazprom-neft.ru</t>
  </si>
  <si>
    <t>12.05.20263 Вафин</t>
  </si>
  <si>
    <t>Разработка технологических регламентов по эксплуатации КНС и водозабора</t>
  </si>
  <si>
    <t>Technological regulation development for operation of SPS (sewage pump station) and water inlet</t>
  </si>
  <si>
    <t>Богданов Александр Владимирович 
Департамент добычи нефти и газа</t>
  </si>
  <si>
    <t>Отбор газа с затрубного пространства скважины</t>
  </si>
  <si>
    <t>Gas extraction from the annulus of the well</t>
  </si>
  <si>
    <t>Геотехнический мониторинг за устройствами термостабилизации грунтов и многомерзлых пород</t>
  </si>
  <si>
    <t>Хамидуллин Ленар Халилович 
Управление техники и технологии добычи Газпромнефть-Ямал</t>
  </si>
  <si>
    <t>Обследование устройств термостабилизации грунтов</t>
  </si>
  <si>
    <t>Предотвращение образования солевых отложений в скважине и внутрискважинном оборудовании</t>
  </si>
  <si>
    <t>Preventing formation of saline deposits in wells and in downhole equipment</t>
  </si>
  <si>
    <t>Удаление солеотложений в скважине и скважинном оборудовании</t>
  </si>
  <si>
    <t>Removal of saline deposits in a well and downhole equipment</t>
  </si>
  <si>
    <t>Ликвидация и предотвращение коррозии во внутрискважинном оборудовании</t>
  </si>
  <si>
    <t>Elimination and preventing of corrosion in downhole equipment</t>
  </si>
  <si>
    <t>НИОКР по физико-химическим технологиям и сопутствующим им химическим реагентам, применяемым в технологических процессах нефтедобычи (коррозия, солеотложения, АСПО, жидкости глушения и др.); лабораторный подбор и тестирование реагентов, новых составов, жидкостей глушения скважин и др.</t>
  </si>
  <si>
    <t>R&amp;D on physical and chemical technologies and associated chemicals used in technological processes of oil production (corrosion, saline deposits, asphalt, resin and paraffin deposits, kill fluids, etc.); lab selection and testing of chemicals, new compositions, well kill fluids, etc.</t>
  </si>
  <si>
    <t>Приготовление технологических жидкостей</t>
  </si>
  <si>
    <t xml:space="preserve">
Engineering support for the preparation of process fluids</t>
  </si>
  <si>
    <t>Изменение наименования услуги на "Инженерное сопровождение приготовления технологических жидкостей"</t>
  </si>
  <si>
    <t>08.06.2023
Марков М.А.</t>
  </si>
  <si>
    <t>Глушение скважин и проведение операций с технологическими жидкостями</t>
  </si>
  <si>
    <t>Well kill and process liquid operations</t>
  </si>
  <si>
    <t>Проведение входного контроля качества химических реагентов, используемых в технологических процессах добычи нефти</t>
  </si>
  <si>
    <t>Initial quality control of chemicals used in oil production processes</t>
  </si>
  <si>
    <t>Супервайзерские услуги при проведении работ по нефтепромысловой химии</t>
  </si>
  <si>
    <t>Supervision on oil field chemistry</t>
  </si>
  <si>
    <t>Предоставление услуг по закачке блокирующих пачек для временной изоляции пласта при ТиКРС</t>
  </si>
  <si>
    <t>Injection of blocking packages for temporary formation insulation during workover</t>
  </si>
  <si>
    <t>Защита трубопроводов от внутренней коррозии</t>
  </si>
  <si>
    <t>Protection of pipelines from internal corrosion</t>
  </si>
  <si>
    <t xml:space="preserve">
Марков Михаил Анатольевич 
Департамент добычи нефти и газа</t>
  </si>
  <si>
    <t>Предотвращение и ликвидация АСПО и гидратных отложений с применением химических реагентов</t>
  </si>
  <si>
    <t>Prevention and elimination of resin and paraffin deposits and hydrate deposits using chemical reagents</t>
  </si>
  <si>
    <t>Комплексная химизация</t>
  </si>
  <si>
    <t>Complex chemicalization</t>
  </si>
  <si>
    <t>Внедрение новой услуги, включающей в себя выполнение нескольких сервисных услуг в области химизации с инженерным сопровождением</t>
  </si>
  <si>
    <t>ООО «Газпромнефть Сервисные технологии», Управление интегрированных программ химизации</t>
  </si>
  <si>
    <t>Муромцев А.Я.</t>
  </si>
  <si>
    <t xml:space="preserve">Тел.: + 7 3452 539-085 (доб.76426)
Моб.тел.: +7-950-496-2007  
Muromtsev.AYa@tmn.gazprom-neft.ru
</t>
  </si>
  <si>
    <t>Согласовано Марковым М.А. 01.06.23</t>
  </si>
  <si>
    <t>Установка стальных и композитных муфт на трубопроводах</t>
  </si>
  <si>
    <t>Installation of steel and composite couplings on pipelines</t>
  </si>
  <si>
    <t xml:space="preserve">
Бацалев Александр Игоревич
РП эксплуатации трубопроводных систем ДДНГ</t>
  </si>
  <si>
    <t>Изменение владельца записи в связи с переходом Галеева А.Г. в ООО "Газпромнефть-Нефтесервис"</t>
  </si>
  <si>
    <t>ДДНГ</t>
  </si>
  <si>
    <t>Бацалёв А.И.</t>
  </si>
  <si>
    <t>(078)2227</t>
  </si>
  <si>
    <t>Бацалев 05.05.2023</t>
  </si>
  <si>
    <t>Ревизия и диагностика,  продление сроков безопасной эксплуатации трубопроводов</t>
  </si>
  <si>
    <t>Review and diagnostics, prolongation of pipeline safe operation terms</t>
  </si>
  <si>
    <t>Внутритрубная диагностика трубопроводов</t>
  </si>
  <si>
    <t>Pipeline in-line inspection</t>
  </si>
  <si>
    <t>Защита трубопроводов от внешней коррозии</t>
  </si>
  <si>
    <t>Protection of pipelines from external corrosion</t>
  </si>
  <si>
    <t>Бацалев Александр Игоревич
РП эксплуатации трубопроводных систем ДДНГ</t>
  </si>
  <si>
    <t>В том числе услуги по антикоррозийному покрытию соединительных деталей трубопроводов (нанесение антикоррозийного внутреннего покрытия на элементы трубопроводов - отводы, переходы, тройники, катушки, фланцы, их сварка в единый узел при необходимости)</t>
  </si>
  <si>
    <t>Мониторинг коррозии трубопроводов</t>
  </si>
  <si>
    <t>Pipeline corrosion monitoring</t>
  </si>
  <si>
    <t>Разработка технической документации</t>
  </si>
  <si>
    <t>Development of technical documentation</t>
  </si>
  <si>
    <t>Программа НИР, НИОКР и ТР в сфере эксплуатации трубопроводного транспорта</t>
  </si>
  <si>
    <t>R&amp;D and TR program in the field of pipeline transport operation</t>
  </si>
  <si>
    <t>Обеспечение транспортировки углеводородного сырья по системе сборно-разборного трубопровода</t>
  </si>
  <si>
    <t>Transportation of hydrocarbons using a portable pipeline system</t>
  </si>
  <si>
    <t>Услуги по аэромониторингу трасс промысловых трубопроводов, включая применение беспилотных летательных аппаратов</t>
  </si>
  <si>
    <t xml:space="preserve">Aerial monitoring of field pipelines, including drones </t>
  </si>
  <si>
    <t>Объединение с услугой 10710 "Оперативная локализация и ликвидация аварийных разливов нефти"</t>
  </si>
  <si>
    <t>Предотвращение и ликвидация АСПО и гидратных отложений в трубопроводах физическими методами</t>
  </si>
  <si>
    <t>Prevention and elimination of resin and paraffin deposits and hydrate deposits in pipelines by physical methods</t>
  </si>
  <si>
    <t>Сервисное обслуживание диагностических приборов ВИД</t>
  </si>
  <si>
    <t xml:space="preserve">Service of diagnostic devices </t>
  </si>
  <si>
    <t>Разработка диагностических приборов авторской разработки (патент на ПАО "Газпром нефть") – внутритрубный индикатор дефектов (ВИД). Услуга необходима для обслуживания ВИД.</t>
  </si>
  <si>
    <t>Интерпретация данных диагностических приборов ВИД</t>
  </si>
  <si>
    <t xml:space="preserve">Interpretation of diagnostic device data </t>
  </si>
  <si>
    <t>Интерпретация получаемых данных  с приборов внутритрубный индикатор дефектов (ВИД).</t>
  </si>
  <si>
    <t>Очистка трасс трубопроводов от лесорастительности</t>
  </si>
  <si>
    <t>Clearing of forest vegetation on pipeline routes</t>
  </si>
  <si>
    <t>Интерпретация данных диагностических приборов КБД (комплекс бесконтактной диагностики)</t>
  </si>
  <si>
    <t>Interpretation of data from CBD diagnostic devices (contactless diagnostics complex)</t>
  </si>
  <si>
    <t>Металловедческие исследования образцов трубной продукции и соединительных деталей трубопроводов</t>
  </si>
  <si>
    <t>Metal studies of samples of pipe products and connecting parts of pipelines</t>
  </si>
  <si>
    <t>Сервисное обслуживание диагностических приборов КБД (комплекс бесконтактной диагностики)</t>
  </si>
  <si>
    <t>Service of diagnostic devices (contactless diagnostics complex)</t>
  </si>
  <si>
    <t>Поршневание / механическая очистка полости трубопроводов</t>
  </si>
  <si>
    <t>Reciprocating / mechanical cleaning of pipeline cavities</t>
  </si>
  <si>
    <t>Сервисное обслуживание систем обнаружения утечек (монтаж, обслуживание)</t>
  </si>
  <si>
    <t>Maintenance of leak detection systems (installation, maintenance)</t>
  </si>
  <si>
    <t>Услуги по выполнению текущего ремонта трубопроводов в соответствии с требованиями Федеральных норм и правил в области промышленной безопасности "Правил безопасной эксплуатации промысловых трубопроводов"</t>
  </si>
  <si>
    <t>Services for performing routine repairs of pipelines in accordance with the requirements of Federal standards and regulations in the field of industrial safety " Rules for the safe operation of field pipelines"</t>
  </si>
  <si>
    <t>Услуги по эксплуатации и техническому обслуживанию промысловых трубопроводов</t>
  </si>
  <si>
    <t>Services for the operation and maintenance of field pipelines</t>
  </si>
  <si>
    <t>Проведение ревизии, контрольных осмотров, технического обслуживания, обходы, объезды, осмотры промысловых трубопроводов и оборудования, расположенного на линейной части промысловых трубопроводов эксплуатационным персоналом с привлечением спецтехники и материалов</t>
  </si>
  <si>
    <t>Услуги по закупке и закачке противотурбулентной присадки</t>
  </si>
  <si>
    <t>Services for the purchase and injection of anti-turbulent additives</t>
  </si>
  <si>
    <t>НОВАЯ УСЛУГА в связи с необходимостью закупа услуг (иницация от ОЭТ ООО "Газпромнефть-Оренбург")</t>
  </si>
  <si>
    <t>Бацалев 06.06.2023</t>
  </si>
  <si>
    <t>Снабжение электрической  энергией</t>
  </si>
  <si>
    <t>Power supply</t>
  </si>
  <si>
    <r>
      <t>Демидас Юрий Михайлович
Управление энергетических проектов и стратегий ДГиЭ</t>
    </r>
    <r>
      <rPr>
        <strike/>
        <sz val="14"/>
        <rFont val="Arial"/>
      </rPr>
      <t xml:space="preserve">
</t>
    </r>
    <r>
      <rPr>
        <sz val="14"/>
        <rFont val="Arial"/>
      </rPr>
      <t>Давыдов Алексей Викторович, Руководитель центра обеспечения производства ООО "Газпром нефть шельф"</t>
    </r>
  </si>
  <si>
    <t>Андрейчик Сергей Александрович
Департамент энергетики БЛПC</t>
  </si>
  <si>
    <t>Демидас Юрий Михайлович
Управление энергетических проектов и стратегий</t>
  </si>
  <si>
    <t>Договоры с энергосбытовыми организациями - Гарантирующими поставщиками. Без учета собственной генерации /
agreements with power supply companies - guaranteeing suppliers Not considering own generation</t>
  </si>
  <si>
    <t>Замена владельца от ГПН шельф:
Давыдов Алексей Викторович, Руководитель центра обеспечения производства ООО "Газпром нефть шельф"</t>
  </si>
  <si>
    <t>центр ИТР,  техники и технологии на шельфе ООО "Газпром нефть шельф"</t>
  </si>
  <si>
    <t>Прищепо Дмитрий Сергеевич</t>
  </si>
  <si>
    <t>Майорова Татьяна Александровна (061) 752272</t>
  </si>
  <si>
    <t>Теплоснабжение, водоснабжение и оказание услуг по приёму и перекачке хозбытовых сточных вод (водоотведению)</t>
  </si>
  <si>
    <t>Heating, water supply and sewage water intake and pumping (water disposal)</t>
  </si>
  <si>
    <t xml:space="preserve">Андронаки Константин Викторович
Управление энергообеспечения и развития </t>
  </si>
  <si>
    <t>Андронаки Константин Викторович
Управление энергообеспечения и развития</t>
  </si>
  <si>
    <t>Договоры с муниципальными коммунальными службами/
agreements with housing services providers</t>
  </si>
  <si>
    <t>Комплексная эксплуатация энергетического оборудования</t>
  </si>
  <si>
    <t>Complex operation of power generating equipment of local oil fields</t>
  </si>
  <si>
    <t>Шибанов Александр Николаевич  / Андронаки Константин Викторович
Управление энергообеспечения и развития ДГиЭ</t>
  </si>
  <si>
    <t>Чепраков Сергей Валентинович
Департамент энергетики БЛПС</t>
  </si>
  <si>
    <t xml:space="preserve">Договоры с объединением услуг:
10807, 10808, 10821, 10810, 10839, 10809, 10827, 10822 ( только для ВЗЛ), как всех вместе, так и любых двух из них
agreements with complex services No10807;No10808; No10821, No10839, No10809, No10827, No10822 ( only for related parties) either all together or any of them </t>
  </si>
  <si>
    <t>Передача электрической энергии</t>
  </si>
  <si>
    <t>Power transmission</t>
  </si>
  <si>
    <t>Демидас Юрий Михайлович
Управление энергетических проектов и стратегий ДГиЭ</t>
  </si>
  <si>
    <t>Договоры с сетевыми организациями /
agreements with network companies</t>
  </si>
  <si>
    <t>Снабжение технической водой, водой на хозяйственно-бытовые нужды, услуги по заправке водой, услуги по добыче и транспортировке артезианской воды</t>
  </si>
  <si>
    <t>Technical water supply, water production and transportation</t>
  </si>
  <si>
    <t>ННГ владелец лицензии на добычу воды из арт. скважин/
Owner of license for water production from a blow well</t>
  </si>
  <si>
    <t xml:space="preserve">Эксплуатация электроэнергетического оборудования </t>
  </si>
  <si>
    <t>Operation, maintenance and ongoing repair of power equipment</t>
  </si>
  <si>
    <t>Шибанов Александр Николаевич 
Управление энергообеспечения и развития ДГиЭ
Давыдов Алексей Викторович, Руководитель центра обеспечения производства ООО "Газпром нефть шельф"</t>
  </si>
  <si>
    <t>Шибанов Александр Николаевич 
Управление энергообеспечения и развития</t>
  </si>
  <si>
    <t xml:space="preserve">Комплексная эксплуатация электрооборудования (техническое обслуживание):
1. Обслуживание электротехнического оборудования и сетей;
2. Техническое обслуживание питающих, греющих кабелей.
3. Текущий и капитальный ремонт электросетевого хозяйства (ТП, ВЛ, ЗРУ и т.п.), электрооборудования (электродвигатели, трансформаторы и т.д.) </t>
  </si>
  <si>
    <t xml:space="preserve">Эксплуатация теплоэнергетического оборудования, сетей тепловодоснабжения и канализации </t>
  </si>
  <si>
    <t>Operation and maintenance of heating and power equipment, heating and water supply networks (boilers, blow wells, deferrization stations, electrical equipment of boilers, heat and water meters, water treatment equipment, etc.)</t>
  </si>
  <si>
    <t>Комплексная эксплуатация теплоэнергетического оборудования, оборудования водоснабжения и водоотведения (котлы, арт. скважины, станции обезжелезивания, эл. оборудование котельных,  узлов учета тепловой энергии и воды, оборудования водоподготовки и очистки хозяйственно-бытовых стоков  и т.д.) в том числе:
1.  техническое обслуживание
2. отбор проб, проведение химического анализа и лабораторного исследования (питьевой, технической воды и сточных вод)
3. текущий и капитальный ремонт
4. режимно-наладочные работы на теплоэнергетическом оборудовании, оборудовании водоподготовки и очистки хозяйственно-бытовых стоков</t>
  </si>
  <si>
    <t>Текущий и капитальный ремонт теплоэнергетического оборудования, сетей тепловодоснабжения и канализации (котлы, арт. скважины, станции обезжелезивания, эл. оборудование котельных,  узлов учета тепловой энергии и воды, установки водоподготовки и очистки хозяйственно-бытовых отходов и т.д.)</t>
  </si>
  <si>
    <t>Major overhaul of heating and power equipment, heating and water supply networks (boilers, blow wells, deferrization stations, electrical equipment of boilers, heat and water meters, water treatment equipment, etc.)</t>
  </si>
  <si>
    <t>Котлы паровые и водогрейные,  котельно-вспомогательное оборудование и оборудование бойлерных, паросиловое оборудование, котлы-утилизаторы, узлы учета тепловой энергии и воды, оборудования водоподготовки и очистки хозяйственно-бытовых стоков, арт. скважины, станции обезжелезивания,  и т.д.</t>
  </si>
  <si>
    <t xml:space="preserve">Текущий и капитальный ремонт оборудования электросетевого хозяйства (ТП, ВЛ, ЗРУ, электрические сети и т.п.) </t>
  </si>
  <si>
    <t>Overhaul of electrical facilities (transformation substations, switches, high voltage power lines, etc.)</t>
  </si>
  <si>
    <t>Шибанов Александр Николаевич 
Управление энергообеспечения и развития ДГиЭ</t>
  </si>
  <si>
    <t>Работы выполняются непосредственно на объектах Заказчика</t>
  </si>
  <si>
    <t>Пуско-наладочные/шефмонтажные работы на электроэнергетическом оборудовании</t>
  </si>
  <si>
    <t>Commissioning of power equipment</t>
  </si>
  <si>
    <t>Поверка, испытание,  диагностика и наладка средств учета ТЭР</t>
  </si>
  <si>
    <t>Verification, testing, diagnostics and calibration of fuel and power resources register</t>
  </si>
  <si>
    <t>Найдин Максим Александрович
Управление энергоэффективности и энергосбережения ДГиЭ</t>
  </si>
  <si>
    <t>Диагностика и испытание энергетического оборудования</t>
  </si>
  <si>
    <t>Diagnostics and tests of electric equipment</t>
  </si>
  <si>
    <t>Бобров Иван Юрьевич, главный энергетик</t>
  </si>
  <si>
    <t>Обслуживание АСУ ТП, АСКУЭ, АСТУЭ, АСДУи АСПЭД</t>
  </si>
  <si>
    <t>Maintenance of PCS (Process Control System), ASCAPC (Automated System for Commercial Accounting of Power Consumption), ASEPTRK (Automated System of Electric Power Technical Record-Keeping) and ADC (Automated Data Collection)</t>
  </si>
  <si>
    <t>Чепраков Сергей Валентинович, Департамент энергетики БЛПС
Овчинников Сергей Владимирович, Департамент систем управления и цифровизации БЛПС</t>
  </si>
  <si>
    <t>Найдин Максим Александрович
Управление энергоэффективности и энергосбережения</t>
  </si>
  <si>
    <t>НИОКР в энергетике</t>
  </si>
  <si>
    <t>R&amp;D in power engineering</t>
  </si>
  <si>
    <t>Внедрение энергосберегающего оборудования и ОНВСС</t>
  </si>
  <si>
    <t>Implementation of power saving equipment and equipment not included in construction estimate</t>
  </si>
  <si>
    <t>Энергоаудит (анализ энергетической эффективности энергооборудования)</t>
  </si>
  <si>
    <t>Energy audit of power equipment</t>
  </si>
  <si>
    <t>Технологическое присоединение объектов энергоснабжения</t>
  </si>
  <si>
    <t>Technological connection of power supply objects</t>
  </si>
  <si>
    <t>В том числе получение всех предусмотренных законодательством Российской Федерации экспертиз и согласований энергетического оборудования (получение допуска в органах Ростехнадзора и т.д.)</t>
  </si>
  <si>
    <t>Эксплуатация генерирующего оборудования</t>
  </si>
  <si>
    <t>Operation, maintenance and ongoing repair of independent power sources</t>
  </si>
  <si>
    <t>Андронаки Константин Викторович
Управление энергообеспечения и развития 
Давыдов Алексей Викторович, Руководитель центра обеспечения производства ООО "Газпром нефть шельф"</t>
  </si>
  <si>
    <t>Комплексная эксплуатация генерирующего оборудования, в том числе:
1. техническое обслуживание 
2. Текущий, капитальный , аварийно-восстановительный и модульный ремонт.
3. Ведомственная приемка после ремонта. 
4. Продление моторесурса
5. Организационно-техническое сопровождение работы автономных источников электроснабжения
6. Синхронизация с сетью генерирующих источников</t>
  </si>
  <si>
    <t>Текущий, капитальный и аварийно-восстановительный ремонт автономных источников электроснабжения, в том числе ДВС</t>
  </si>
  <si>
    <t>Overhaul of independent power sources including ICE</t>
  </si>
  <si>
    <t>В том числе ведомственная приемка после ремонта, продление моторесурса</t>
  </si>
  <si>
    <t>средний</t>
  </si>
  <si>
    <t>Выработка электроэнергии сторонним производителем</t>
  </si>
  <si>
    <t>Production of energy by third party</t>
  </si>
  <si>
    <t>договоры по выработке эл.энергии на АвЭС, вне зависимости от формы собственности объектов генерации/
agreements on power supply at independent power station irrespective of form of property and generation objects</t>
  </si>
  <si>
    <t>высокий</t>
  </si>
  <si>
    <t>Модернизация, расширение, актуализация систем АСТУЭ, АИИС КУЭ, АСДУи АСПЭД</t>
  </si>
  <si>
    <t>Modernization, expansion, updating of ASEPTRK (Automated System of Electric Power Technical Record-Keeping), AIMS CAPC (Automated Measuring and Information System for Commercial Accounting of Power Consumption), ASEPTRK (Automated System of Electric Power Technical Record-Keeping) and ADC (Automated Data Collection)</t>
  </si>
  <si>
    <t>Пуско-наладочные режимно-наладочные работы на теплоэнергетическом оборудовании, оборудовании водоподготовки и очистки хозяйственно-бытовых стоков</t>
  </si>
  <si>
    <t>Commissioning and performance adjustment on heating and power equipment, water treatment equipment and sewage water treatment</t>
  </si>
  <si>
    <t>В том числе вентиляционное оборудование,  оборудовании водоподготовки и очистки промышленных стоков</t>
  </si>
  <si>
    <t>Отбор проб,проведение химического анализа и лабораторного исследования (питьевой, технической воды и сточных вод, сетевой/котловой воды)</t>
  </si>
  <si>
    <t>Sampling and chemical analysis of waste waters at a lab</t>
  </si>
  <si>
    <t>Лабунец Алексей Петрович, Департамент производственной безопасности БЛПС</t>
  </si>
  <si>
    <t>Аттестация силового электрооборудования во взрывозащищенном исполнении</t>
  </si>
  <si>
    <t>Certification of explosion proof power supply equipment</t>
  </si>
  <si>
    <t>Услуги по проведению испытаний средств индивидуальной защиты, используемых при работе в электроустановках</t>
  </si>
  <si>
    <t>Testing of PPE used with power generating equipment</t>
  </si>
  <si>
    <t xml:space="preserve">Договоры по выработке эл.энергии на АвЭС, вне зависимости от формы собственности объектов генерации.
agreements on power supply at independent power station irrespective of form of property and generation objects
</t>
  </si>
  <si>
    <t>Услуги по организационно-техническому сопровождению строительства объектов энергетики</t>
  </si>
  <si>
    <t>Organization and technical support of power construction objects</t>
  </si>
  <si>
    <t>Шибанов Александр Николаевич 
Управление энергообеспечения и развития дгиЭ
Прищепо Дмитрий Сергеевич, Руководитель центра ИТР,  техники и технологии на шельфе ООО "Газпром нефть шельф"</t>
  </si>
  <si>
    <t xml:space="preserve">Привлечение на договорной основе организаций, имеющих опыт организационно-технического сопровождения строительства объектов энергетики, обладающих трудовыми ресурсами с опытом эксплуатации энергетического оборудования. </t>
  </si>
  <si>
    <t>Контроль состояния электробезопасности на объектах подрядных организаций</t>
  </si>
  <si>
    <t>Monitoring of health anf safety policy for the electricity</t>
  </si>
  <si>
    <t>Контроль за соблюдением норм и правил по электробезопасности на объектах строительства: здания, сооружения, строения, отдельные помещения, либо их комплексы, производственные, строительные, технологические объекты, вагон-городки, в том числе комплексные участки (объекты).</t>
  </si>
  <si>
    <t>Текущий и капитальный ремонт электрооборудования (электродвигатели, трансформаторы и т.д.)</t>
  </si>
  <si>
    <t>Current and major repairs of electrical equipment (electric motors, transformers, etc.)</t>
  </si>
  <si>
    <t>Работы выполняются в производственных цехах подрядчика.</t>
  </si>
  <si>
    <t>Сопровождение электросетевой деятельности и тарифного регулирования</t>
  </si>
  <si>
    <t>Support of electric grid activities and tariff regulation</t>
  </si>
  <si>
    <t>Техническое освидетельствование технологических систем и электрооборудования</t>
  </si>
  <si>
    <t>Engineering and testing certification of process systems and power equipment</t>
  </si>
  <si>
    <t>Диагностика оборудования и выдача заключений</t>
  </si>
  <si>
    <t>Электромонтажные работы</t>
  </si>
  <si>
    <t>Бобров Иван Юрьевич, Руководитель направления службы энергетиков</t>
  </si>
  <si>
    <t>Текущее обслуживание и текущий ремонт оборудования газового хозяйства</t>
  </si>
  <si>
    <t>Maintenance and repair of gas facilities equipment</t>
  </si>
  <si>
    <t>Устройства получения азота, кислорода для технических нужд; блоки очистки водорода и кислорода; блоки осушки воздуха; осушители и промыватели газа; фильтры очистки воздуха; скрубберы; теплообменники и переохладители, газораспределительные пункты, рампы наполнительные и перепускные, газгольдеры и пр.</t>
  </si>
  <si>
    <t>Капитальный ремонт оборудования газового хозяйства</t>
  </si>
  <si>
    <t>Overhaul of gas facilities equipment</t>
  </si>
  <si>
    <t>КС</t>
  </si>
  <si>
    <t>Отбор проб и проведение химического анализа теплоэнергетических ресурсов и воды</t>
  </si>
  <si>
    <t>Sampling and chemical analysis of heat and power resources and water</t>
  </si>
  <si>
    <t>Теплоэнергетических ресурсов, таких как - вода, пар, конденсат, теплофикационная вода</t>
  </si>
  <si>
    <t>Техническое обслуживание газопроводов и сооружений на них, включая обслуживание станций электрохимической защиты (ЭХЗ) и приборное обследование подземного газопровода</t>
  </si>
  <si>
    <t>Maintenance of gas supply lines and facilities including maintenance of station of corrosion protection and instrument inspection of underground gas lines</t>
  </si>
  <si>
    <t>Снабжение природным газом</t>
  </si>
  <si>
    <t>Natural gas supply</t>
  </si>
  <si>
    <t>Договоры поставки газа природного с поставщиками, включая договоры поставки/покупки Биржевого газа</t>
  </si>
  <si>
    <t>Транспортировка природного газа</t>
  </si>
  <si>
    <t>Natural gas transportation</t>
  </si>
  <si>
    <t>Договоры с газотранспортными организациями; с конечными потребителями природного газа</t>
  </si>
  <si>
    <t>Техническое обслуживание и текущий ремонт оборудования трубопроводов и трубопроводной арматуры</t>
  </si>
  <si>
    <t>Maintenance and repair of piping equipment and valves</t>
  </si>
  <si>
    <t>Наружные и внутренние сети водопровода холодной и горячей воды, воздухопроводы сжатого воздуха, газопроводы, мазутопроводы, отопительные сети, тепловые сети, паропроводы, конденсатопроводы, канализация (все виды), трубопроводная арматура (все типы), санитарно-техническое оборудование и пр.</t>
  </si>
  <si>
    <t>Капитальный ремонт оборудования трубопроводов и трубопроводной арматуры</t>
  </si>
  <si>
    <t>Overhaul of piping equipment and valves</t>
  </si>
  <si>
    <t>Специальная оценка условий труда</t>
  </si>
  <si>
    <t xml:space="preserve">Special evaluation of work conditions </t>
  </si>
  <si>
    <t>Услуги по выявлению опасных и вредных факторов производственной среды в ходе трудового процесса и оценке уровня их влияния на сотрудников</t>
  </si>
  <si>
    <t>Экспертиза промышленной безопасности и диагностика технических устройств</t>
  </si>
  <si>
    <t>Expertise of industrial safety and technical devices diagnostics</t>
  </si>
  <si>
    <t>Разработка документации в области пожарной безопасности</t>
  </si>
  <si>
    <t>Development of documentation in the field of fire safety</t>
  </si>
  <si>
    <t>Услуги по разработке деклараций и документации в области пожарной безопасности, расчет категории помещений, лабораторное подтверждение степени огнестойкости и т.д. Разработка планов тушения пожаров, планов эвакуации</t>
  </si>
  <si>
    <t>Услуги пожарной охраны</t>
  </si>
  <si>
    <t>Fire safety provision including fire guard keeping</t>
  </si>
  <si>
    <t>Услуги пожарной охраны МЧС, частной пожарной охраны, добровольной пожарной дружины и т.д.</t>
  </si>
  <si>
    <t>Услуги газоспасательных и противофонтанных отрядов</t>
  </si>
  <si>
    <t>Services of gas-rescue and anti-spontaneous detachments</t>
  </si>
  <si>
    <t>Услуги профессиональных аварийно-спасательных формирований газоспасательных и противофонтанных отрядов/ частей, в т.ч. с привлечением телеуправляемых необитаемых подводных аппаратов (ТНПА) для выполнения работ по обследованию морского дна и выполнения подводно-технических работ</t>
  </si>
  <si>
    <t xml:space="preserve">Высокий </t>
  </si>
  <si>
    <t>Разработка проекта рекультивации загрязненных земель и шламовых амбаров</t>
  </si>
  <si>
    <t>Development of a project for reclamation of contaminated land and sludge barns</t>
  </si>
  <si>
    <t>Услуги по разработке проекта рекультивации загрязненных земель, шламовых амбаров и шламонакопителей. Инвентаризация и паспортизация нефтезагрязненных и засоленных земель. Проведение комплексных изысканий для оценки экологической обстановки загрязненных земель (инженерно-геологические изыскания, инженерно-экологические изыскания, инженерно-гидрометеорологические изыскания)</t>
  </si>
  <si>
    <t>1. Изменение наименования в связи с дублированием содержания услуги 11511 "Разработка проектов рекультивации нарушенных земель" (не ПБ)
2. Изменение владельца в БЛПС в связи с кадровыми изменениями</t>
  </si>
  <si>
    <t>000000021803</t>
  </si>
  <si>
    <t xml:space="preserve">Рекультивация загрязненных земель и шламовых амбаров </t>
  </si>
  <si>
    <t>Reclamation of disturbed land and sludge barns</t>
  </si>
  <si>
    <t>Услуги по восстановлению нефтезагрязнённых и засоленных земель. Вывоз загрязненных грунтов на утилизацию, проведение работ с засыпкой почво-грунта.</t>
  </si>
  <si>
    <t>1. Изменение наименования в связи с дублированием содержания услуги 11517 "Выполнение технической и биологической рекультивации нарушенных, незадействованных  земель" (не ПБ)
2. Изменение владельца в БЛПС в связи с кадровыми изменениями</t>
  </si>
  <si>
    <t>000000022292</t>
  </si>
  <si>
    <t>Обращение с отходами бурения</t>
  </si>
  <si>
    <t>Drilling Waste Management</t>
  </si>
  <si>
    <t>Услуги по сбору и дальнейшему обращению отходов бурения (накопление, транспортирование, обработка, утилизация, обезвреживание, размещение отходов).
Услуга выделена из услуги 10968</t>
  </si>
  <si>
    <t>Выделение услуги "Обращение с отходами бурения" из услуги 10968 "Обращение с отходами производства и потребления".
Требование фунции БЭФ БРД</t>
  </si>
  <si>
    <t>000000021847</t>
  </si>
  <si>
    <t>Обслуживание специализированных объектов накопления и размещения отходов</t>
  </si>
  <si>
    <t>Maintenance of specialized waste storage and disposal facilities</t>
  </si>
  <si>
    <t>Услуги по эксплуатации площадок временного накопления отходов, специализированных объектов накопления, приему и размещению твердых коммунальных и прочих отходов производства и потребления 1-5 класса опасности</t>
  </si>
  <si>
    <t>Разработка санитарно-эпидемиологической и экологической документации</t>
  </si>
  <si>
    <t>Development of sanitary-epidemiological and environmental documentation</t>
  </si>
  <si>
    <t>Услуги по разработке, экспертизе и согласованию разрешительной и нормативной документации, предусмотренной санитарно-эпидемиологическим и экологическим законодательством: разработка и сопровождение материалов для оформления лицензии на обращение с отходами, паспортизация отходов, разработка проекта нормативов образования и лимитов размещения отходов (НОЛРО), иных видов разрешительной природоохранной документации. Пересмотр и гос.экспертиза экологического проекта. разработка, оформление, проекта водоохранных зон, ПДВ, инвентаризация ИЗА, проектов СЗЗ. Проекты нормативов допустимых сбросов, проекта ЗСО, оформление геологического отчета, проведение межевых работ в рамках выделения ЗСО, внесение сведений в Единый государственный реестр недвижимости</t>
  </si>
  <si>
    <t>Экспертная поддержка процессов производственной безопасности</t>
  </si>
  <si>
    <t>Expert support for industrial safety processes</t>
  </si>
  <si>
    <t xml:space="preserve">
Куснуярова Асия Фагитовна, Департамент по внедрению системы управления операционной деятельностью и производственной безопасности (БРД)</t>
  </si>
  <si>
    <t xml:space="preserve">
Лабунец Алексей Петрович, Департамент производственной безопасности БЛПС</t>
  </si>
  <si>
    <t>Новый вид закупаемых услуг, в том числе по сопровождению проекта "Каркас безопасности"</t>
  </si>
  <si>
    <t>000000023617</t>
  </si>
  <si>
    <t>Экологический контроль и мониторинг</t>
  </si>
  <si>
    <t>Environmental monitoring of deposits</t>
  </si>
  <si>
    <t>Услуги по инструментальному контролю выбросов ЗВ от стационарных источников, сводки по неблагоприятным метеорологическим условиям, контроль состояния атмосферного воздуха передвижными экологическими лабораториями, контроль на границе СЗЗ, локальный экологический мониторинг месторождений, мониторинг состояния окружающей среды в зоне воздействия ОРО, радиационно-экологический контроль, проведение лабораторных исследований источников негативного воздействия на окружающую среду (лабораторные исследования хозяйственно-бытовых сточных вод, продуктов утилизации отходов бурения), производственный экологический контроль и мониторинг состояния экосистемы Арктической зоны Российской Федерации, услуги по химико-аналитическому контролю при проведении планового и внепланового производственного экологического контроля (ПЭК).
Лабораторный контроль за загрязнением почв, выбросов и физического воздействия на границе СЗЗ, за качеством воды (скважины) и сточных вод, качеством воздуха на источниках выбросов, шума. Ландшафтный мониторинг.</t>
  </si>
  <si>
    <t>НИОКР в области охраны окружающей среды</t>
  </si>
  <si>
    <t>R &amp; d in the field of environmental protection</t>
  </si>
  <si>
    <t>Научно-исследовательские и опытно-конструкторские работы в области охраны окружающей среды.</t>
  </si>
  <si>
    <t>НИОКР по производственной безопасности</t>
  </si>
  <si>
    <t>R &amp; d on industrial safety</t>
  </si>
  <si>
    <t>Научно-исследовательские и опытно-конструкторские работы в области производственной безопасности 
!!! НЕ включает НИОКР в области ООС.</t>
  </si>
  <si>
    <t>Обслуживание пожарного оборудования</t>
  </si>
  <si>
    <t>Maintenance of fire-fighting equipment</t>
  </si>
  <si>
    <t>Услуги по обслуживанию и испытанию противопожарного оборудования (огнетушителей, мотопомп, пенообразователя и т.д.), противопожарных сетей.</t>
  </si>
  <si>
    <t>Аттестация аварийно-спасательных формирований</t>
  </si>
  <si>
    <t>Certification of emergency rescue units</t>
  </si>
  <si>
    <t>Услуги по аттестации спасателей и нештатных аварийно-спасательных формирований.</t>
  </si>
  <si>
    <t>Разработка планов по предупреждению и ликвидации разливов нефти и нефтепродуктов</t>
  </si>
  <si>
    <t>Development of plans for prevention and elimination of oil and oil products spills</t>
  </si>
  <si>
    <t>Услуги по разработке и согласованию планов по предупреждению и ликвидации разливов нефти и нефтепродуктов - ПЛАРН (пп РФ-240).</t>
  </si>
  <si>
    <t>Разработка программы и документации экологического мониторинга</t>
  </si>
  <si>
    <t>Development of the environmental monitoring program and documentation</t>
  </si>
  <si>
    <t>Услуги по разработке программы и документации экологического мониторинга, корректировка проекта ландшафтного мониторинга.</t>
  </si>
  <si>
    <t xml:space="preserve">Оформление деклараций промышленной безопасности </t>
  </si>
  <si>
    <t>Registration of industrial safety declarations</t>
  </si>
  <si>
    <t>Услуги по оформлению декларации промышленной безопасности на объекты повышенной опасности (ОПО) 1 и 2 классов опасности, в соответствии с 116 ФЗ "О промышленной безопасности", а так же внесению изменений в декларацию.</t>
  </si>
  <si>
    <t>Предупреждение и ликвидация разливов нефти и нефтепродуктов</t>
  </si>
  <si>
    <t>Preventing and response to emergency oil spills</t>
  </si>
  <si>
    <t>Услуги по организации и проведению мероприятий направленных на предупреждение, локализацию и ликвидацию разливов нефти и нефтепродуктов (пп РФ-240).</t>
  </si>
  <si>
    <t>Разработка плана действий по предупреждению и ликвидации аварий и ЧС</t>
  </si>
  <si>
    <t>Development of an action plan for the prevention and elimination of accidents and emergencies</t>
  </si>
  <si>
    <t>Услуги по разработке плана действий по предупреждению и ликвидации аварий и черезвычайных ситуаций (пп РФ-240).</t>
  </si>
  <si>
    <t>Разработка плана медицинской эвакуации</t>
  </si>
  <si>
    <t xml:space="preserve">Development of plan of medical evacuation </t>
  </si>
  <si>
    <t>Услуги по разработке и согласованию плана медицинской эвакуации.</t>
  </si>
  <si>
    <t>Обращение с отходами производства и потребления</t>
  </si>
  <si>
    <t>Production and consumption waste management</t>
  </si>
  <si>
    <t>Услуги по сбору и дальнейшему обращению (накопление, транспортирование, обработка, утилизация, обезвреживание, размещение отходов) твердых коммунальных и прочих отходов производства и потребления 1-5 класса опасности (в т.ч.нефтесодержащих и запасов ГО). 
!!! За исключением услуг по сбору, транспортированию, передаче на размещение, обезвреживание, утилизацию отходов с административно-бытовых комплексов (офисных зданий) и вахтовых жилых комплексов.</t>
  </si>
  <si>
    <t>000000021846</t>
  </si>
  <si>
    <t>Санитарно-эпидемиологическая и экологическая экспертиза</t>
  </si>
  <si>
    <t>Sanitary-epidemiological and environmental expertise</t>
  </si>
  <si>
    <t>Услуги по проведению расчетов уровней химического, физического и (или) биологического воздействия на атмосферный воздух за контуром объектов (на границе землеотвода) по действующим объектам капитального строительства и получение экспертного заключения, санитарно-эпидемиологическая экспертиза, проведение оценки риска, государственная экологическая экспертиза материалов КЭР, экспертная поддержка и сопровождение процесса перехода на принципы НДТ</t>
  </si>
  <si>
    <t>Обслуживание и освидетельствование аварийно-спасательного оборудования</t>
  </si>
  <si>
    <t>Maintenance and inspection of emergency equipment</t>
  </si>
  <si>
    <t>Аэромониторинг на морских месторождениях</t>
  </si>
  <si>
    <t>Aeromonitoring at offshore fields</t>
  </si>
  <si>
    <t>Аккредитация лаборатории для выполнения экологических анализов</t>
  </si>
  <si>
    <t>Accreditation of laboratories for environmental analysis</t>
  </si>
  <si>
    <t>Услуги по аккредитации лаборатории для выполнения анализов в рамках экологического контроля и мониторинга.</t>
  </si>
  <si>
    <t>Супервайзинг по производственной безопасности</t>
  </si>
  <si>
    <t>Industrial safety supervision</t>
  </si>
  <si>
    <t>Услуги по контролю за требуемым уровнем/состоянием электробезопасности объектов, безопасности дорожного движения, за выполнением требований экологической безопасности на месторождениях, утилизации отходов бурения, обезвреживания нефтесодержащих отходов, при производстве иных природоохранных работ, а так же других видов деятельности в области производственной безопасности. 
!!! НЕ включает супервайзинг рекультивационных работ.</t>
  </si>
  <si>
    <t>Услуги по техническому  наблюдению за эксплуатаций МЛСП Приразломная", включая освидетельствования (периодические, внеочередные, специальные) и подтверждение класса МЛСП"</t>
  </si>
  <si>
    <t>Technical supervision of Prirazlomnaya OIFP including evaluations (periodical, occasional, special) and confirmation of OIFP class</t>
  </si>
  <si>
    <t>Супервайзинг рекультивационных работ</t>
  </si>
  <si>
    <t>Supervision services during waste handling operations performed by contractors</t>
  </si>
  <si>
    <t>Услуги по оценке эффективности/ результатов (соответствие проекту) работ по рекультивации нарушенных земель и шламовых амбаров</t>
  </si>
  <si>
    <t>Содержание защитных сооружений и запасов гражданской обороны</t>
  </si>
  <si>
    <t>Maintenance of protective structures and civil defense reserves</t>
  </si>
  <si>
    <t>Услуги по обслуживанию и дооборудованию защитных сооружений гражданской обороны (убежищ, укрытий), по хранению запасов гражданской обороны (фильтрующих противогазов и т.д.).</t>
  </si>
  <si>
    <t>Инвентаризация и паспортизация загрязненных территорий, объектов несанкционированного накопления / размещения отходов</t>
  </si>
  <si>
    <t>Inventorying and certification of poluted sites and facilities of unauthorized waste placement</t>
  </si>
  <si>
    <t>Консервация / ликвидация объектов негативного воздействия на окружающую среду</t>
  </si>
  <si>
    <t xml:space="preserve">Dismantling/liquidation of facilities with negative impacts on environment </t>
  </si>
  <si>
    <t>Инвентаризация и ликвидация несанкционированных свалок</t>
  </si>
  <si>
    <t>Inventory and disposal of unauthorized landfills</t>
  </si>
  <si>
    <t>Восстановление лесных культур и озеленение территорий</t>
  </si>
  <si>
    <t>Restoration of forest crops and landscaping</t>
  </si>
  <si>
    <t>Услуги по восстановлению лесных культур и озеленению территорий, ландшафтный дизайн.</t>
  </si>
  <si>
    <t>Сбор и очистка сточных вод</t>
  </si>
  <si>
    <t>Waste water collection and treatment</t>
  </si>
  <si>
    <t>Услуги по сбору, вывозу, удалению сточных вод, обслуживанию ЛОС и КОС и иные затраты связанные с обращение со сточными водами. Проведение работ по очистке/ замене фильтров на очистных сооружениях. Плата за водоотведение и негативное воздействие на работу ЦСВ.
!!! За исключением услуг по вывозу и передаче на очистные сооружения хозяйственно-бытовых стоков с административно-бытовых комплексов (офисных зданий) и вахтовых жилых комплексов.</t>
  </si>
  <si>
    <t>Услуги сохранения биологического разнообразия</t>
  </si>
  <si>
    <t>Services conservation of biological diversity</t>
  </si>
  <si>
    <t>Услуги по разработке программы сохранения биологического разнообразия, выполнение мероприятий по сохранению биологического разнообразия и воспроизводству водных биологических ресурсов, контролю популяции медведей, оленей и т.д.</t>
  </si>
  <si>
    <t>Обслуживание систем оповещения ГО и ЧС</t>
  </si>
  <si>
    <t>Maintenance of civil defense and emergency notification systems</t>
  </si>
  <si>
    <t>Услуги по абонентскому обслуживанию систем оповещения ГО и ЧС.</t>
  </si>
  <si>
    <t>Проведение учений по ГО и ЧС</t>
  </si>
  <si>
    <t>Conducting exercises on civil defense and emergency situations</t>
  </si>
  <si>
    <t>Услуги по организации и проведению учений по ГО и ЧС службами экстренного реагирования и аварийно-спасательными формированиями. 
!!! Кроме УТЗ по пожарной безопасности.</t>
  </si>
  <si>
    <t>Противопожарные мероприятия</t>
  </si>
  <si>
    <t>Fire prevention measures</t>
  </si>
  <si>
    <t>Услуги по организации и проведению УТЗ по пожарной безопасности, аудитов и расчетов рисков в области пожарной безопасности, разработке специальных технических условий, проведению независимой оценки рисков. Опашка и обслуживание минерализованной полосы. Проверка и ремонт пожарных гидрантов, кранов, лестниц. Пополнение запаса воды в пожарных резервуарах, огнезащитная обработка и проверка качества огнезащитной обработки строительных конструкций, опор эстакад, воздуховодов.</t>
  </si>
  <si>
    <t>Скорая, доврачебная и врачебная медицинская помощь</t>
  </si>
  <si>
    <t>Emergency, pre-medical and medical care</t>
  </si>
  <si>
    <t>Услуги по оказанию доврачебной помощи, экстренной врачебной помощи (осмотры, консультации) для оценки текущего состояния здоровья, телемедицинские консультации. В т.ч. услуги по содержанию медпунктов/здравпунктов.</t>
  </si>
  <si>
    <t>Экстренная медицинская эвакуация</t>
  </si>
  <si>
    <t>Услуги по медицинской эвакуации с использованием дополнительных транспортных средств (морских/речных, наземных, воздушных) и сопутствующие услуги.</t>
  </si>
  <si>
    <t>Медицинский предсменный и предрейсовый осмотр</t>
  </si>
  <si>
    <t>Pre-shift and pre-trip medical examinat</t>
  </si>
  <si>
    <t>Услуги по проведению постоянных медосмотров работников перед/ после рейсов, вахт, смен. Линейные медосмотры.</t>
  </si>
  <si>
    <t>Предварительный и периодический медицинский осмотр</t>
  </si>
  <si>
    <t>Preliminary and periodic medical examination</t>
  </si>
  <si>
    <t>Услуги по организации и проведению предварительного и периодического медицинского осмотра, в т.ч. периодического психиатрического освидетельствования, медицинских осмотров в центре проф. патологии, внеочередных и расширенных медицинских осмотров, профосмотров.</t>
  </si>
  <si>
    <t>Медицинские профилактические мероприятия</t>
  </si>
  <si>
    <t>Medical preventive measures</t>
  </si>
  <si>
    <t>Услуги по организации профилактических оздоровительных программ, включая программы вакцинации, диспансеризации. Услуги по организации медицинского обслуживания для предупреждения и минимизации риска распространения вирусных инфекций.</t>
  </si>
  <si>
    <t>Обслуживание средств защиты</t>
  </si>
  <si>
    <t>Maintenance of security equipment</t>
  </si>
  <si>
    <t>Услуги по хранению, ремонту, стирке, химчистке и обеспечению учета выдачи средств индивидуальной защиты, обслуживанию спасательных средств и т.д.</t>
  </si>
  <si>
    <t>Проверка технического состояния средств защиты и инструментов</t>
  </si>
  <si>
    <t>Checking the technical condition of protective equipment and tools</t>
  </si>
  <si>
    <t>Услуги по лабораторному освидетельствованию, испытанию и замене комплектующих частей средств индивидуальной/ коллективной защиты и инструментов, в т.ч. противогазов, лестниц, стремянок, ЭЗС (электрозащитных средств) и диэлектрических СИЗ, спасательных средств.</t>
  </si>
  <si>
    <t>Производственный контроль условий труда</t>
  </si>
  <si>
    <t>Production control of working conditions</t>
  </si>
  <si>
    <t>Услуги по проведению производственного контроля условий труда, оценка профессионального риска, контроль за соблюдением санитарных правил и выполнением санитарно-противоэпидемических (профилактических) мероприятий. В т.ч. оценка источников ионизирующего излучения (производственный радиационный контроль). Освидетельствование судов на соответствие Конвенции о труде в морском судоходстве (КТМС).</t>
  </si>
  <si>
    <t>Идентификация, регистрация и разработка документации опасных производственных объектов (ОПО)</t>
  </si>
  <si>
    <t>Identification, registration and documentation of hazardous production facilities</t>
  </si>
  <si>
    <t>Услуги по разработке разрешительной и эксплуатационной документации для ОПО (в т.ч. паспорта безопасности, ПМЛА), сопровождение, составление и внесение изменений в сведения об ОПО, получение лицензии. Разработка обоснования безопасности ОПО и внесение изменений в обоснование.</t>
  </si>
  <si>
    <t>Аудиты и исследования по производственной безопасности</t>
  </si>
  <si>
    <t>Audits and research on industrial safety</t>
  </si>
  <si>
    <t>Услуги по проведению исследованию (первичные и повторные) в части культуры ПБ; проведение отраслевого бенчмарк-анализа по показателям воздействия на окружающую среду и другим показателям ПБ; оценка функционала в области производственной безопасности, камеральная проверка документов в области ПБ. Не включает аудиты по пожарной безопасности.</t>
  </si>
  <si>
    <t>Оценка рисков по производственной безопасности</t>
  </si>
  <si>
    <t>Industrial safety risk assessment</t>
  </si>
  <si>
    <t>Услуги по проведению оценки и анализу рисков в области производственной безопасности 
!!! НЕ включает оценку рисков в области пожарной безопасности.</t>
  </si>
  <si>
    <t>Проведение конкурсов по производственной безопасности</t>
  </si>
  <si>
    <t>Conducting competitions on industrial safety</t>
  </si>
  <si>
    <t>Услуги по проведению рейтингования подрядных организаций, подведение итогов рейтингования внутренних  тренеров и лидеров в выявлении и регистрации ОД/ОУ и ПБП в области производственной безопасности.</t>
  </si>
  <si>
    <t>Организационные мероприятия по производственной безопасности</t>
  </si>
  <si>
    <t>Organizational measures for industrial safety</t>
  </si>
  <si>
    <t>Услуги по организации и проведению дня охраны труда, дня здоровья, форумов, конференций, семинаров, риск-сессий, стратегических сессий и комитетов в области производственной безопасности.</t>
  </si>
  <si>
    <t>Разработка и изготовление наглядной агитации по производственной безопасности</t>
  </si>
  <si>
    <t>Development and production of visual agitation on industrial safety</t>
  </si>
  <si>
    <t>Услуги по изготовлению плакатов, знаков и прочей печатной продукции, производство видеороликов-инструктажей по направлениям производственной безопасности</t>
  </si>
  <si>
    <t>Услуги по разработке и развитию методологии определения причинно-следственной связи между неработоспособностью барьеров безопасности и реализацией программ ПБ. Консультация по реализации программ ПБ, в соответствии с действующими корпоративными методиками.</t>
  </si>
  <si>
    <t>Строительный контроль за объектами строительства</t>
  </si>
  <si>
    <t>Facilities construction supervision</t>
  </si>
  <si>
    <t>Капитальное строительство и ПИР</t>
  </si>
  <si>
    <t>Казарин В.А., Департамент добычи нефти и газа
Столяров А.В., Департамент реализации капитальных проектов
Шельфовые проекты: Захаров Дмитрий Валерьевич Начальник Управления подготовки строительного производства</t>
  </si>
  <si>
    <t>Филатов Сергей Владимирович, Начальник Департамента СМР ДКП БЛПС
Калько Мария Алексеевна, Департамент капитального строительства объектов топливопроводящей сети ДРП</t>
  </si>
  <si>
    <t xml:space="preserve">Винокурова Елена Юрьевна
Управление закупок для капитального строительства </t>
  </si>
  <si>
    <t>ПИР Все объекты комплексного обустройства месторождений нефти и газа, вкл. авторский надзор</t>
  </si>
  <si>
    <t>Design and Survey Work: Oil and gas fields development and construction program including designer supervision</t>
  </si>
  <si>
    <t xml:space="preserve">Казарин В.А., Департамент добычи нефти и газа
Столяров А.В., Департамент реализации капитальных проектов </t>
  </si>
  <si>
    <t>Включает в себя проектирование всего комплекса сооружений от обустройства скважины до коммерческого узла учета нефти и газа/
Включает в себя проектирование объектов обустройства, трубопроводов, ППД, дорог, кустов, ДНС, КНС, УПСВ, ПСП, полигонов промышленных и твердых бытовых отходов, КУУН месторождений нефти/
Включает в себя ПИР на капитальный ремонт/
Design the whole complex of facilities - from well infrastructure to oil and gas LACT station</t>
  </si>
  <si>
    <t>ПИР Объекты добычи, подготовки и транспорта нефти, вкл. авторский надзор</t>
  </si>
  <si>
    <t>Design and Survey Work: Oil production, treatment and transportation facilities including designer supervision</t>
  </si>
  <si>
    <t>Включает в себя проектирование объектов обустройства, трубопроводов, ППД, дорог, кустов, ДНС, КНС, УПСВ, ПСП, полигонов промышленных и твердых бытовых отходов, КУУН месторождений нефти, карьеры, включая ПИР на капитальный ремонт
/Design infrastructure, piping, pressure maintenance system, roads, pads, booster stations, group pumping stations, water knock out units, oil Lact station, open-cut</t>
  </si>
  <si>
    <t>ПИР Все объекты добычи, подготовки и транспорта газа, вкл. авторский надзор</t>
  </si>
  <si>
    <t>Design and Survey Work: Gas production, treatment and transportation facilities including designer supervision</t>
  </si>
  <si>
    <t>Включает в себя проектирование объектов обустройства, шлейфов, метанолопроводов, дорог, кустов, УКПГ, КС, КУУГ месторождений газа, включая ПИР на капитальный ремонт/
Design infrastructure,  flow lines, methanol pipelines, roads, pads, gas treatment plants, compressor stations, sewage pumping stations for gas fields, gas Lact station</t>
  </si>
  <si>
    <t>ПИР Объекты энергообеспечения месторождений нефти и газа, вкл. авторский надзор</t>
  </si>
  <si>
    <t>Design and Survey Work: energy supply Facilities for oil and gas fields, including author's supervision</t>
  </si>
  <si>
    <t>Проектирование объектов системы энергоснабжения и генерации, в том числе сети ВЛ свыше 35 кВ, включая ПИР на капитальный ремонт/ Design power supply system facilities and generation including HV line networks of over 35 kV
Объединение с услугой 11022 "ПИР Объекты системы энергообеспечения месторождений нефти и газа (генерация), вкл. авторский надзор"</t>
  </si>
  <si>
    <t>СМР Объектов нефтяной инфраструктуры месторождений</t>
  </si>
  <si>
    <t>C&amp;I - Oilfield infrastructure facilities</t>
  </si>
  <si>
    <t>Строительство комплекса работ по подготовке нефти ЦПС, ПСП, УПН, УПСВ, ДНС, РВС, БКНС/, включая демонтажные работы
Build oil treatment complex, CPF, pipeline metering stations, oil treatment units, water knock out units, booster stations, vertical stock tanks, modular group pum including demolition work</t>
  </si>
  <si>
    <t>СМР Объектов добычи, подготовки и транспорта газа</t>
  </si>
  <si>
    <t>C&amp;I - Gas production, treatment, and transportation facilities</t>
  </si>
  <si>
    <t>Строительство комплекса работ по подготовке ГАЗА КС, УПГ, УПТГ, УКПГ, ВКС, ГПЗ, НТС/НТК, ПХУ, УСК, УОГ, метанольное хозяйство, включая демонтажные работы /
Build oil treatment complex, compressor stations, gas treatment unit, fuel gas treatment unit, gas treatment plants, vacuum including demolition work</t>
  </si>
  <si>
    <t>СМР Объектов сетевого энергообеспечения месторождений нефти и газа</t>
  </si>
  <si>
    <t>C&amp;I - Network power supply facilities for oil and gas fields</t>
  </si>
  <si>
    <t>Строительство комплекса работ по транспорту электроэнергии, линии электропередачи, ПС, включая демонтажные работы./
Build electricity transmission complex, power lines, MSS including demolition work</t>
  </si>
  <si>
    <t>СМР Объектов генерирующего энергообеспечения месторождений нефти и газа</t>
  </si>
  <si>
    <t>C&amp;I - Power generation facilities for oil and gas fields</t>
  </si>
  <si>
    <t>Строительство комплекса работ по генерации электрической энергии ДЭС, ГПЭС, ГТЭС, включая демонтажные работы. /
Build power generation complex, diesel power plant, gas engine generator plant, gas-turbine thermal power plant including demolition work</t>
  </si>
  <si>
    <t>СМР Объектов трубопроводного транспорта углеводородов и ППД</t>
  </si>
  <si>
    <t xml:space="preserve">Construction and Installation Work: Oil and gas transportation and formation pressure maintenance system facilities
</t>
  </si>
  <si>
    <t>Строительство комплекса объектов транспотировки углеводородов и системы ППД, в т.ч. внешние и внутрипромысловые газопроводы, нефтепроводы, водоводы и т.п. Включая демонтажные работы</t>
  </si>
  <si>
    <t>СМР Объектов обустройства кустов скважин после бурения месторождений нефти и газа</t>
  </si>
  <si>
    <t>C&amp;I - Well pad infrastructure facilities after drilling in oil and gas fields</t>
  </si>
  <si>
    <t>Комплекс работ по обустройству кустов скважин включая монтаж АГЗУ, КТПН, БГ, эстакад , в том числе линии ВЛ до 35 кВ и т.д., включая демонтажные работы /
Well pad infrastructure complex, including installation of LACT, EPTS, valve manifolds, racks, including HV line networks including demolition work</t>
  </si>
  <si>
    <t>СМР Объектов инженерной подготовки и дорог месторождений нефти и газа</t>
  </si>
  <si>
    <t xml:space="preserve">Construction and Installation Work: Oil and gas fields site preparation and access roads construction
</t>
  </si>
  <si>
    <t xml:space="preserve">Инженерная подготовка кустовых площадок и подъездных автодорог к ним,  включая мостовые сооружения до 24м., площадок одиночных скважин, площадок узлов и камер трубопроводов, включая демонтажные работы
Note: Preparation of well cluster sites and construction of access roads including bridges up to 24 m long, single well sites, pipeline valve stations and pig launchers sites, foundations for onsite facilities) including demolition work
</t>
  </si>
  <si>
    <t>СМР Мостовых сооружений</t>
  </si>
  <si>
    <t>C&amp;I - Bridgeworks</t>
  </si>
  <si>
    <t>Мостовые сооружения более 24 метров, включая демонтажные работы/
Bridgeworks over 24 meters including demolition work</t>
  </si>
  <si>
    <t xml:space="preserve">СМР Комплекс работ по разработке карьеров
</t>
  </si>
  <si>
    <t xml:space="preserve">Construction Work: Full scope of work related to quarrying
</t>
  </si>
  <si>
    <t>Давыденков Евгений Владимирович
Управление закупок для капитального строительства</t>
  </si>
  <si>
    <r>
      <t>Разработка карьеров грунта, в т.ч. гидронамывным способом, включая демонтажные работы</t>
    </r>
    <r>
      <rPr>
        <strike/>
        <sz val="14"/>
        <rFont val="Arial"/>
      </rPr>
      <t xml:space="preserve"> </t>
    </r>
  </si>
  <si>
    <t xml:space="preserve">СМР Комплекс работ по объектам вспомогательной инфраструктуры 
</t>
  </si>
  <si>
    <t xml:space="preserve">Construction Work: Full scope of work related to auxiliary infrastructure facilities
</t>
  </si>
  <si>
    <t>Включает: ОБП, ВЖК, РЭБ, КПП, Водозабор, Станции водоподготовки, водоочистки, ХАЛ, ППиТБО, склады и площадки складирования и т.п. включая демонтажные работы
(Note: Field Maintenance Base, Field Camp, Repair Shop, Gate House, Water Intake, Water Treatment Facilities, Chemical Lab, Solid Waste Landfill, Laydown Sites, etc.) including demolition work</t>
  </si>
  <si>
    <t xml:space="preserve">Технический контроль за инженерными изысканиями </t>
  </si>
  <si>
    <t>Technical supervising of engineering investigation</t>
  </si>
  <si>
    <t>Ефремов Николай Иванович, Начальник Департамента инжиниринга ДКП БЛПС</t>
  </si>
  <si>
    <t>Винокурова Елена Юрьевна
Управление закупок для капитального строительства 
Захаров Дмитрий Валерьевич
Управление капитального строительства</t>
  </si>
  <si>
    <t>Комментарии от АБ: не типовая услуга, в основном входящая в инженерные изыскания</t>
  </si>
  <si>
    <t>Капитальный ремонт объектов нефтяной и газовой инфраструктуры</t>
  </si>
  <si>
    <t>Major repairs of oil and gas infrastructure facilities</t>
  </si>
  <si>
    <t>Включая демонтажные работы / including demolition work</t>
  </si>
  <si>
    <t xml:space="preserve">Изменение наименования услуги на "Капитальный ремонт объектов нефтяной и газовой инфраструктуры"
Обоснование:
Выполнение работ по текущему ремонту не входят в функционал капитального строительства. Объекты текущего ремонта не обеспечены проектно-сметной документацией, в отличии от объектов капитального ремонта, которые регулируются градостроительным кодексом РФ №190-ФЗ от 23.12.2004г., согласно которого в обязательном порядке должны быть обеспечены полным перечнем разрешительной и проектно-сметной документации. </t>
  </si>
  <si>
    <t>ООО "Газпромнефть-Оренбург" Управление  капитального строительства</t>
  </si>
  <si>
    <t>Кондрашов Сергей Анатольевич</t>
  </si>
  <si>
    <t>Kondrashov.SA@gazprom-neft.ru
(073) 14-32</t>
  </si>
  <si>
    <t xml:space="preserve">Согласовано Казарин/Столяров 12.05
Комментарий А.Наркевича 13.06.2023:
Примечание «в т.ч. демонтажные работы» не противоречит предложению ГПН-Оренбург в рамках актуализации.
В перечень работ по капитальному ремонту входят демонтажные работы, поэтому данный комментарий можно оставить в КТ.
</t>
  </si>
  <si>
    <t>СМР и реконструкция АСУ ТП, КИП и А, АСТУЭ, ВОЛС и т.д. объектов подготовки и добычи нефти и газа</t>
  </si>
  <si>
    <t>Construction and reconstruction PCS (Process Control System), KMDE (control and measuring devices and equipment), ASEPTRK (Automated System of Electric Power Technical Record-Keeping), and production of oil and gas</t>
  </si>
  <si>
    <t>Новое строительство, расширение, реконструкция, техническое перевооружение, модернизация, включая демонтажные работы</t>
  </si>
  <si>
    <t>Проведение государственной и негосударственной экспертизы проектной документации и результатов инженерных изысканий, экспертизы промышленной безопасности, а так же проведение ведомственной экспертизы проектно-сметной документации по объектам обустройства нефтяных и газовых месторождений, включая расчет/экспертизу стартовой стоимости ПИР, СМР, расчетов НМЦ</t>
  </si>
  <si>
    <t>Conducting state and non-state expertise of project documentation and results of engineering surveys, industrial safety expertise, as well as conducting departmental expertise of design and estimate documentation for oil and gas field development facilities, including calculation/examination of the starting cost of EID, C&amp;I, calculations of the initial (maximum) price</t>
  </si>
  <si>
    <t>Казарин В.А., Департамент добычи нефти и газа
Столяров А.В., Департамент реализации капитальных проектов
Шельфовые проекты: Кузьмин Василий Васильевич, Центр интегрированного проектирования</t>
  </si>
  <si>
    <t xml:space="preserve">Ранее использовалась услуга 10002.
</t>
  </si>
  <si>
    <t>Сопровождение цифровых моделей объектов и информационного портала</t>
  </si>
  <si>
    <t>Support of digital models of objects and information portal</t>
  </si>
  <si>
    <t>Пусконаладочные работы и/или шеф-монтажные работы</t>
  </si>
  <si>
    <t xml:space="preserve">
Commissioning and/or installation supervision</t>
  </si>
  <si>
    <t>Вместо новой услуги "Пуско-наладочные работы сложного технологического оборудования" предлагается использовать услугу 11040 «Шеф-монтаж и/или шеф-наладка (пусконаладка)», при этом внести изменения в наименование услуги 11040 и назвать 11040 "Пусконаладочные работы и/или шеф-монтажные работы»</t>
  </si>
  <si>
    <t>Департамент реализации капитальных проектов</t>
  </si>
  <si>
    <t>Столяров А.В.</t>
  </si>
  <si>
    <t>Супервайзинг ПБ в строительстве</t>
  </si>
  <si>
    <t>Supervision of industrial safety in construction</t>
  </si>
  <si>
    <t>СМР и ПНР по ИТСО</t>
  </si>
  <si>
    <t>Construction installation and commissioning works for the security equipment</t>
  </si>
  <si>
    <t>Новое строительство, расширение, реконструкция, техническое перевооружение, модернизация</t>
  </si>
  <si>
    <t>ПИР Комплексное обустройство складских баз, объектов вспомогательного назначения, включая авторский надзор</t>
  </si>
  <si>
    <t>Design and Survey Work: Complex arrangement of warehouse bases and auxiliary facilities, including author's supervision</t>
  </si>
  <si>
    <t>Нежижимов Максим Евгеньевич, Управление по поддержке и развитию складской инфраструктуры</t>
  </si>
  <si>
    <t>Комплекс строительно монтажных и пуско-наладочных работ по объектам и системам инженерно-технического обеспечения</t>
  </si>
  <si>
    <t>Repair, roundhouse servicing, overhaul and maintenance of rolling stock, railway equipment</t>
  </si>
  <si>
    <t>Капитальный ремонт объектов инфраструктуры, вспомогательного и складского хозяйства</t>
  </si>
  <si>
    <t>Major repairs of infrastructure, auxiliary and warehouse facilities</t>
  </si>
  <si>
    <t>СМР комплекс работ по строительству линейных объектов и объектов благоустройства (автодорога, ж/д пути, газопровод)</t>
  </si>
  <si>
    <t>C&amp;I for construction line facilities and facilities of infrastructure (roads, rail roads, nature gasline)</t>
  </si>
  <si>
    <t>Корельская Ольга Михайловна, АО "Газпромнефть-Аэро"</t>
  </si>
  <si>
    <t>В том числе асфальтирование дорог</t>
  </si>
  <si>
    <t>ПИР и/или авторский надзор по ИТСО</t>
  </si>
  <si>
    <t>Design and Survey Work and/or supervision for the security equipment</t>
  </si>
  <si>
    <t>ПИР по КИИС для объектов ТПС</t>
  </si>
  <si>
    <t>EID on data-measuring system for facilities of FP</t>
  </si>
  <si>
    <t>Калько Мария Алексеевна, Департамент капитального строительства объектов топливопроводящей сети ДРП</t>
  </si>
  <si>
    <t xml:space="preserve">ПИР. Комплексное техническое обследование объектов ТПС </t>
  </si>
  <si>
    <t>EID. Complex inspection of FP facilities</t>
  </si>
  <si>
    <t>ПИР. Выполнение инженерно-геодезических изысканий на объектах ТПС</t>
  </si>
  <si>
    <t>EID. Development of engineering investigations for facilities of FP</t>
  </si>
  <si>
    <t>ПИР по транспортной инфраструктуре</t>
  </si>
  <si>
    <t>EID on transport infustructure</t>
  </si>
  <si>
    <t>Москаленко Андрей Борисович, Дирекция крупных проектов БЛПС</t>
  </si>
  <si>
    <t>Проведение государственных и негосударственных экспертиз  ПСД и результатов инженерных изысканий по объектам нефтепереработки, в т.ч. экспертизы промышленной безопасности,  ведомственной экспертизы проектно-сметной документации, включая расчет/экспертизу стартовой стоимости ПИР\СМР и расчетов НМЦ</t>
  </si>
  <si>
    <t>Providing services for government and non-government expertize of engineering design and project costs incl. expertize of HSE</t>
  </si>
  <si>
    <t>Чепраков Сергей Валентинович, Департамент энергетики БЛПС
Калько Мария Алексеевна, Департамент капитального строительства объектов топливопроводящей сети ДРП</t>
  </si>
  <si>
    <t>в том числе для объектов ТПС</t>
  </si>
  <si>
    <t>СМР и ПНР Объектов нефтепереработки, в том числе услуги генподряда</t>
  </si>
  <si>
    <t xml:space="preserve">Services of main contractor, construction and installation works (C&amp;I) and commissioning of Refinery facilities </t>
  </si>
  <si>
    <t>Филатов Сергей Владимирович, Начальник Департамента СМР ДКП БЛПС (в части СМР и предПНР)
Ефремов Николай Иванович, Начальник Департамента инжиниринга ДКП БЛПС (в части ПНР)</t>
  </si>
  <si>
    <t>Комплекс работ/услуг, выполняемый по интегрированным контрактным моделям, а также "под ключ" при строительстве новых объектов/реконструкции объектов нефтепереработки</t>
  </si>
  <si>
    <t>Complex of works/services provided in integrated contract models, as well as "turn key" model for new construction/renovation of Refinery facilities</t>
  </si>
  <si>
    <t>Филатов Сергей Владимирович, Начальник Департамента СМР ДКП БЛПС (в части СМР)
Ефремов Николай Иванович, Начальник Департамента инжиниринга ДКП БЛПС (в части инжиниринга)</t>
  </si>
  <si>
    <t xml:space="preserve"> ЕРС, EP+Cm и аналогичные</t>
  </si>
  <si>
    <t>Услуги по управлению строительством (Сm) в рамках строительства новых объектов/реконструкции объектов нефтепереработки</t>
  </si>
  <si>
    <t>Services for construction management (Cm) for new construction/renovation of Refinery facilities</t>
  </si>
  <si>
    <t>Бакевич Виталий Романович, Дирекция капитальных проектов БЛПС</t>
  </si>
  <si>
    <t>В случае закупки отдельной услуги вне контракта по модели EPC (EP+Cm)</t>
  </si>
  <si>
    <t>СМР общестроительного характера в нефтепереработке</t>
  </si>
  <si>
    <t>Civil C&amp;I in Refinery</t>
  </si>
  <si>
    <t>Филатов Сергей Владимирович, Начальник Департамента СМР ДКП БЛПС</t>
  </si>
  <si>
    <t>Земляные, бетонные, отделочные работы, возведение зданий и сооружений, строительство фундаментов ("0" цикл"), капитальный ремонт зданий, отдельные виды работ в составе объектов: земляные, бетонные, отделочные работы, возведение зданий и сооружений, строительство фундаментов ("0" цикл"), капитальный ремонт зданий</t>
  </si>
  <si>
    <t>Изоляционные работы для объектов нефтепереработки</t>
  </si>
  <si>
    <t xml:space="preserve">Isolation works for Refinery facilities </t>
  </si>
  <si>
    <t>Антикоррозионные работы для объектов нефтепереработки</t>
  </si>
  <si>
    <t xml:space="preserve">Corrosion protection works for Refinery facilities </t>
  </si>
  <si>
    <t>СМР. Антикоррозийная защита сооружений на объектах ТПС  (НБХ)</t>
  </si>
  <si>
    <t>C&amp;I. Corrosion protection of structures in facilities of FP</t>
  </si>
  <si>
    <t>Футеровка аппаратов объектов нефтепереработки</t>
  </si>
  <si>
    <t xml:space="preserve">Equipment casing of Refinery facilities </t>
  </si>
  <si>
    <t xml:space="preserve">СМР по энергетическому оборудованию </t>
  </si>
  <si>
    <t>C&amp;I for power equipment</t>
  </si>
  <si>
    <t>Электроэнергетическое, теплоэнергетическое оборудование (в том числе вентиляционное оборудование)</t>
  </si>
  <si>
    <t>СМР, расширение,  техническое перевооружение и модернизация объектов ТЗК</t>
  </si>
  <si>
    <t>C&amp;I and modernization facilities of FP</t>
  </si>
  <si>
    <t>Строительство / реконструкция  нефтебазового хозяйства (НБХ). Объекты топливно-проводящей сети (ТПС)</t>
  </si>
  <si>
    <t>C&amp;I. Construction/renovation for tankfarm, FP facilities</t>
  </si>
  <si>
    <t>СМР. Техническое перевооружение нефтебазового хозяйства (НБХ). Объекты топливно-проводящей сети (ТПС)</t>
  </si>
  <si>
    <t>C&amp;I. Modernization of tankfarm, FP facilities</t>
  </si>
  <si>
    <t xml:space="preserve">Комплексная услуга по АЗС. Новое строительство / реконструкция «под ключ» </t>
  </si>
  <si>
    <t>Complex service. Construction/renovation - "turn key" of fuel station</t>
  </si>
  <si>
    <t>сбор ИРД+разработка ПИР+СМР+ ввод  в эксплуатацию</t>
  </si>
  <si>
    <t>Комплексная услуга по ПСП. Новое строительство / модернизация / реконструкция «под ключ»  на объектах ТПС</t>
  </si>
  <si>
    <t>Complex service. Construction/modernization/renovation - "turn key" transfer and acceptance point (TAP) for FP facilities</t>
  </si>
  <si>
    <t xml:space="preserve"> сбор ИРД+разработка ПИР+СМР+ ввод  в эксплуатацию</t>
  </si>
  <si>
    <t>СМР. Общестроительные работы на АЗС. Объекты топливно-проводящей сети (ТПС)</t>
  </si>
  <si>
    <t>C&amp;I. Civil works for fuel station, FP facilities</t>
  </si>
  <si>
    <t>СМР здания и сооружения, подготовительные и земляные работы, работы в части благоустройства и .т.д.</t>
  </si>
  <si>
    <t>СМР. Общестроительные работы для нефтебазового хозяйства (НБХ). Объекты топливно-проводящей сети (ТПС)</t>
  </si>
  <si>
    <t>C&amp;I. Civil works for tankfarm, FP facilities</t>
  </si>
  <si>
    <t>СМР. Строительство / реконструкция инженерных сетей, работы по подключению к внешним сетям объектов ТПС</t>
  </si>
  <si>
    <t>C&amp;I. Construction/renovation for piping, works for connection to external pipelines of FP facilities</t>
  </si>
  <si>
    <t>СМР по КИИС для объектов ТПС</t>
  </si>
  <si>
    <t>C&amp;I on data-measuring system for facilities of FP</t>
  </si>
  <si>
    <t>Комплексная услуга по оснащению объектов ИТСО "под ключ"  (включая ПИР, СМР, ПНР)</t>
  </si>
  <si>
    <t>Complex equipment "turn key" security equipment (incl. EID, C&amp;I, commissioning works)</t>
  </si>
  <si>
    <t>Комплексная услуга по АЗС. Выполнение работ и оказание услуг по брендовому оформлению интерьера  АЗС</t>
  </si>
  <si>
    <t>Complex service. Works and services providing on branding interior design of fuel station</t>
  </si>
  <si>
    <t>Комплекс услуг по визуальному оформлению объекта (носителя бренда), включая брендовое оформление интерьера помещений (проведение перепланировки, строительно-монтажных и отделочных работ, устройство инженерных систем), комплектацию торговым (холодильным и технологическим оборудованием), мебельно-стеллажным оборудованием и иные работы, выполняемые по поручению заказчика в соответствии с заданием на внедрение бренда, ведомостью объемов работ, типовым проектом,  паспортом объекта внедрения бренда и Каталогом промышленных стандартов розничного бренда «Газпромнефть»</t>
  </si>
  <si>
    <t>Комплексная услуга по АЗС. Выполнение работ и оказание услуг по брендовому оформлению экстерьера АЗС</t>
  </si>
  <si>
    <t>Complex service. Works and services providing on branding exterior design of fuel station</t>
  </si>
  <si>
    <t>Комплекс услуг по визуальному оформлению объекта (носителя бренда), включая брендовое оформление экстерьера (фасады здания и навес, малые архитектурные формы, стелы), выполняемые по поручению заказчика в соответствии с заданием на внедрение бренда, ведомостью объемов работ, типовым проектом,  паспортом объекта внедрения бренда и Каталогом промышленных стандартов розничного бренда «Газпромнефть»</t>
  </si>
  <si>
    <t>Комплексная услуга по нефтебазовому хозяйству. Выполнение работ и оказание услуг по брендовому оформлению  НБХ</t>
  </si>
  <si>
    <t>Complex service. Works and services providing on branding design of tankfarm</t>
  </si>
  <si>
    <t>Комплекс услуг по визуальному оформлению объектов нефтебазового хозяйства, включая брендовое оформление экстерьера  технологических зданий и сооружений, административно-бытовых корпусов нефтебазы, в том числе выполнение строительно-монтажных работ, поставка брендового оформления и элементов визуальной идентификации бренда, выполняемых по поручению Заказчика в соответствие с Заданием на ребрениднг, Типовым проектом и Каталогом промышленных стандартов</t>
  </si>
  <si>
    <t>Разработка дизайн-концепций, дизайн-проектов визуальной идентификации объектов ТПС</t>
  </si>
  <si>
    <t>Conception design development and project design of the visualization identification development for FP facilities</t>
  </si>
  <si>
    <t>Услуги по разработке Каталога промышленных стандартов для объектов ТПС</t>
  </si>
  <si>
    <t>Services for industrial standards catalog development for FP facilities</t>
  </si>
  <si>
    <t xml:space="preserve">СМР, ПНР систем АСТУЭ, АИИС КУЭ, АСДУЭ </t>
  </si>
  <si>
    <t>C&amp;I and commission of systems as the following: ASEPTRK (Automated System of Electric Power Technical Record-Keeping), AIMS CAPC (Automated Measuring and Information System for Commercial Accounting of Power Consumption), PSMCS (Power Supply Monitoring and Control System).</t>
  </si>
  <si>
    <t>ПНР для объектов нефтепереработки (инжиниринговые)</t>
  </si>
  <si>
    <t xml:space="preserve">Commissioning for Refinery facilities </t>
  </si>
  <si>
    <t>Авторский надзор при капитальном строительстве объектов ТЗК и ТПС (НБХ)</t>
  </si>
  <si>
    <t>Author`s supervision for the construction of Fuel Stations and FP facilities</t>
  </si>
  <si>
    <t>Ребрендинг объектов реализации нефтепродуктов</t>
  </si>
  <si>
    <t>Rebranding of realization oil-product facilities</t>
  </si>
  <si>
    <t>Комплекс услуг по визуальному оформлению объекта (носителя бренда), включая брендовое оформление экстерьера (фасады здания и навес, малые архитектурные формы, стелы) и интерьера помещений (проведение перепланировки, строительно-монтажных и отделочных работ, устройство инженерных систем), комплектацию торговым (холодильным и технологическим оборудованием), мебельно-стеллажным оборудованием и иные работы, выполняемые по поручению заказчика в соответствии с заданием на внедрение бренда, ведомостью объемов работ, типовым проектом,  паспортом объекта внедрения бренда и Каталогом промышленных стандартов розничного бренда «Газпромнефть».</t>
  </si>
  <si>
    <t>Дноуглубительные работы</t>
  </si>
  <si>
    <t>Dredging works</t>
  </si>
  <si>
    <t>Работы по разработке информационных моделей объектов ТПС</t>
  </si>
  <si>
    <t>Information models development of FP facilities</t>
  </si>
  <si>
    <t>Работы по проведению наземного лазерного сканирования объектов ТПС</t>
  </si>
  <si>
    <t>Works for aboveground laser scanning of FP facilities</t>
  </si>
  <si>
    <t>Услуги по проведению аэромониторинга строительства/реконструкции объектов ТПС</t>
  </si>
  <si>
    <t>Services for construction/renovation aeromonitoring of FP facilities</t>
  </si>
  <si>
    <t>Сбор и обработка геопространственных данных на всем протяжении территории Объекта для последующего контроля объема выполненных работ, фиксации текущего состояния строительства
- оперативное представление сведений о состоянии строительной площадки;
- определение объемов перемещаемых земляных масс, сыпучих материалов, складирования;
- контроль соответствия отметок земной поверхности ее проектным значениям;
- автоматизированная индикация изменений, происходящих на строительной площадке между различными датами съемок;
- контроль выполнения скрытых работ;
- контроль площадей благоустройства (дороги, газоны).</t>
  </si>
  <si>
    <t>Работы по проектированию/разработке/внедрению информационных систем управления для строительства/реконструкции объектов ТПС</t>
  </si>
  <si>
    <t xml:space="preserve">Works on engineering, development and implementation of management information systems for FP facilities construction/renovation </t>
  </si>
  <si>
    <t>Разработка Базового проекта для объектов нефтепереработки</t>
  </si>
  <si>
    <t>Basic Project/Prefeasibility Study development for Refinery facilities</t>
  </si>
  <si>
    <t>Решетов Михаил Сергеевич Департамент развития нефтепереработки и нефтегазохимии</t>
  </si>
  <si>
    <t>Да</t>
  </si>
  <si>
    <t>ПИР. Объекты нефтепереработки, включая полный авторский надзор</t>
  </si>
  <si>
    <t>EID. Refinery facilities including author`s supervising</t>
  </si>
  <si>
    <t>ПИР на подготовительные работы общестроительного характера в нефтепереработке, включая полный авторский надзор</t>
  </si>
  <si>
    <t>Civil and Structural EID in Refinery including author`s supervising</t>
  </si>
  <si>
    <t>Выполнение работ по подготовке территории к будущему строительству
Выполнение работ по подготовке трубопроводов к проведению огневых работ
Выполнение работ по демонтажу (ликвидации) объектов недвижимого имущества
Выполнение работ по ликвидацию/частичной ликвидацию опасного производственного объекта (ОПО) 
Выполнение работ по восстановлению антикоррозионного покрытия газопровода природного газа 
Выполнение проектно-изыскательских работ по мероприятиям программы ЗМУО и программы устранения предписаний РосТехНадзора</t>
  </si>
  <si>
    <t>ПИР. Объекты системы энергообеспечения для объектов нефтепереработки (сети от 0,4 до 220 квт), включая авторский надзор</t>
  </si>
  <si>
    <t>EID. Facilities of power supply system in Refinery (power lines 0,4 - 220kW) including author`s supervising</t>
  </si>
  <si>
    <t>Проектирование объектов системы энергоснабжения, в том числе сети ВЛ от 0,4 до 220 квт /
Design power supply system facilities including HV line networks of 0,4 - 220 kV</t>
  </si>
  <si>
    <t>ПИР для нефтебазового хозяйства (НБХ). Объекты топливно-проводящей сети (ТПС)</t>
  </si>
  <si>
    <t>EID for tankfarm facility. Facilities for fuel pipelines (FP)</t>
  </si>
  <si>
    <t>Экспертное сопровождение разработки ПСД и инженерных изысканий</t>
  </si>
  <si>
    <t>Expert support for the development of design and estimate documentation and engineering surveys</t>
  </si>
  <si>
    <t>Салеев Игорь Фёдорович
Департамент добычи нефти и газа</t>
  </si>
  <si>
    <t>Сопровождение ПСД в экспертных органах</t>
  </si>
  <si>
    <t>Строительство зданий и сооружений непроизводственного назначения на условиях «под ключ»</t>
  </si>
  <si>
    <t>Turn-key construction of non-industrial buildings and structures</t>
  </si>
  <si>
    <t>Услуга подлежит контрактованию только в следующих ДО: 
- ООО "Газпромнефть-Развитие";
- ООО "Газпромнефть НТЦ".</t>
  </si>
  <si>
    <t>Проектирование зданий и сооружений непроизводственного назначения</t>
  </si>
  <si>
    <t>Design of non-industrial buildings and facilities</t>
  </si>
  <si>
    <t>Изменение примечания: распространение услуги на АО "Газпромнефть-Ноябрьскнефтегаз"</t>
  </si>
  <si>
    <t>Центр интегированного проектирования АО "Газпромнефть-Ноябрьскнефтегаз"</t>
  </si>
  <si>
    <t>Шишикина А.Г.</t>
  </si>
  <si>
    <t>Shishkina.AG@yamal.gazprom-neft.ru</t>
  </si>
  <si>
    <t>Пилюгин В.С. Департамен добычи нефти и газа 10.05.23.
Согласовано применение для всех ДО БРД, убрать примечание в столбце L (12)
В.А.Казарин (В.Р.Азанова): Предлагается исключить ограничение по перечню ДО, предусмотрев возможность использования услуги 11096  в периметре БРД без ограничений (предусмотреть реализацию потребности в проектировании зданий и сооружений вне границ месторождений/производственных площадок - для всего Блока)</t>
  </si>
  <si>
    <t>Строительство и капитальный ремонт зданий и сооружений непроизводственного назначения</t>
  </si>
  <si>
    <t>Construction and major repairs of non-industrial buildings and structures</t>
  </si>
  <si>
    <t xml:space="preserve">Работы и услуги по сопровождению проектов по строительству/реконструкции  объектов розничной сети АЗС </t>
  </si>
  <si>
    <t>Services and works for project support in construction/renovation of retail chain of fuel stations</t>
  </si>
  <si>
    <t>Демонтаж зданий, сооружений и прочего оборудования</t>
  </si>
  <si>
    <t>Dismantling of buildings, structures and other equipment</t>
  </si>
  <si>
    <t>Услуги в области разработки инженерных моделей объектов нефтепереработки</t>
  </si>
  <si>
    <t>Services for development of engineering models of oil refining facilities</t>
  </si>
  <si>
    <t>Услуги по трехмерному моделированию объектов нефтепереработки</t>
  </si>
  <si>
    <t xml:space="preserve">Услуги в области разработки эксплуатационных информационных моделей объектов нефтепереработки </t>
  </si>
  <si>
    <t>Services for development of operational information models of oil refining facilities</t>
  </si>
  <si>
    <t>Услуги по формированию базы данных объекта нефтепереработки</t>
  </si>
  <si>
    <t>Строительный контроль строительства ИТСО</t>
  </si>
  <si>
    <t>Construction control of security equipment</t>
  </si>
  <si>
    <t>Капитальный ремонт ИТСО</t>
  </si>
  <si>
    <t>Major repairs of security equipment</t>
  </si>
  <si>
    <t>Обслуживание специализированной техникой</t>
  </si>
  <si>
    <t>Special technical service</t>
  </si>
  <si>
    <t>Меньшиков Сергей Валентинович Департамент добычи нефти и газа
Шельфовые проекты: 
Сытилин Алексей Константинович, Управление по морской логистике</t>
  </si>
  <si>
    <t>Давиденко Олег Владимирович Управление транспортного обеспечения</t>
  </si>
  <si>
    <t>Отнесение групп техники в соответствующую категорию указано в справочнике КТ-556</t>
  </si>
  <si>
    <t>Изменение Владельца записи (Шельфовые проекты):
Вместо Корналевского Александра Валерьевича,Управление по морской логистике необходимо указать нового владельца:
 Сытилин Алексей Константинович, Управление по морской логистике</t>
  </si>
  <si>
    <t>Служба заказчика по морской логистике ООО "Газпром нефть шельф" (БРД)</t>
  </si>
  <si>
    <t>СЫТИЛИН Алексей Константинович</t>
  </si>
  <si>
    <t>тел: +7 (812) 403-08-88 доб. 755312</t>
  </si>
  <si>
    <t>24.04.2023г.</t>
  </si>
  <si>
    <t>27.04.2023 Меньшиков С.В.</t>
  </si>
  <si>
    <t>Транспорт</t>
  </si>
  <si>
    <t>Обслуживание пассажироперевозящей техникой</t>
  </si>
  <si>
    <t>Passenger transport service</t>
  </si>
  <si>
    <t>Отнесение групп техники в соответствующую категорию указано в справочнике КТ-556.</t>
  </si>
  <si>
    <t xml:space="preserve">Изменение Владельца записи (Шельфовые проекты):
Вместо Корналевского Александра Валерьевича,Управление по морской логистике необходимо указать нового владельца:
 Сытилин Алексей Константинович, Управление по морской логистике.
</t>
  </si>
  <si>
    <t>Обслуживание грузоперевозящей техникой</t>
  </si>
  <si>
    <t>Cargo transport service</t>
  </si>
  <si>
    <t xml:space="preserve">Меньшиков Сергей Валентинович Департамент добычи нефти и газа </t>
  </si>
  <si>
    <t>Авиационное обслуживание (вертолеты)</t>
  </si>
  <si>
    <t xml:space="preserve">Helicopter's aviation service </t>
  </si>
  <si>
    <t>Никитушкин Евгений Николаевич, Руководитель группы по транспортному обеспечению, АО "Газпромнефть - ОНПЗ"</t>
  </si>
  <si>
    <r>
      <t xml:space="preserve">Обслуживание и содержание дорог </t>
    </r>
    <r>
      <rPr>
        <sz val="16"/>
        <color rgb="FF00B050"/>
        <rFont val="Arial"/>
      </rPr>
      <t/>
    </r>
  </si>
  <si>
    <t xml:space="preserve">
Maintenance and upkeep of roads</t>
  </si>
  <si>
    <t xml:space="preserve">Меньшиков Сергей Валентинович Департамент добычи нефти и газа
</t>
  </si>
  <si>
    <t>Разделение записи.
Меньшиков С.В.:
Пользование частными дорогами необходимо выделить в отдельную услугу как услугу общего профиля.
Требования к подрядчику по содержанию дорог и зимников абсолютно не приемлемы к владельцам частными дорогами и являются для них в значительной мере излишними. 
Сама услуга пользования частными дорогами предполагает, как правило, лишь плату за проезд, в то время как содержание дорог и зимников предполагает услугу над собственными активами или над временными дорогами – зимниками, которые используются исключительно в собственных интересах.</t>
  </si>
  <si>
    <t>Отдел автодорог и зимников АО "Мессояханефтегаз"</t>
  </si>
  <si>
    <t>Губкин А.Н.</t>
  </si>
  <si>
    <t>+7(3452) 522-190 (доб. 8330)</t>
  </si>
  <si>
    <t>Меньшиков СВ
13.06.2023
Константинов Сергей Борисович 28.06.2023</t>
  </si>
  <si>
    <t xml:space="preserve">Оказание услуг в сфере внутреннего водного транспорта </t>
  </si>
  <si>
    <t>Water transport services</t>
  </si>
  <si>
    <t>В т.ч. траление акватории Причалов, предоставление информации о габаритах судового хода, проведение дноуглубительных, изыскательских работ</t>
  </si>
  <si>
    <t xml:space="preserve">Изменение Перечня 1 на Перечень 2
Обоснование:
1. Отсутствие возможности консолидации потребности (различные технические требования и специфика работ).
2. На рынке в основном присутствуют региональные подрядчики, которые исторически оказывают услуги только в определенных локациях.
3. Данную услугу оказывают только в ГПН-Хантос, СН-МНГ, Томскнефть-ВНК и ГПН-ННГГФ. Среднегодовая потребность менее 200 млн. руб./год по всем ДО. </t>
  </si>
  <si>
    <t>Центр по закупкам услуг транспорта и общего профиля БОРиУ</t>
  </si>
  <si>
    <t>Фетисов Алексей Андреевич</t>
  </si>
  <si>
    <t>(054) 4618
Fetisov.AA@gazprom-neft.ru</t>
  </si>
  <si>
    <t>13.06.2023 Меньшиков</t>
  </si>
  <si>
    <t>Устройство и содержание зимних проездов</t>
  </si>
  <si>
    <t>Maintenance of winter transportation</t>
  </si>
  <si>
    <t>Меньшиков Сергей Валентинович Департамент добычи нефти и газа</t>
  </si>
  <si>
    <t>Право проезда по частным дорогам, а также право проезда по частным временным зимним автодорогам</t>
  </si>
  <si>
    <t>The right to drive on private roads, as well as the right to drive on private temporary winter roads</t>
  </si>
  <si>
    <t>Меньшиков Сергей Валентинович Департамент добычи нефти и газа
Шельфовые проекты: Сытилин Алексей Константинович, Управление по морской логистике</t>
  </si>
  <si>
    <t>Услуга выделена из услуги 11105 "Обслуживание и содержание дорог, пользование частными дорогами"</t>
  </si>
  <si>
    <t>Выделение УСЛУГИ из услуги 11105
Меньшиков С.В.:
Пользование частными дорогами необходимо выделить в отдельную услугу как услугу общего профиля.
Требования к подрядчику по содержанию дорог и зимников абсолютно не приемлемы к владельцам частными дорогами и являются для них в значительной мере излишними. 
Сама услуга пользования частными дорогами предполагает, как правило, лишь плату за проезд, в то время как содержание дорог и зимников предполагает услугу над собственными активами или над временными дорогами – зимниками, которые используются исключительно в собственных интересах.</t>
  </si>
  <si>
    <t>Меньшиков СВ
13.06.2023
Константинов Сергей Борисович 28.06.2023 (оставляем как услугу общего профиля)</t>
  </si>
  <si>
    <t>Обслуживание оперативным транспортом</t>
  </si>
  <si>
    <t>Operative transport service</t>
  </si>
  <si>
    <t>Контроль, текущее содержание железнодорожных переездов, мостов, понтонных переправ</t>
  </si>
  <si>
    <t>Monitoring, maintenance of railway crossings, bridges, pontoon ferries</t>
  </si>
  <si>
    <t>Независимый технический надзор устройства и содержания зимних проездов и ледовых переправ</t>
  </si>
  <si>
    <t>Independent technical supervision of arrangement and maintenance of winter passages and ice crossings</t>
  </si>
  <si>
    <t>Оказание услуг по обеспечению контроля за работой транспорта с использованием систем спутникового мониторинга</t>
  </si>
  <si>
    <t>Satellite transport monitoring</t>
  </si>
  <si>
    <t>Оказание услуг транспортом заказчика</t>
  </si>
  <si>
    <t>Use of client's transport services</t>
  </si>
  <si>
    <t>Комплексное предоставление услуг аэропорта</t>
  </si>
  <si>
    <t>Comprehensive airport services</t>
  </si>
  <si>
    <t>Проведение авиационного технического аудита авиакомпаний, оказывающих услугу по авиационному обслуживанию</t>
  </si>
  <si>
    <t>Aviation audit of airlines providing aviation services</t>
  </si>
  <si>
    <t xml:space="preserve">Фрахтование судов </t>
  </si>
  <si>
    <t>Chartering vessels</t>
  </si>
  <si>
    <t>В том числе: услуги тайм чартера , в т.ч. аренда судна с экипажем, предоставление танкеров высокого ледового класса с носовым погрузочным устройством с экипажем</t>
  </si>
  <si>
    <t>Диспетчерское обслуживание работы судов обеспечения</t>
  </si>
  <si>
    <t>Dispatching of supply vessel operation</t>
  </si>
  <si>
    <t xml:space="preserve"> Морское агентирование</t>
  </si>
  <si>
    <t xml:space="preserve">
Ship's agent</t>
  </si>
  <si>
    <t>Шельфовые проекты: 
Суриков Константин Викторович, Начальник Управления технической эксплуатации</t>
  </si>
  <si>
    <t>1. Изменение Владельца по БРД. 
Уточнение наименования услуги на ин.языке.
2. Изменение Владельза записи БЛПС в связи с кадровыми изменениями</t>
  </si>
  <si>
    <t>1. Служба заказчика по морской логистике ООО "Газпром нефть шельф" (БРД)
2. Приемная ДПНГ (БЛПС)</t>
  </si>
  <si>
    <t>Суриков К.В.</t>
  </si>
  <si>
    <t xml:space="preserve"> surikov.kv@gazprom-neft.ru  тел: + 7 812 403 08 42
(доб. 75 53 34)
</t>
  </si>
  <si>
    <t>Константинов С.Б 24.04.2023</t>
  </si>
  <si>
    <t>Оказание брокерских услуг по морскому рынку</t>
  </si>
  <si>
    <t>Brokerage services for marine market</t>
  </si>
  <si>
    <t>В том числе услуги по морскому страхованию
Объединение с услугой 91206 "Оказание брокерских услуг по морскому рынку, морскому страхованию"</t>
  </si>
  <si>
    <t>1. Изменение Владельца записи по БРД. Ввиду необходимости наличия флота судов обеспечения и АСД есть потребность в контроле  потребности в услуге
2. Изменение Владельза записи БЛПС в связи с кадровыми изменениями</t>
  </si>
  <si>
    <t>Предоставление вертолетного транспорта для оффшорных полетов</t>
  </si>
  <si>
    <t>Helicopter transport for offshore flights</t>
  </si>
  <si>
    <t xml:space="preserve">
Шельфовые проекты:
Сытилин Алексей Константинович, Управление по морской логистике</t>
  </si>
  <si>
    <t>1. Изменение Владельца записи (Шельфовые проекты)
2. Изменение Владельза записи БЛПС в связи с кадровыми изменениями</t>
  </si>
  <si>
    <t>Оказание услуг по проведению технического аудита вертолетов для оффшорных полетов</t>
  </si>
  <si>
    <t>Technical audit for helicopters for offshore flights</t>
  </si>
  <si>
    <t>Проведение технического аудита судов обеспечения</t>
  </si>
  <si>
    <t>Technical audit of supply vessels</t>
  </si>
  <si>
    <t>Услуги таможенного представителя, транспортно-экспедиционного обслуживания по доставке оборудования и материалов</t>
  </si>
  <si>
    <t>Customs representative services, transport-expedition services for delivery of equipment and materials</t>
  </si>
  <si>
    <t xml:space="preserve">
Шельфовые проекты: 
Сытилин Алексей Константинович, Управление по морской логистике</t>
  </si>
  <si>
    <t>Изменение Владельца записи (Шельфовые проекты):
Вместо Корналевского Александра Валерьевича,Управление по морской логистике необходимо указать нового владельца:
 Сытилин Алексей Константинович, Управление по морской логистике.</t>
  </si>
  <si>
    <t>Техническое обслуживание и ремонт рефрижераторных контейнеров</t>
  </si>
  <si>
    <t>Maintenance and repair of refrigerated containers</t>
  </si>
  <si>
    <t>Приемка, обработка и хранение оборудования и материалов, погрузочно-разгрузочные работы, обработка и обслуживание судов снабжения</t>
  </si>
  <si>
    <t>Reception, processing and storage of equipment, materials, handling operations, processing and servicing of supply vessels</t>
  </si>
  <si>
    <t>Приемка, обработка, хранение и транспортировка опасных веществ</t>
  </si>
  <si>
    <t>Reception, processing, storage and transporting of hazardous substances</t>
  </si>
  <si>
    <t>Изменение Владельца записи (Шельфовые проекты):
Вместо Корналевского А.В. указать нового владельца: Сытилин Алексей Константинович</t>
  </si>
  <si>
    <t>Константинов Сергей Борисович 28.06.2023</t>
  </si>
  <si>
    <t>Услуги по бункеровкам судов</t>
  </si>
  <si>
    <t>Bunkering services</t>
  </si>
  <si>
    <t>Соколов Олег Анатольевич, Руководитель службы заказчика по морской логистике</t>
  </si>
  <si>
    <t>Технический менеджмент судов (включая набор экипажей)</t>
  </si>
  <si>
    <t>Technical management of vessels (including crew recruitment)</t>
  </si>
  <si>
    <t>Коммерческий менеджмент судов</t>
  </si>
  <si>
    <t>Commercial management of vessels</t>
  </si>
  <si>
    <t>Разработка технологических регламентов по безопасности морских операций на шельфе</t>
  </si>
  <si>
    <t>Development of technological regulations on marine offshore operational safety</t>
  </si>
  <si>
    <t>Услуги по предоставлению специализированной гидрометеорологической информации (включая информацию о ледовой обстановке) для обеспечения плавания судов и деятельности объектов на континентальном шельфе</t>
  </si>
  <si>
    <t>Special weather information (including ice situation information) for enabling navigation and activity of facilities at the continental shelf.</t>
  </si>
  <si>
    <t>Разработка процедур и научно-техническое обеспечение работ по управлению ледовой обстановкой</t>
  </si>
  <si>
    <t>Development of procedures and research and engineering services to control ice situation</t>
  </si>
  <si>
    <t>Разработка специализированных учебных программ и проведение тренажерной подготовки лиц, задействованных в осуществлении операций морских нефтегазовых объектов с танкерами и судами снабжения.</t>
  </si>
  <si>
    <t>Development of special training programs and simulator training of persons involved in marine oil and gas operations with tankers and supply vessels.</t>
  </si>
  <si>
    <t>Авиационное обслуживание (самолеты)</t>
  </si>
  <si>
    <t xml:space="preserve">Aircraft's aviation service </t>
  </si>
  <si>
    <t>Управление ледовой обстановкой</t>
  </si>
  <si>
    <t>Management of ice conditions</t>
  </si>
  <si>
    <t>Фрахтование судов для шельфовых проектов</t>
  </si>
  <si>
    <t>Frighting vessels for offshore projects</t>
  </si>
  <si>
    <t xml:space="preserve">
Шельфовые проекты:  Суриков Константин Викторович, Начальник Управления технической эксплуатации</t>
  </si>
  <si>
    <t xml:space="preserve">1. Изменение Владельца записи по БРД. Ввиду необходимости наличия флота судов обеспечения и АСД есть потребность в контроле  потребности в услуге
2. Изменение Владельза записи БЛПС в связи с кадровыми изменениями
</t>
  </si>
  <si>
    <t>Комаров Владимир Витальевич 28.06.2023</t>
  </si>
  <si>
    <t>Ремонт, техническое обслуживание, содержание и диагностика автотранспортных средств</t>
  </si>
  <si>
    <t xml:space="preserve">Repair, maintenance and diagnostics of transportation vehicles </t>
  </si>
  <si>
    <t>В том числе оказание услуг по постановке и снятию ТС с учета, связанных с:
 - регистрацией транспортных средств и механизмов;
- снятием с регистрационного учета транспортных средств и механизмов;
- изменением регистрационных данных транспортных средств и механизмов;
- получением дубликатов свидетельств о регистрации транспортных средств, взамен утраченных, непригодных для использования, не соответствующих  установленным образцам регистрационных документов либо срок действия которых истек;
- получением дубликатов паспортов транспортных средств, взамен утраченных  или непригодных для использования.</t>
  </si>
  <si>
    <t>Поверка, ремонт и обслуживание контрольных устройств (тахографы)</t>
  </si>
  <si>
    <t>Verification, repair and maintenance of control devices (tachographs)</t>
  </si>
  <si>
    <t>Услуги по предоставлению подвижного состава для транспортировки железнодорожным транспортом нефти, КГС, темных и светлых нефтепродуктов, СУГ и пр.</t>
  </si>
  <si>
    <t>Services on providing of rolling stock for transporting oil, stable gas condensate and dark oil-products via railway</t>
  </si>
  <si>
    <t xml:space="preserve">
Медведев Алексей Александрович, Дирекция логистики и операций с нефтью
Деревицкий Игорь Сергеевич, Департамент наземного транспорта</t>
  </si>
  <si>
    <t>В том числе подача-уборка вагонов, аренда локомотива.
Услуга 11153 " Услуги по предоставлению подвижного состава для транспортировки железнодорожным транспортом нефти, КГС, темных нефтепродуктов" объединена с услугой 11155 "Услуги по предоставлению подвижного состава для транспортировки железнодорожным транспортом светлых нефтепродуктов"</t>
  </si>
  <si>
    <t>Изменение Владельца записи по БЛПС</t>
  </si>
  <si>
    <t>Транспортно-экспедиционные услуги по перевозке железнодорожным транспортом нефти, КГС, темных и светлых нефтепродуктов, СУГ и пр.</t>
  </si>
  <si>
    <t>Transport-expedition services for delivery of light oil-products via railway</t>
  </si>
  <si>
    <t>Включает:
 - перевалка (слив / налив)
 - хранение
 - организация отгрузки (документальное оформление, приемка вагонов)
 - транспортировка
в т.ч.: транспортно-экспедиционные услуги, оказываемыми при организации экспортно-импортных и транзитных перевозок нефти/нефтепродуктов и/или порожних вагонов железнодорожным транспортом по территории иностранных государств (ГОСТ-Р 52298-2004),  перевозка нефтепродуктов в танк-контейнерах, перевозка нефтепродуктов во флекси-танках, оформление перевозочных документов.
Услуга 11154 "Транспортно-экспедиционные услуги по перевозке железнодорожным транспортом светлых нефтепродуктов" объдинена с услугой 11170 " Транспортно-экспедиционные услуги по перевозке железнодорожным транспортом нефти, КГС, темных нефтепродуктов"</t>
  </si>
  <si>
    <t>Оплата провозных платежей по территории РФ и иностранных государств</t>
  </si>
  <si>
    <t>Payment of carriage charges on the territory of the Russian Federation and foreign countries</t>
  </si>
  <si>
    <t>Транспортный тариф, оплачиваемый за использование инфраструктуры Российских железных дорог (РЖД), а также железных дорог иностранных государств при перевозке груза железнодорожным транспортом  (провозные платежи за груженый рейс).</t>
  </si>
  <si>
    <t>Формирование прямых отправительских маршрутов железнодорожным транспортом</t>
  </si>
  <si>
    <t>Making direct exit routs via railway</t>
  </si>
  <si>
    <t>Транспортно-экспедиционные услуги по перевозке автомобильным транспортом нефти, КГС, темных / светлых нефтепродуктов</t>
  </si>
  <si>
    <t>Transport-expedition services for delivery of oil, stable gas condensate and dark/light oil-products via roadway transport</t>
  </si>
  <si>
    <t>Включает:
 - перевалка (слив / налив)
 - хранение
 - организация отгрузки (документальное оформление, приемка цистерн)
 - транспортировка
в т.ч.: комплексная услуга по перевозке темных нефтепродуктов (мазут, топливо нефтяное, газойль, битум), услуги по доставке автотранспортом фасованных нефтепродуктов, перевозка манипуляторами, услуги перевозки наливом экстрактов и пластификаторов, битума наливом, контейнеров с СБС-полимером.</t>
  </si>
  <si>
    <t>Транспортно-экспедиционные услуги по перевозке внутренним речным транспортом нефти и КГС, темных / светлых нефтепродуктов</t>
  </si>
  <si>
    <t>Transport-expedition services for delivery of oil, stable gas condensate and dark/light oil-products via inland river transport</t>
  </si>
  <si>
    <t>Включает:
 - перевалка (слив / налив)
 - хранение
 - организация отгрузки (документальное оформление, приемка)
 - транспортировка</t>
  </si>
  <si>
    <t>Изменение Владельца записи по БЛПС в связи с перереспределением обязанностей</t>
  </si>
  <si>
    <t>Транспортно-экспедиционные услуги по перевозке морским транспортом  нефти и КГС</t>
  </si>
  <si>
    <t>Transport-expedition services for delivery of oil and stable gas condensate  via sea transport</t>
  </si>
  <si>
    <t>Включает:
 - перевалка (слив / налив) через танкер-накопитель
 - хранение
 - организация отгрузки (документальное оформление, приемка)
- организация рейсовых чартеров по  перевозкам  нефтепродуктов
 - транспортировка</t>
  </si>
  <si>
    <t>Услуги по перевозке и хранению грузов (МТР)</t>
  </si>
  <si>
    <t>Services for materials delivery and storage</t>
  </si>
  <si>
    <t>Липницкий Андрей Тарасович, Депаратмент закупок БЛПС
Москаленко Андрей Борисович, Дирекция крупных проектов БЛПС
Калько Мария Алексеевна, Департамент капитального строительства объектов топливопроводящей сети ДРП</t>
  </si>
  <si>
    <t>1. Услуги по хранению МТР.
2. Организация транспортировки груза.
3. Внутрипромысловая  доставка МТР
4. Погрузочно-разгрузочные работы
5. Доставка МТР любым видом транспорта
6. Услуги таможенного представителя, работы по созданию и реконструкции транспортной инфраструктуры, размещение в зонах таможенного контроля, открытие и закрытие зон таможенного контроля, подготовку отгрузочных документов, совершение всех таможенных операций, подготовку документов для получения решений по классификации товаров
7. Товарная и инженерная экспертиза, входной контроль МТР на складах и промежуточных базах накопления</t>
  </si>
  <si>
    <t>Обеспечение ледокольного сопровождения судов и прокладке судоходных каналов</t>
  </si>
  <si>
    <t>Providing of vessels icebreaker convoying and vessel ways laying</t>
  </si>
  <si>
    <t>Услуги по ледокольному сопровождении судов и прокладке судоходных каналов</t>
  </si>
  <si>
    <t>Обеспечение логистических операций при морской транспортировке нефти</t>
  </si>
  <si>
    <t>Providing of logistic operations on sea oil delivery</t>
  </si>
  <si>
    <t>Разработка и реализация логистических схем</t>
  </si>
  <si>
    <t>Услуги по буксировке судов</t>
  </si>
  <si>
    <t>Vessel towing services</t>
  </si>
  <si>
    <t>Промощь буксиров при швартовых операциях, буксирное сопровождение по каналам и фарватерам, буксировка судов.</t>
  </si>
  <si>
    <t>Услуги пользования инфраструктурой порта</t>
  </si>
  <si>
    <t>Services of port infrastructure using</t>
  </si>
  <si>
    <t>Услуги по обеспечению судоходства на подходах к порту и непосредственно на акватории порта и пребывания судна в порту (использовангия каналов. фарватеров, причалов и т.п.)</t>
  </si>
  <si>
    <t>Комплексная услуга по приему, доставке и выдаче (бункеровке) нефтепродуктов до судов получателей, в том числе сторонний баржинг</t>
  </si>
  <si>
    <t>1. Указание Перечня 2 по БРД (ранее Перечень не был указан). Ввиду необходимости наличия флота судов обеспечения и АСД есть потребность в контроле  потребности в услуге.
   Изменение Владельца записи по БРД.
2. Изменение Владельца записи по БЛПС</t>
  </si>
  <si>
    <t>1. Служба заказчика по морской логистике ООО "Газпром нефть шельф" (БРД)
2. УЖТ ДНТ ДЛиОН</t>
  </si>
  <si>
    <t>1. Суриков К.В. (БРД)
2. Ермакина А.В. (БЛПС)</t>
  </si>
  <si>
    <t xml:space="preserve">1.  surikov.kv@gazprom-neft.ru  тел: + 7 812 403 08 42
(доб. 75 53 34)
2. 078-5210
</t>
  </si>
  <si>
    <t>Хранение темных / светлых нефтепродуктов</t>
  </si>
  <si>
    <t>Oil storage</t>
  </si>
  <si>
    <t xml:space="preserve">
Медведев Алексей Александрович, Дирекция логистики и операций с нефтью
Ермакина Анна Витальевна, Департамент наземного транспорта</t>
  </si>
  <si>
    <t>в т.ч.: градуировка резервуаров</t>
  </si>
  <si>
    <t xml:space="preserve">Транспортно-экспедиционные услуги по перевозке трубопроводным транспортом нефти, нефтепродуктов </t>
  </si>
  <si>
    <t>Transport-expedition services for delivery of oil and oil-product via pipelines</t>
  </si>
  <si>
    <r>
      <t xml:space="preserve">
Медведев Алексей Александрович, Дирекция логистики и операций с нефтью
Деревицкий Игорь Сергеевич, Департамент наземного транспорта</t>
    </r>
    <r>
      <rPr>
        <sz val="16"/>
        <color rgb="FF0070C0"/>
        <rFont val="Arial"/>
      </rPr>
      <t/>
    </r>
  </si>
  <si>
    <t>Текущий, деповской, капитальный ремонт, содержание железнодорожного подвижного состава, путейской техники</t>
  </si>
  <si>
    <t>Услуги складской и транспортной логистики</t>
  </si>
  <si>
    <t>Warehouse and transport logistics services</t>
  </si>
  <si>
    <t>Блок заместителя генерального директора по закупкам, ООО "Газпромнефть-Развитие"
Шельфовые проекты: 
Сытилин Алексей Константинович, Управление по морской логистике</t>
  </si>
  <si>
    <t>1. Услуги по хранению МТР.
2. Организация транспортировки груза.
3. Внутрипромысловая  доставка МТР
4. Погрузочно-разгрузочные работы
5. Доставка МТР любым видом транспорта</t>
  </si>
  <si>
    <t>Услуга по заправке воздушного судна гражданской авиации для коммерческой реализации</t>
  </si>
  <si>
    <t>Service for passenger aviation aircraft fuelling for commercial realization</t>
  </si>
  <si>
    <t xml:space="preserve">Богемский Виталий Борисович, Начальник управления продаж в России Газпромнефть-Аэро </t>
  </si>
  <si>
    <t xml:space="preserve">Проведение ежегодных освидетельствований судов </t>
  </si>
  <si>
    <t>Conducting annual surveys of vessels</t>
  </si>
  <si>
    <t>Услуги по организации перевозки грузов автомобильным транспортом</t>
  </si>
  <si>
    <t>Services for the organization of cargo transportation by road</t>
  </si>
  <si>
    <t>Капитальный, текущий ремонт, содержание железнодорожных путей необщего пользования, объектов железнодорожной инфраструктуры</t>
  </si>
  <si>
    <t>Major, current repairs, maintenance of non-public railway tracks, railway infrastructure facilities</t>
  </si>
  <si>
    <t>ГПН Логистика</t>
  </si>
  <si>
    <t>Услуги по приёмке и сопровождению грузов прибывающих железнодорожным транспортом</t>
  </si>
  <si>
    <t>Services for receiving and accompanying cargo arriving by rail</t>
  </si>
  <si>
    <t xml:space="preserve">Прием от перевозчика (ОАО «РЖД») уведомлений о прибытии грузов;
Оформление перевозочных документов на прибывший груз; 
Осуществление приемо-сдаточных операций с прибывающим железнодорожным подвижным составом,;
Подписание учетных карточек и накопительных ведомостей;
Подписание ведомостей подачи и уборки вагонов, памяток приемосдатчика, актов общей формы и коммерческих актов;
Прием оказанных услуг, подписание соответствующих актов выполненных работ по договору Заказчика с ОАО «РЖД»;
Получение счетов-фактур и других финансовых и учетных документов от ОАО «РЖД»;
подача заявки  на дополнительные услуги ОАО «РЖД»;
Оформление перевозочных документов на отправляемые грузы и  железнодорожный подвижной состав из-под выгрузки грузов;
Предоставление железнодорожных путей необщего пользования для осуществления грузовых операций с вагонами погруженными грузами, а также для накопления, формирования составов и нахождения порожних вагонов из-под выгрузки грузов в ожидании приема работниками станции;
Пломбирование порожних вагонов из-под выгрузки грузов запорно-пломбировочными устройствами (ЗПУ);
Перемещение вагонов с грузами и порожних вагонов из-под выгрузки грузов по железнодорожным путям необщего пользования  и выставочным путям станции;
Постановка, перестановку и уборку вагонов  погруженных грузами и порожних вагонов из-под выгрузки грузов  по местам погрузки/выгрузки подвижного состава на подъездном пути необщего пользования, включая Пункт подготовки (промывки) цистерн, и вывод этих вагонов собственным и/или привлеченным локомотивом на выставочные пути станции после завершения с ними грузовых операций;
Маневровые работы, не совмещенные по времени с подачей и уборкой вагонов;
Взвешивание, вагонов с грузами, а также порожних вагонов, на поверенных железнодорожных весах;
Прием и передача локомотивом вагонов  погруженных грузами и порожних вагонов из-под выгрузки грузов на выставочных путях станции;
Осуществление прочих и иных действий, возложенных на грузополучателя Уставом железнодорожного транспорта РФ, Правилами перевозок грузов железнодорожным транспортом и иными подзаконными нормативными правовыми актами, связанные с оказанием Услуг».
</t>
  </si>
  <si>
    <t>Услуга постановки и снятия с учета транспортных средств, замена гос. Знаков</t>
  </si>
  <si>
    <t>Service of registration and de-registration of vehicles, replacement of state Signs</t>
  </si>
  <si>
    <t>Оказание услуг по постановке и снятию ТС с учета.
 - регистрацией транспортных средств и механизмов;
- снятием с регистрационного учета транспортных средств и механизмов;
- изменением регистрационных данных транспортных средств и механизмов;
- получением дубликатов свидетельств о регистрации транспортных средств, взамен утраченных, непригодных для использования, не соответствующих  установленным образцам регистрационных документов либо срок действия которых истек;
- получением дубликатов паспортов транспортных средств, взамен утраченных  или непригодных для использования.</t>
  </si>
  <si>
    <t>Услуга по проведению взвешивания транспорта на платформах весового комплекса</t>
  </si>
  <si>
    <t>Service for weighing vehicles on the platforms of the weighing complex</t>
  </si>
  <si>
    <t>Яковлева Светлана Геннадьевна,  Главный метролог ООО "Газпромнефть Терминал СПБ"</t>
  </si>
  <si>
    <t>Услуга по проведению взвешивания ж/д транспорта - порожнего и / или с грузом на платформах весового комплекса Заказчика.</t>
  </si>
  <si>
    <t>Услуги водного транспорта (плавучими кранами)</t>
  </si>
  <si>
    <t>Water transport services (floating cranes)</t>
  </si>
  <si>
    <t>Услуги мультимодальных и интермодальных перевозок</t>
  </si>
  <si>
    <t>Multimodal and intermodal transport services</t>
  </si>
  <si>
    <t>Товарная и инженерная экспертиза, входной контроль МТР на складах, промежуточных базах накопления, на объектах подрядных организаций</t>
  </si>
  <si>
    <t>Commodity examination and engineering inspection, on-receipt inspection of goods and materials at warehouses and intermediate transshipment bases</t>
  </si>
  <si>
    <t xml:space="preserve">
Рудаков Дмитрий Николаевич, Начальник Центра управления качеством МТР ООО "ГПН-Снабжение"</t>
  </si>
  <si>
    <t>Услуги по экспертизе комплектности (качества), отбора проб/образцов, инженерная экспертиза  материалов, оборудования, транспортных средств, строительных и железобетонных конструкций, металлопроката
Услуга по входному контролю МТР на складах Заказчика, промежуточных базах Заказчика/Грузополучателя, на  объектах подрядных организаций</t>
  </si>
  <si>
    <t>Изменение Владельца записи</t>
  </si>
  <si>
    <t>ДПОИМ</t>
  </si>
  <si>
    <t>(061) 27027</t>
  </si>
  <si>
    <t>Согласовано 
Начальником управления инспекционного контроля МТР ГПН-С
Огорелковым Алексеем Олеговичем 19.06.23</t>
  </si>
  <si>
    <t>Услуги по взвешиванию автомобилей с сыпучими материалами и автоцистерн с жидкими продуктами</t>
  </si>
  <si>
    <t>Services for weighing trucks with bulk and liquid materials</t>
  </si>
  <si>
    <t>Весовой контроль с привлечением автомобильных весов</t>
  </si>
  <si>
    <t>Супервайзинг услуг при перевозке МТР</t>
  </si>
  <si>
    <t>Supervising of materials and goods transportation services</t>
  </si>
  <si>
    <t>Сервисное обслуживание импортного и хроматографического оборудования</t>
  </si>
  <si>
    <t xml:space="preserve">Service maintenance of import control and chromatographic equipment </t>
  </si>
  <si>
    <t>Услуги инспекционного контроля качества изготовления и отгрузки МТР с заводов-изготовителей</t>
  </si>
  <si>
    <t>Services for manufacturing quality control and pre-shipment inspection of goods and materials at the manufacturer’s facility/site</t>
  </si>
  <si>
    <t>Назначение Владельца записи</t>
  </si>
  <si>
    <t>Услуги по таможенному оформлению грузов</t>
  </si>
  <si>
    <t xml:space="preserve"> Cargo customs clearance services</t>
  </si>
  <si>
    <t>Шельфовые проекты: 
Сытилин Алексей Константинович, Управление по морской логистике</t>
  </si>
  <si>
    <t>Медведев Алексей Александрович, Дирекция логистики и операций с нефтью</t>
  </si>
  <si>
    <r>
      <t xml:space="preserve">
</t>
    </r>
    <r>
      <rPr>
        <sz val="14"/>
        <rFont val="Arial"/>
      </rPr>
      <t>В том числе, выполнение поручения таможенным представителем, размещение в зонах таможенного контроля, открытие и закрытие зон таможенного контроля, совершение таможенных операций, организация получения решений по классификации товаров.</t>
    </r>
  </si>
  <si>
    <t>1. Изменение Владельца записи (Шельфовые проекты).
2. Добавление Владельца записи по БЛПС. Добавление Примечания.</t>
  </si>
  <si>
    <t xml:space="preserve">1. Служба заказчика по морской логистике ООО "Газпром нефть шельф" (БРД)
2. Управление таможенной деятельности. Дирекция логистики и операций с нефтью
</t>
  </si>
  <si>
    <t>1. СЫТИЛИН Алексей Константинович
2. Гончаренко Константин Викторович</t>
  </si>
  <si>
    <t>1. тел: +7 (812) 403-08-88 доб. 755312
2. тел: +7 (812) 363-3152 (доб. 5235)</t>
  </si>
  <si>
    <t>24.04.2023
10.07.2023</t>
  </si>
  <si>
    <t>Вместо добавления новой услуги «Выполнение поручения таможенным представителем» по предложению Гончаренко К.В., внесены изменения в данную услугу</t>
  </si>
  <si>
    <t>1. Константинов С.Б 24.04.2023
2. Гончаренко К.В. 10.07.2023</t>
  </si>
  <si>
    <t>Услуги по организации перевозок грузов и оформлению перевозочных документов (транспорт, склады, экспедиция и т.п.)</t>
  </si>
  <si>
    <t>Services for organization of transportation of cargoes and issuance of transport documents (transportation, warehousing, freight forwarding, etc.)</t>
  </si>
  <si>
    <t>В том числе услуги по перевозке МТР, транспортной экспедиции МТР, хранению и отпуску на производство</t>
  </si>
  <si>
    <t>Услуги по предоставлению транспорта для обслуживания офисов, перевозке пассажиров, специализированного транспорта</t>
  </si>
  <si>
    <t>Transportation services related to delivery of office supplies, transportation of passengers, specialized transportation</t>
  </si>
  <si>
    <t>В том числе включая услуги санитарной авиации по итогам конкурса специализированного медицинского учреждения</t>
  </si>
  <si>
    <t>Услуги по содержанию, техническому обслуживанию, текущему ремонту и модернизации транспортного средства</t>
  </si>
  <si>
    <t xml:space="preserve">Services for maintenance, routine repair and modernization of transportation vehicles </t>
  </si>
  <si>
    <t>Услуги на обеспечение мониторинга и охраны транспортных средств</t>
  </si>
  <si>
    <t xml:space="preserve">Services for monitoring and security of vehicles </t>
  </si>
  <si>
    <t>Услуги по контролю уровня заполнения железнодорожных цистерн</t>
  </si>
  <si>
    <t>Services for monitoring of railway tanks fill level</t>
  </si>
  <si>
    <t>Комплексная услуга по организации авиационного обеспечения (самолёты и вертолёты)</t>
  </si>
  <si>
    <t xml:space="preserve">Воронин Александр Евгеньевич
Управление по авиационному обеспечению, Блок морской логистики ГПН-Снабжение
</t>
  </si>
  <si>
    <t xml:space="preserve">Транспортно-экспедиционные услуги по перевалке нефтепродуктов в портах и терминалах/нефтебазах, не принадлежащих ПАО «Транснефть» при отгрузках на экспорт </t>
  </si>
  <si>
    <t>Осипов Виталий Иванович, Департамент реализации нефтепродуктов</t>
  </si>
  <si>
    <t xml:space="preserve">Транспортно-экспедиционные услуги по перевалке нефтепродуктов в портах и терминалах/нефтебазах, не принадлежащих ПАО «Транснефть» при отгрузках на внутренний рынок </t>
  </si>
  <si>
    <t>Крылов Александр Владимирович, Директор Дирекции региональных продаж</t>
  </si>
  <si>
    <t xml:space="preserve">Транспортно-экспедиционные услуги по перевалке нефтепродуктов на терминалах/нефтебазах, принадлежащих ПАО «Транснефть» при отгрузках на экспорт и внутренний рынок </t>
  </si>
  <si>
    <t>Медведев Алексей Александрович, Дирекция логистики и операций с нефтью
Деревицкий Игорь Сергеевич, Департамент наземного транспорта</t>
  </si>
  <si>
    <t>Услуги погрузки в портах и терминалах/нефтебазах, не принадлежащих ПАО «Транснефть», при отгрузках на экспорт</t>
  </si>
  <si>
    <t xml:space="preserve">Услуги погрузки в терминалах/нефтебазах, принадлежащих ПАО «Транснефть», при отгрузках на экспорт и внутренний рынок </t>
  </si>
  <si>
    <t>Комплексная услуга  по перевалке нефтепродуктов, включающая услуги по предоставлению подвижного состава и/или оказание транспортно-экспедиционных услуг при отгрузках на экспорт</t>
  </si>
  <si>
    <t xml:space="preserve">Комплексная услуга  по перевалке нефтепродуктов, включающая услуги по перевозке морским/речным, автомобильным транспортном, фрахтованию судов при отгрузках на экспорт </t>
  </si>
  <si>
    <t>Транспортно-экспедиционные услуги по перевозке автомобильным транспортом, грузоподъемностью 10 тонн и более, нефтепродуктов, фасованных в тару</t>
  </si>
  <si>
    <t>Седов Александр Васильевич, Управление логистики и клиентского сервиса ООО «ГПН-Смазочные материалы»</t>
  </si>
  <si>
    <t>Транспортно-экспедиционные услуги по перевозке малотоннажных грузов (до 10 тонн), фасованных в тару</t>
  </si>
  <si>
    <t>Транспортно-экспедиционные услуги по организации мультимодальных перевозок нефтепродуктов</t>
  </si>
  <si>
    <t>Услуги по предоставлению и оперированием подвижным составом для транспортировки железнодорожным транспортом генеральных грузов (за исключением транспортировки нефти, КГС, темных и светлых нефтепродуктов, СУГ и пр.)</t>
  </si>
  <si>
    <t>Борисова Елена Сергеевна, Центр железнодорожной логистики ООО "Газпромнефть-Снабжение"</t>
  </si>
  <si>
    <t>В том числе предоставление вагонов, оперирование подвижным составом, включая подсыл порожних вагонов, организацию текущих ремонтов вагонов и прочие услуги, связанные с организацией перевозочного процесса.</t>
  </si>
  <si>
    <t xml:space="preserve">В каталоге отсутствует  услуга по оперированию и предоставлению вагонов под перевозки генеральных грузов. </t>
  </si>
  <si>
    <t>БОРиУ ГПН-Снабжение</t>
  </si>
  <si>
    <t>Кафиян К.В.
Совалкова Ю.В.</t>
  </si>
  <si>
    <t>061-24709</t>
  </si>
  <si>
    <t>26.09.23 Борисова Е.С.</t>
  </si>
  <si>
    <t>Экспертиза, изготовление и удостоверение сертификатов происхождения товара</t>
  </si>
  <si>
    <t>Expertise, production and certification of certificates of origin of goods</t>
  </si>
  <si>
    <t>Усова Светлана Владимировна, Начальник управления таможенной деятельности</t>
  </si>
  <si>
    <t>В связи с необходимостью реализации новых схем поставки товаров.
В действующем КТ-777 отсутствует подходящие виды работ и услуг.</t>
  </si>
  <si>
    <t>Управление таможенной деятельности</t>
  </si>
  <si>
    <t>Гончаренко Константин Викторович</t>
  </si>
  <si>
    <t>(078)5235</t>
  </si>
  <si>
    <t>Maintenance of SCS (structured cabling system) and data transfer systems</t>
  </si>
  <si>
    <t xml:space="preserve">Лоб Николай Николаевич, Департамент информационных технологий, автоматизации и телекоммуникаций (БРД) </t>
  </si>
  <si>
    <t>Техническое обслуживание и текущий ремонт систем автоматизации, телекоммуникационных систем (АСУТП, КИПиА, ОПС, СТВН)</t>
  </si>
  <si>
    <t>Servicing of process automation system, adjusting, preparation for instruments and controls check</t>
  </si>
  <si>
    <t>Ризаев Алексей Хасанович, Департамент информационных технологий, автоматизации и телекоммуникаций  (БРД)
Давыдов Алексей Викторович, Руководитель центра обеспечения производства ООО "Газпром нефть шельф"</t>
  </si>
  <si>
    <t>В том числе:
 1.Техническое обслуживание, текущий ремонт АСУ ТП.
2. Техническое сопровождение программного обеспечения АСУТП.                                                                                                                                                                                                              
3.Техническое обслуживание, текущий ремонт  КИПиА (включая ПАЗ).                                                                                                             
4. Техническое обслуживание и текущий ремонт систем пожарной сигнализации(ПС) противопожарной автоматики (ППА),  установок пожарной сигнализации, пожаротушения, систем дымоудаления, оповещения и управления эвакуацией.                 
5.  Техническое обслуживание и текущий ремонт систем технологического видеонаблюдения.                                           
6.  Техническое  сопровождение систем управления производственными процессами – MES
7. Техническое сопровождение автоматизированной системы обработки и передачи информации (АСОПИ)
8. Техническое  сопровождение автоматизированной системы оперативного диспетчерского управления (АСОДУ)
9. Комплексное обслуживание измерительных установок добывающего фонда скважин
10. Сопровождение тренажерных комплексов в АСУТП</t>
  </si>
  <si>
    <t xml:space="preserve">Техническое обслуживание и текущий ремонт узлов учета нефти, нефтепродуктов, газа и воды (коммерческих и оперативных)
</t>
  </si>
  <si>
    <t>Maintenance of oil metering unit (commercial and operative)</t>
  </si>
  <si>
    <t>Петаков Дамир Фаритович, Департамент информационных технологий, автоматизации и телекоммуникаций  (БРД)
Давыдов Алексей Викторович, Руководитель центра обеспечения производства ООО "Газпром нефть шельф"</t>
  </si>
  <si>
    <t>В том числе:
1.Техническое обслуживание и текущий ремонт узлов учёта нефти, нефтепродуктов, газа и воды (коммерческих и оперативных).
2.Техническое и оперативное обслуживание  лабораторного оборудования (оборудование ХАЛ).
3. Сопровождение программного обеспечения узлов учета, измерительных (информационных) систем (установки), в том числе внесение изменений.</t>
  </si>
  <si>
    <t xml:space="preserve">Капитальный ремонт АСУ ТП, КИПиА, ОПС, СТВН
</t>
  </si>
  <si>
    <t>Overhaul of process automation system</t>
  </si>
  <si>
    <t xml:space="preserve">Ризаев Алексей Хасанович, Департамент информационных технологий, автоматизации и телекоммуникаций  (БРД)
</t>
  </si>
  <si>
    <r>
      <t>В том числе: 
1. Капитальный ремонт АСУ ТП.</t>
    </r>
    <r>
      <rPr>
        <strike/>
        <sz val="14"/>
        <rFont val="Arial"/>
      </rPr>
      <t xml:space="preserve">                                 </t>
    </r>
    <r>
      <rPr>
        <sz val="14"/>
        <rFont val="Arial"/>
      </rPr>
      <t xml:space="preserve">                                                                                                                                                                           
2. Капитальный ремонт  КИПиА (включая ПАЗ).                                                                                                             
3. Капитальный ремонт систем пожарной сигнализации (ПС) противопожарной автоматики (ППА),  установок пожарной сигнализации, пожаротушения, систем дымоудаления, оповещения и управления эвакуацией.                                                                         
4. Капитальный  ремонт систем технологического видеонаблюдения.
5. Услуги по среднему и капитальному ремонту программно-технического комплекса АСУТП</t>
    </r>
  </si>
  <si>
    <t>Техническое обслуживание и ремонт оборудования и систем связи</t>
  </si>
  <si>
    <t>Maintenance and repair of communication equipment</t>
  </si>
  <si>
    <t>Communication channels leasing</t>
  </si>
  <si>
    <t>Техническое обслуживание и ремонт линий связи</t>
  </si>
  <si>
    <t>Maintenance and repair of communication lines</t>
  </si>
  <si>
    <t>Overhaul of communication systems</t>
  </si>
  <si>
    <t xml:space="preserve">Консультационные услуги в области промышленной автоматизации, связи, информационных технологий и метрологического обеспечения  </t>
  </si>
  <si>
    <t>Consulting services in the field of industrial automation, communications, information technology and metrological support</t>
  </si>
  <si>
    <t>Сервисные услуги по обеспечению информационной безопасности АСУТП</t>
  </si>
  <si>
    <t>Services for ensuring information security of automated process control systems</t>
  </si>
  <si>
    <t xml:space="preserve">
Герасимов Андрей Андреевич
Департамент информационной безопасности ДКЗ </t>
  </si>
  <si>
    <t>Изменение владельца записи БРД
на Герасимова АА Департамент информационной безопасности ДКЗ 
Обоснование: Обеспчение ИБ АСУ ТП в компетениции ДИБ ДКЗ</t>
  </si>
  <si>
    <t xml:space="preserve">15.05.2023 Стасишин Евгений Владимирович
С николаевым и Голуновым-согласовано Дубенец </t>
  </si>
  <si>
    <t>Предоставление услуг систем телевещания на объектах, обслуживание и ремонт оборудования</t>
  </si>
  <si>
    <t>Television broadcasting systems at oil production facilities, maintenance and repair of equipment</t>
  </si>
  <si>
    <t>Ан Дмитрий Сергеевич, Главный метролог, начальник управления, АО "Газпромнефть - ОНПЗ"</t>
  </si>
  <si>
    <t>Telematic communication services</t>
  </si>
  <si>
    <t>Радиотелефонная мобильная сотовая связь</t>
  </si>
  <si>
    <t>Radio and telephone mobile communication</t>
  </si>
  <si>
    <t>Электросвязь (телефонная связь, линии связи), каналы связи и передачи информации, радиосвязь и транкинговая связь (голосовая и передача информации), услуги внутризоновой, междугородней и международной связи</t>
  </si>
  <si>
    <t>Electrical communication (telephone communication, communication lines), communication channels (voice and data transmission), intra area, domestic and international communication services</t>
  </si>
  <si>
    <t>Satellite communication</t>
  </si>
  <si>
    <t>Обслуживание системы спутникового мониторинга работы транспорта</t>
  </si>
  <si>
    <t>Maintenance of transport satellite monitoring</t>
  </si>
  <si>
    <t>Организационно-техническое сопровождение строительства сетей связи (в том числе: контроль соответствия строительного процесса проектному решению, нормативно-методической документации ПАО ГПН и календарному плану, контроль нарушений технологии строительных работ, замены строительных материалов, контроль качества выполняемых работ, в том числе скрытых работ)</t>
  </si>
  <si>
    <t>Organizational-technical maintenance of networks (including: control of compliance of the construction process to the design decision, regulatory documents of JSC FPG and schedule, monitoring of violations of technology of construction works, replacement of building materials, quality control of performed works, including hidden works)</t>
  </si>
  <si>
    <t>Метрологическое обеспечение</t>
  </si>
  <si>
    <t>Metrological support</t>
  </si>
  <si>
    <t>Петаков Дамир Фаритович
Департамент информационных технологий, автоматизации и телекоммуникаций  – Главный метролог 
Давыдов Алексей Викторович, Руководитель центра обеспечения производства ООО "Газпром нефть шельф"</t>
  </si>
  <si>
    <t>Овчинников Сергей Владимирович
Департамент систем управления и цифровизации БЛПС
ДРП, Калько Мария Алексеевна, Департамент капитального строительства объектов топливопроводящей сети</t>
  </si>
  <si>
    <t>В том числе:
1. Поверка, калибровка средств измерений (включая организацию поверки, калибровки).
2. Поверка (калибровка) резервуаров.
3. Градуировка магистральных и технологических трубопроводов.
4. Поверка/Калибровка каналов информационно-измерительных и управляющих систем.
5. Техническое обслуживание и текущий ремонт лабораторного оборудования (сложное аналитическое оборудование ХАЛ, СИКГ).             
6.Ремонт приборов контроля, регулирования, управления технологическими процессами и средств измерений.
7. Аккредитация испытательных/ поверочных/ калибровочных лабораторий.
8. Подтверждение компетентности испытательных/ поверочных/ калибровочных лабораторий.
9. Участие в межлабораторных сличительных испытаниях.
10. Метрологическая экспертиза.
11. Разработка и аттестация методик измерений. Закуп ГОСТ, ASTM (НМД)
12. Инспекционный контроль испытательного центра
13. Метрологическое обеспечение технологических процессов
14.Инспекционный контроль за деятельностью калибровочных лабораторий.</t>
  </si>
  <si>
    <t>Создание и сервисное обслуживание компонентов Системы технологического видеонаблюдения (СТВ)</t>
  </si>
  <si>
    <t>Creation and maintenance of technological video surveillance system components</t>
  </si>
  <si>
    <t xml:space="preserve">Создание и внедрение систем автоматизации, телекоммуникационных систем, ОПС, СТВН
</t>
  </si>
  <si>
    <t>Creation and implementation of automation systems, telecommunication systems, fire alarm systems, SVN</t>
  </si>
  <si>
    <t xml:space="preserve">В том числе:
1. Разработка и внедрение АСУТП; 
2. Пусконаладка систем автоматизации; 
3. Разработка и внедрение систем охранно-пожарной сигнализации   (ОПС)
4. Разработка и внедрение системы технологического видеонаблюдения (СТВН)
5. Разработка, доработка и  внедрение  АСОДУ, АСОПИ.
6. Разработка, доработка и внедрение  тренажерных комплексов в АСУТП         
7. Корректировка, доработка закрытого программного обеспечения АСУПТ или/и лицензионное обновление программного обеспечения АСУТП, АСОДУ, АСОПИ.                                                                                                                                                                                                                                                                            </t>
  </si>
  <si>
    <t>Организационно-техническое сопровождение проектов</t>
  </si>
  <si>
    <t>Organizational and technical support of projects</t>
  </si>
  <si>
    <t xml:space="preserve">Организационно-техническое сопровождение проектов (ОТС), включая:
1. Контроль выполнения и приёмку выполненных строительно-монтажных работ
2. Контроль выполнения и приёмку выполненных пуско-наладочных работ
3. Контроль выполнения и приёмку итогов опытно-промышленной эксплуатации
4. Контроль выполнения и приёмку итогов ввода в эксплуатацию
5. Контроль выполнения и приёмку эксплуатационной документации
6. Входной контроль оборудования для систем автоматизации
7. Организация и сопровождение опытно-промышленных испытаний (ОПИ) / подконтрольной эксплуатации оборудования
8. Экспертиза проектных решений по промышленной автоматизации
9. Управление проектами
10. Экспертиза проектных решений систем технологического видеонаблюдения (СТВН)                       
11. Экспертиза проектных решений систем охранно-пожарной сигнализации   (ОПС)                  </t>
  </si>
  <si>
    <t>Выполнение химических анализов нефти, пластовой воды и газа, проведение входного контроля качества применяемых реагентов в процессах подготовки, добычи и сдачи нефти</t>
  </si>
  <si>
    <t>Chemical analysis of oil, formation waters, initial quality control of used chemicals in oil treatment, production and delivery processes</t>
  </si>
  <si>
    <t xml:space="preserve">Петаков Дамир Фаритович
Департамент информационных технологий, автоматизации и телекоммуникаций (БРД) – Главный метролог </t>
  </si>
  <si>
    <t xml:space="preserve">Перенесена из раздела 11400 </t>
  </si>
  <si>
    <t>Экспертиза проектных решений по телекоммуникационным системам</t>
  </si>
  <si>
    <t>Expertise of design solutions for telecommunications systems</t>
  </si>
  <si>
    <t>Услуга по аудиту текущего состояния систем промышленной автоматизации</t>
  </si>
  <si>
    <t>Service on inspection of current condition of automation systems</t>
  </si>
  <si>
    <t>Услуга по проведению анализа опасностей и рисков систем противоаварийных защит (СПАЗ) АСУТП, определению требуемого уровня полноты безопасности  СПАЗ АСУТП</t>
  </si>
  <si>
    <t>Service on providing of hazard analysis of EPS (emergency protection system) and PCS (process control system) to meet requirements of required level of safety fullness of EPS PCS</t>
  </si>
  <si>
    <t>Услуги по комплексному опробованию систем противоаварийных защит АСУТП</t>
  </si>
  <si>
    <t>Services on complex sampling of emergency protection system for PSC</t>
  </si>
  <si>
    <t>Организационно-техническое сопровождение и экспертиза  проектов систем промышленной автоматизации</t>
  </si>
  <si>
    <t xml:space="preserve">Organizational technical support and automation system projects expertise </t>
  </si>
  <si>
    <t>Добавление Владельца записи БРД не согласовано
Ризаев 26.06.2023</t>
  </si>
  <si>
    <t>Комплексная услуга по созданию АСУТП (включая ПИР, МТО, СМР, ПНР и ОПЭ)</t>
  </si>
  <si>
    <t>Complex service on PSC creation (incl. EID, procurement, C&amp;I, commission and pilot operation)</t>
  </si>
  <si>
    <t>ПИР по КИПиА для систем промышленной автоматизации</t>
  </si>
  <si>
    <t>EID on instrumentation and control for automation systems</t>
  </si>
  <si>
    <t xml:space="preserve">ПИР по созданию АСУТП </t>
  </si>
  <si>
    <t>EID on PSC creation</t>
  </si>
  <si>
    <t>Овчинников Сергей Владимирович, Департамент систем управления и цифровизации БЛПС
ДРП, Калько Мария Алексеевна, Департамент капитального строительства объектов топливопроводящей сети - в части  объектов ТПС</t>
  </si>
  <si>
    <t>ПИР по системам технологического видеонаблюдения, пожарной сигнализации (ПС), противопожарной автоматики (ППА),  установок пожарной сигнализации, пожаротушения, систем дымоудаления, оповещения и управления эвакуацией</t>
  </si>
  <si>
    <t>EID on the following systems: process video monitoring, fire alarms, fire protection automatic, fire alarm units, fire extinguishment, smoke extraction, alerting and evacuation management</t>
  </si>
  <si>
    <t>СМР по КИПиА для систем промышленной автоматизации</t>
  </si>
  <si>
    <t>C&amp;I on instrumentation and control for automation systems</t>
  </si>
  <si>
    <t>СМР по созданию АСУТП</t>
  </si>
  <si>
    <t>C&amp;I on PSC creation</t>
  </si>
  <si>
    <t>СМР по системам технологического видеонаблюдения, пожарной сигнализации (ПС), противопожарной автоматики (ППА),  установок пожарной сигнализации, пожаротушения, систем дымоудаления, оповещения и управления эвакуацией</t>
  </si>
  <si>
    <t>C&amp;I on the following systems: process video monitoring, fire alarms, fire protection automatic, fire alarm units, fire extinguishment, smoke extraction, alerting and evacuation management</t>
  </si>
  <si>
    <t>ПНР по КИПиА для систем промышленной автоматизации</t>
  </si>
  <si>
    <t>Commission on instrumentation for automation system</t>
  </si>
  <si>
    <t>ПНР по созданию АСУТП</t>
  </si>
  <si>
    <t>Commission on PSC creation</t>
  </si>
  <si>
    <t>ПНР по системам технологического видеонаблюдения, пожарной сигнализации (ПС), противопожарной автоматики (ППА),  установок пожарной сигнализации, пожаротушения, систем дымоудаления, оповещения и управления эвакуацией</t>
  </si>
  <si>
    <t>Commission on the following systems: process video monitoring, fire alarms, fire protection automatic, fire alarm units, fire extinguishment, smoke extraction, alerting and evacuation management</t>
  </si>
  <si>
    <t>Услуги по техническому обслуживанию контрольно-измерительных приборов, запорно-регулирующей арматуры, поточных анализаторов качества и лабораторного оборудования систем промышленной автоматизации</t>
  </si>
  <si>
    <t>Services for maintenance of instruments, control valves, fluid flow analyzers and laboratory equipments of automation systems</t>
  </si>
  <si>
    <t>Услуги по среднему и капитальному ремонту контрольно-измерительных приборов, запорно-регулирующей арматуры, поточных анализаторов качества и лабораторного оборудования систем промышленной автоматизации</t>
  </si>
  <si>
    <t>Services for repair and overhaul of instruments, control valves, fluid flow analyzers and laboratory equipments of automation systems</t>
  </si>
  <si>
    <t>Услуги по техническому обслуживанию, среднему и капитальному ремонту  систем технологического видеонаблюдения, пожарной сигнализации (ПС), противопожарной автоматики (ППА),  установок пожарной сигнализации, пожаротушения, систем дымоудаления, оповещения и управления эвакуацией</t>
  </si>
  <si>
    <t>Services for maintenance on the following systems: process video monitoring, fire alarms, fire protection automatic, fire alarm units, fire extinguishment, smoke extraction, alerting and evacuation management</t>
  </si>
  <si>
    <t xml:space="preserve">Комплексная услуга по созданию систем метрологического обеспечения (включая ПИР, МТО, СМР, ПНР и ОПЭ) </t>
  </si>
  <si>
    <t xml:space="preserve">Complex service on development of the system of metrological assurance (incl. EID, procurement, C&amp;I, commission and pilot operation)
</t>
  </si>
  <si>
    <t>Приобретение сертификата на техническую поддержку, замену вышедшего из строя оборудования и ЗИП к ним</t>
  </si>
  <si>
    <t>Acquisition of a certificate for technical support, replacement of failed equipment and spare parts for them</t>
  </si>
  <si>
    <t xml:space="preserve">НОВАЯ УСЛУГА
В действующей версии КТ-777 отсутствует подходящая услуга
некоторые производители оборудования продлевают гарантийную поддержку сертификатом /контрактом на поддержку , приобретение лицензии не всегда подходит т.к. сертификат подразумевает замену ЗИП - оборудования вышедшего из строя, выезд специалиста , а так же логистические и иные услуги. </t>
  </si>
  <si>
    <t>Центр обеспечения производства ООО "Газпромнефть-Заполярье"</t>
  </si>
  <si>
    <t>А.А. Ноздрачев</t>
  </si>
  <si>
    <t>(054) 77001</t>
  </si>
  <si>
    <t>Лоб 
07.06.2023</t>
  </si>
  <si>
    <t>Услуги централизованной диспетчеризации сервиса по направлению промышленной автоматизации и метрологического обеспечения</t>
  </si>
  <si>
    <t>Services of centralized scheduling of service in the direction of industrial automation and metrological support</t>
  </si>
  <si>
    <t>НОВАЯ УСЛУГА
В действующей версии КТ-777 отсутствует подходящая услуга. В связи с выводом услуг промышленной автоматизации на внешний рынок, требуется единая диспетчерская служба по БРД, для фиксации заявок, контроля исполненния, как сторонними организациями так и ВЗЛ.</t>
  </si>
  <si>
    <t>Ризаев Алексей Хасанович</t>
  </si>
  <si>
    <t>078)27844</t>
  </si>
  <si>
    <t>Ризаев
08.06.2023</t>
  </si>
  <si>
    <t>Сопровождение услуг ТОиР промышленной автоматизации и метрологического обеспечения</t>
  </si>
  <si>
    <t>Support for maintenance and repair services for industrial automation and metrological support</t>
  </si>
  <si>
    <t>В том числе:                                                                                                                        
1. Технический заказчик, мониторинг технического обслуживания и текущего ремонта систем автоматизации 
2. Создание, ведение базы данных оборудования и базы данных нормативов
3. Планирование и оперативное управление работами в информационных системах класса ТОиР</t>
  </si>
  <si>
    <t>НОВАЯ УСЛУГА
В связи с реализацией проекта АБ БРД "ТОРО", требуются дополнительные услуги по сопровождению технического обслуживания оборудования промышленной автоматизации, например, планирование работ  и закрытия работ в системе SAP ТОРО</t>
  </si>
  <si>
    <t>Ризаев Алексей Хасанович,</t>
  </si>
  <si>
    <t xml:space="preserve">Сопровождение поставки технологических данных
</t>
  </si>
  <si>
    <t>Accompanying the supply of technological data</t>
  </si>
  <si>
    <t>В том числе:
1. Обеспечение поставки данных до конечного потребителя (пользователей, технологических, производственных, бизнес- и других систем)
2. Транспортировка технологических данных до конечного потребителя (пользователей, технологических, производственних, бизнес- и других систем)</t>
  </si>
  <si>
    <t>НОВАЯ УСЛУГА
В связи с разивтием направления поставки технологических данных, требуется сопровождение поставки технологических данных, формирования ветрин, а так же мониторинг работоспособности ветрин, корректность поставляемых данных.</t>
  </si>
  <si>
    <t xml:space="preserve">Техническое обслуживание и сопровождение технологических сетей передачи данных
 </t>
  </si>
  <si>
    <t>Maintenance and support of technological data transmission networks</t>
  </si>
  <si>
    <t>В том числе: 
1. Техническое обслуживание активного сетевого оборудования, преобразователей интерфейсов
2. Сопровождение ПО активного сетевого оборудования, преобразователей интерфейсов
3. Методологическая поддержка,  обеспечение развития архитектуры технологических сетей передачи данных.</t>
  </si>
  <si>
    <t xml:space="preserve">НОВАЯ УСЛУГА
В связи с физическим выделением сетей передачи данных систем промышленной автоматизации, требуется их сопровождение и обслуживание. К технологическим сетям формируюся особые требования, которые необходимо учитывать при контрактовании услуги </t>
  </si>
  <si>
    <t xml:space="preserve">Техническое обслуживание и текущий ремонт систем автоматизации, телекоммуникационных систем (АСУТП, СТМ, УУ, MES)  </t>
  </si>
  <si>
    <t>Maintenance and current repair of automation systems, telecommunication systems</t>
  </si>
  <si>
    <t>В том числе:                                                                                                            
1.Техническое обслуживание, текущий ремонт АСУ ТП.                                                                                             
2. Техническое сопровождение программного обеспечения АСУТП.                                                                        
3. Техническое  сопровождение систем управления производственными процессами – MES                                                                                                           
4. Техническое сопровождение автоматизированной системы обработки и передачи информации (АСОПИ)
5. Техническое  сопровождение автоматизированной системы оперативного диспетчерского управления (АСОДУ)
6. Сопровождение тренажерных комплексов в АСУТП                                                           
7. Техническое обслуживание  и сопровождение систем кустовой телемеханики                                                                                                                   
8. Сопровождение программного обеспечения узлов учета, измерительных (информационных) систем (установки), в том числе внесение изменений.</t>
  </si>
  <si>
    <t>НОВАЯ УСЛУГА
В связи с разделением сервиса на уникальный и неуникальный и необходимостью вывода неуникального сервиса на внешний рынок необходимо разделить услугу 11208. В тоже время по услуге 11208 есть необходимость по некоторым ДО контрактоваться, в связи с чем необходимо ввести новую услугу. (Услуга уникального сервиса)</t>
  </si>
  <si>
    <t>Добавлена 26.06.2023</t>
  </si>
  <si>
    <t xml:space="preserve">Техническое обслуживание и текущий ремонт систем автоматизации, телекоммуникационных систем (КИПиА, ОПС, СТВН)    </t>
  </si>
  <si>
    <t>В том числе: 
1. Техническое обслуживание, текущий ремонт  КИП и Автоматики.
2. Техническое обслуживание и текущий ремонт систем пожарной сигнализации(ПС) противопожарной автоматики (ППА),  установок пожарной сигнализации, пожаротушения, систем дымоудаления, оповещения и управления эвакуацией. 
3. Техническое обслуживание и текущий ремонт систем технологического видеонаблюдения. 
4. Комплексное обслуживание измерительных установок добывающего фонда скважин.</t>
  </si>
  <si>
    <t>НОВАЯ УСЛУГА
В связи с разделением сервиса на уникальный и неуникальный и необходимостью вывода неуникального сервиса на внешний рынок необходимо разделить услугу 11208. В тоже время по услуге 11208 есть необходимость по некоторым ДО контрактоваться, в связи с чем необходимо ввести новую услугу. (Услуга неуникального сервиса)</t>
  </si>
  <si>
    <t>Сервисное обслуживание нефтепромыслового оборудования</t>
  </si>
  <si>
    <t>Maintenance of oil field equipment</t>
  </si>
  <si>
    <t>Жеребцов Александр Васильевич 
Управление добычи нефти и газа</t>
  </si>
  <si>
    <t>Капитальный ремонт нефтепромыслового оборудования</t>
  </si>
  <si>
    <t>Major repair of oil field equipment</t>
  </si>
  <si>
    <t>Изготовление запасных частей и комплектующих к нефтепромысловому оборудованию</t>
  </si>
  <si>
    <t>Manufacturing of spare parts and components for oil field equipment</t>
  </si>
  <si>
    <t>Экспертиза промышленной безопасности НПО, продление сроков эксплуатации (в том числе освидетельствование НПО)</t>
  </si>
  <si>
    <t>Flaw detection of NGOs, examination of industrial safety of NGOs, extension of service life (including inspection of NGOs)</t>
  </si>
  <si>
    <t>Разделение записи на: 
1. Экспертиза промышленной безопасности НПО, продление сроков эксплуатации (в том числе освидетельствование НПО)
2. Дефектоскопия НПО
Обоснование: Разделение записи необходимо по причине разного критериального подхода к контрактованию услуг. К услугам предъявляются разные требования к наличию персонала имеющего соответствующие аттестации и аккредитации, разный набор разрешительной документации. Возникают сложности при проведении оценки ОЭДК в процессе работы по заключенным договорам, поскольку в матрицу заложены критерии которые не в полной мере относятся к одному или другому виду работ.</t>
  </si>
  <si>
    <t>Управление целостности производственной инфраструктуры, Служба по техническому надзору ПАО "Славнефть-Мегионнефтегаз"</t>
  </si>
  <si>
    <t>Безушко Юрий Николаевич</t>
  </si>
  <si>
    <t xml:space="preserve">тел. +7 34643 46433
Bezushko.YUN@gazprom-neft.ru </t>
  </si>
  <si>
    <t>07.06.2023 Жеребцов</t>
  </si>
  <si>
    <t>Дефектоскопия НПО</t>
  </si>
  <si>
    <t>Выделение записи из услуги 11304</t>
  </si>
  <si>
    <t>Ревизия и испытание запорной арматуры, средств индивидуальной защиты</t>
  </si>
  <si>
    <t>Revision and testing of shut-off valves, PPE</t>
  </si>
  <si>
    <t>Ремонт  и техническое обслуживание сварочного и электрифицированного оборудования</t>
  </si>
  <si>
    <t>Repair and maintenance of welding and electrified equipment</t>
  </si>
  <si>
    <t>Аттестация производственных сварочных технологий</t>
  </si>
  <si>
    <t>Certification of production welding technologies</t>
  </si>
  <si>
    <t>Аттестация сварочного оборудования</t>
  </si>
  <si>
    <t>Certification of welding equipment</t>
  </si>
  <si>
    <t>Ремонт и освидетельствование кислородных, азотных и пропановых баллонов</t>
  </si>
  <si>
    <t>Repair and damage evaluation of oxygen and propane cylinders</t>
  </si>
  <si>
    <t>Экспертиза промышленной безопасности грузоподъемных механизмов, ремонт подкрановых путей</t>
  </si>
  <si>
    <t>Expertise of industrial safety of lifting mechanisms, repair of craneways</t>
  </si>
  <si>
    <t>Сервисное обслуживание системы шланговой отгрузки нефти, включая систему швартовки</t>
  </si>
  <si>
    <t>Maintenance of hose oil loading system including mooring system</t>
  </si>
  <si>
    <t xml:space="preserve">
Давыдов Алексей Викторович, Руководитель центра обеспечения производства ООО "Газпром нефть шельф"</t>
  </si>
  <si>
    <t>Проектные работы по переоборудованию (модернизации) на морских месторождениях</t>
  </si>
  <si>
    <t>Design operations to modernize offshore fields</t>
  </si>
  <si>
    <t xml:space="preserve">
Кузьмин Василий Васильевич, Руководитель центра интегрированного проектирования ООО "Газпром нефть шельф"</t>
  </si>
  <si>
    <t>Замена владельца от ГПН шельф:
Кузьмин Василий Васильевич
Руководитель центра интегрированного проектирования ООО "Газпром нефть шельф"</t>
  </si>
  <si>
    <t>Ремонт, техническое обслуживание и диагностика огневых подогревателей и системы теплоносителя</t>
  </si>
  <si>
    <t>Repair, maintenance and diagnostics of fired heater</t>
  </si>
  <si>
    <t>Ремонт, техническое обслуживание и диагностика палубных кранов и комплексов прямой отгрузки нефти (КУПОН)</t>
  </si>
  <si>
    <t>Repair, maintenance and diagnostics of deck cranes and direct oil shipment system cranes</t>
  </si>
  <si>
    <t>Ремонт, техническое обслуживание и диагностика насосного оборудования</t>
  </si>
  <si>
    <t>Repair, maintenance and diagnostics of pumping equipment</t>
  </si>
  <si>
    <t>Инженерно - техническое управление (ДИТП, ДНП)</t>
  </si>
  <si>
    <t>В том числе диагностика насосов, ГПМ, электрооборудования и прочее</t>
  </si>
  <si>
    <t>Ремонт, техническое обслуживание и диагностика компрессорного оборудования</t>
  </si>
  <si>
    <t>Repair, maintenance and diagnostics of compressor equipment</t>
  </si>
  <si>
    <t>Ремонт, техническое обслуживание и диагностика дизель-генераторов и дизельных двигателей</t>
  </si>
  <si>
    <t>Repair, maintenance and diagnostics of diesel generators and diesel engines</t>
  </si>
  <si>
    <t>Оказание услуг по диагностированию и освидетельствованию сосудов работающих под давлением и грузоподъемного оборудования.</t>
  </si>
  <si>
    <t>Providing services for diagnostics and inspection of pressure vessels and lifting equipment</t>
  </si>
  <si>
    <t>Ремонт, техническое обслуживание и диагностика систем вентиляции, кондиционирования и обогрева</t>
  </si>
  <si>
    <t>Repair, maintenance and diagnostics of ventilation, conditioning and heating systems</t>
  </si>
  <si>
    <t>В том числе вентиляционные системы, общепромышленные вентиляторы, дымососы, нагнетатели, воздуходувки (газодувки), калориферы, отопительно вентиляционные агрегаты, кондиционеры, масляные самоочищающиеся фильтры, фильтры кассетные и ячейковые матерчатые, бумажные и заполненные кольцами, металлической стружкой и шерстью, индивидуальные пылеулавливающие рециркуляционные агрегаты, переносные душирующие установки и воздуховоды круглого сечения и пр.</t>
  </si>
  <si>
    <t>Оказание услуг по ремонту, диагностированию и техническому обслуживанию гидравлических систем объектов шельфовых проектов.</t>
  </si>
  <si>
    <t>Repair, diagnostics and maintenance of  hydraulic systems</t>
  </si>
  <si>
    <t>Давыдов Алексей Викторович, Руководитель центра обеспечения производства ООО "Газпром нефть шельф"</t>
  </si>
  <si>
    <t>Диагностирование и нанесение защитных покрытий конструкций и сооружений на морских месторождениях</t>
  </si>
  <si>
    <t>Diagnostics and protective coating application on constructions and facilities at offshore fields</t>
  </si>
  <si>
    <t xml:space="preserve">Восстановительный ремонт нефтепромыслового оборудования </t>
  </si>
  <si>
    <t xml:space="preserve">Restoration of oilfield equipment </t>
  </si>
  <si>
    <t>Изменение наименования на: "Восстановительный ремонт нефтепромыслового оборудования".
Установление Признака "Наличие ПУ - БРД"
Обоснование: ООО "МУБР" -бурове предприятие, для возможности осуществления основной деятельности, одним из самых затратных направления является блок механики. Указанные услуги применяются в нашем случае, практически всегда и у всех возникает вопрос, что представленные услуги предназначены исключительно для шельфовых проектов, но это не так, вероятно и другие ДО ГПН-неработающие на шельфе имеют потребности в данных услугах, в этой связи предлагаем измененить наименование без привязки к конкретному проекту</t>
  </si>
  <si>
    <t xml:space="preserve">Лабораторные исследования материалов </t>
  </si>
  <si>
    <t xml:space="preserve">Laboratory research of materials </t>
  </si>
  <si>
    <t>Изменение наименования на: "Лабораторные исследования материалов". 
Установление Признака "Наличие ПУ - БРД"
Обоснование: ООО "МУБР" -бурове предприятие, для возможности осуществления основной деятельности, одним из самых затратных направления является блок механики. Указанные услуги применяются в нашем случае, практически всегда и у всех возникает вопрос, что представленные услуги предназначены исключительно для шельфовых проектов, но это не так, вероятно и другие ДО ГПН-неработающие на шельфе имеют потребности в данных услугах, в этой связи предлагаем измененить наименование без привязки к конкретному проекту</t>
  </si>
  <si>
    <t>Выполнение технических (проверочных) расчетов оборудования, технических устройств и систем для шельфовых проектов</t>
  </si>
  <si>
    <t>Performing technical (verification) calculations of equipment, technical devices and systems for offshore projects</t>
  </si>
  <si>
    <t>Обратный инжиниринг (реинжиниринг) оборудования и технических устройств для шельфовых проектов</t>
  </si>
  <si>
    <t>Reverse engineering (reengineering) of equipment and technical devices for offshore projects</t>
  </si>
  <si>
    <t>Разработка/корректировка технической документации по техническому обслуживанию и ремонту оборудования</t>
  </si>
  <si>
    <t>Development/correction of technical documentation on maintenance and repair of equipment</t>
  </si>
  <si>
    <t>Изменение наименования на: "Разработка/корректировка технической документации по техническому обслуживанию и ремонту оборудования". 
Установление Признака "Наличие ПУ - БРД"
Обоснование: ООО "МУБР" -бурове предприятие, для возможности осуществления основной деятельности, одним из самых затратных направления является блок механики. Указанные услуги применяются в нашем случае, практически всегда и у всех возникает вопрос, что представленные услуги предназначены исключительно для шельфовых проектов, но это не так, вероятно и другие ДО ГПН-неработающие на шельфе имеют потребности в данных услугах, в этой связи предлагаем измененить наименование без привязки к конкретному проекту</t>
  </si>
  <si>
    <t xml:space="preserve">Паспортизация оборудования, технических устройств и систем </t>
  </si>
  <si>
    <t xml:space="preserve">Certification of equipment, technical devices and systems </t>
  </si>
  <si>
    <t xml:space="preserve">
Давыдов Алексей Викторович, Руководитель центра обеспечения производства ООО "Газпром нефть шельф"
Поддубский Сергей Владимирович, Заместитель генерального директора - Директор по капитальному строительству ООО "Газпром нефть шельф"</t>
  </si>
  <si>
    <t>1. Замена владельца от ГПН шельф:
Давыдов Алексей Викторович, Руководитель центра обеспечения производства ООО "Газпром нефть шельф"
Поддубский Сергей Владимирович, Заместитель генерального директора - Директор по капитальному строительству ООО "Газпром нефть шельф"
2. Изменение наименования на: "Паспортизация оборудования, технических устройств и систем". 
Установление Признака "Наличие ПУ - БРД"
Обоснование: ООО "МУБР" -бурове предприятие, для возможности осуществления основной деятельности, одним из самых затратных направления является блок механики. Указанные услуги применяются в нашем случае, практически всегда и у всех возникает вопрос, что представленные услуги предназначены исключительно для шельфовых проектов, но это не так, вероятно и другие ДО ГПН-неработающие на шельфе имеют потребности в данных услугах, в этой связи предлагаем измененить наименование без привязки к конкретному проекту</t>
  </si>
  <si>
    <t>Оказание услуг по проведению мониторинга внутреннего состояния и чистке кингстонных коробок. Обследование, очистка сетчатых фильтров и приемов насосов в кингстонных коробках, чистка кингстонных коробок для шельфовых проектов</t>
  </si>
  <si>
    <t>Providing services for monitoring the internal condition and cleaning of Kingston boxes. Inspection, cleaning of strainers and pump receptions in Kingston boxes, cleaning of Kingston boxes for offshore projects</t>
  </si>
  <si>
    <t>Выполнение работ по ремонтно-техническому обслуживанию и капитальному ремонту горизонтальных насосных установок</t>
  </si>
  <si>
    <t>Execution of works on maintenance service and repair of horizontal pumping systems</t>
  </si>
  <si>
    <t>Ремонт запорной арматуры</t>
  </si>
  <si>
    <t>Repair of shut-off valves</t>
  </si>
  <si>
    <t>Сервисное обслуживание теплообменников</t>
  </si>
  <si>
    <t>Heat exchanger maintenance</t>
  </si>
  <si>
    <t>Перенос из раздела 11400, услуга 11422.</t>
  </si>
  <si>
    <t>Очистка и химическая промывка оборудования и трубопроводов МЛСП</t>
  </si>
  <si>
    <t>Cleaning and chemical flushing of equipment and pipelines MLSP</t>
  </si>
  <si>
    <t>Техническое обслуживание и ремонт станочного оборудования</t>
  </si>
  <si>
    <t>Maintenance and repair of machine tools</t>
  </si>
  <si>
    <t>Техническая поддержка и экспертная оценка технического функционала Арктического терминала</t>
  </si>
  <si>
    <t>Technical support and expert assessment of the technical functionality of the Arctic terminal</t>
  </si>
  <si>
    <t>Выполнение электрогазосварочных работ</t>
  </si>
  <si>
    <t>Performing electric and gas welding works</t>
  </si>
  <si>
    <t>Сервисное сопровождение Арктического терминала</t>
  </si>
  <si>
    <t>Service support of the Arctic terminal</t>
  </si>
  <si>
    <t>Оформление ППР (план производства работ кранов)</t>
  </si>
  <si>
    <t>Execution of the crane work plan</t>
  </si>
  <si>
    <t>Юлмухаметов Азат Ахмарович, главный механик</t>
  </si>
  <si>
    <t>Эксплуатация,  текущий и капитальный ремонт технологического оборудования</t>
  </si>
  <si>
    <t>Operation, maintenance and overhaul of technological equipment</t>
  </si>
  <si>
    <t>Ремонт средств малой механизации</t>
  </si>
  <si>
    <t>Repair of small-scale mechanization equipment</t>
  </si>
  <si>
    <t>Инженерное - техническое управление (ДИТП, ДНП) (Беляев Александр Николаевич)</t>
  </si>
  <si>
    <t>Эксплуатация, ремонт и обслуживание станций водоочистки</t>
  </si>
  <si>
    <t>Operation, repair and maintenance of water treatment plants</t>
  </si>
  <si>
    <t>Услуги по проведению гидроиспытаний обсадных труб</t>
  </si>
  <si>
    <t>Services for conducting hydraulic testing of casing pipes</t>
  </si>
  <si>
    <t xml:space="preserve">Выполнение работ по монтажу/демонтажу трубопроводов, арматуры, технологического оборудования </t>
  </si>
  <si>
    <t>Execution of works on installation/ dismantling of piping, fittings, process equipment</t>
  </si>
  <si>
    <t>Обслуживание и ремонт лабораторного оборудования</t>
  </si>
  <si>
    <t xml:space="preserve">Laboratory equipment maintenance and repair </t>
  </si>
  <si>
    <t>Технологическое управление (ДИТП, ДНП)</t>
  </si>
  <si>
    <t>Техническое обслуживание и текущий ремонт компрессорно-холодильного оборудования и насосов</t>
  </si>
  <si>
    <t>Compression-refrigerating equipment and pumps maintenance and repair</t>
  </si>
  <si>
    <t>Компрессоры, турбокомпрессоры, детандеры, вакуум насосы, машины и агрегаты холодильные (аммиачные и фреоновые), насосы центробежные, вихревые, плунжерные, поршневые и шестеренные различного назначения, масловодоотделители и пр.</t>
  </si>
  <si>
    <t>Капитальный ремонт компрессорно-холодильного оборудования и насосов</t>
  </si>
  <si>
    <t>Compression-refrigerating equipment and pumps overhaul</t>
  </si>
  <si>
    <t>Капитальный ремонт оборудования вентиляции и кондиционирования воздуха</t>
  </si>
  <si>
    <t>Major repairs of ventilation and air conditioning equipment</t>
  </si>
  <si>
    <t>Чистка оборудования ручным и механизированным способом</t>
  </si>
  <si>
    <t>Manual and mechanized cleaning of equipment</t>
  </si>
  <si>
    <t>Чистка аппаратов и оборудования ручным способом</t>
  </si>
  <si>
    <t>Manual cleaning of devices and equipment</t>
  </si>
  <si>
    <t>Гидроструйная чистка котлов- утилизаторов</t>
  </si>
  <si>
    <t>Hydrojet cleaning of waste heat boilers</t>
  </si>
  <si>
    <t>Гидромеханическая чистка оборудования</t>
  </si>
  <si>
    <t>Hydro-mechanical cleaning of equipment</t>
  </si>
  <si>
    <t>Ремонт объектов водного транспорта, включая доковый ремонт</t>
  </si>
  <si>
    <t>Repair of water transport facilities, including dock repairs</t>
  </si>
  <si>
    <t xml:space="preserve">Ткаченко Василий Васильевич, Главный инженер ООО "Газпромнефть Шиппинг" </t>
  </si>
  <si>
    <t>Плановые и аварийные ремонты судовых систем и механизмов</t>
  </si>
  <si>
    <t>Разработка Технического паспорта железнодорожного пути необщего пользования</t>
  </si>
  <si>
    <t>Development of a Technical passport for a non-public railway track</t>
  </si>
  <si>
    <t>Работы по подготовке схемы планировочной организации трассы линейного объекта, в том числе съёмка профиля пути и плана. Обследование элементов железнодорожного пути. Определение основных технических параметров пути. Работы по подготовке технологических решений объектов транспортного назначения и их комплексов.
Разработка и изготовление технического паспорта на железнодорожный путь необщего пользования содержащий в себе сведения о владельце, описательную часть объекта, а так же:  - схему путевого развития; - продольный профиль ж/д путей; - план ж/д путей; - характеристики технических параметров ж.д. пути (рельсы, шпалы, балласт, земляное полотно, устройства СЦБ, ИССО и др.); - ведомости стрелочных переводов, переездов, маневровых и предохраняющих устройств; - информацию о негабаритных местах; - сведения о фронтах погрузки-выгрузки и средствах механизации на них; - информация о вытяжных путях.</t>
  </si>
  <si>
    <t>Выполнение работ по замене, модернизации, доведению до норм технологического оборудования, зданий и сооружений</t>
  </si>
  <si>
    <t>Performance of works on replacement, modernization, bringing to standards of technological equipment, buildings and structures</t>
  </si>
  <si>
    <t>Ремонт, техническое обслуживание динамического, статического, нестандартного оборудования</t>
  </si>
  <si>
    <t>Repair and maintenance of dynamic, static, and non-standard equipment</t>
  </si>
  <si>
    <t>Испытание оборудования, конструкций</t>
  </si>
  <si>
    <t>Testing of equipment and structures</t>
  </si>
  <si>
    <t>Добавление Владельца записи для БРД - Департамент добычи нефти и газа - А.В.Жеребцов
В БРД услуга относится к сектору 11300 - "Механика", востребована в ряде ДО БРД.  В целях принятия решений коллегиальным органом (секторная / рабочая группа) требуется его руководитель в лице Владельца записи, представителя от БРД.</t>
  </si>
  <si>
    <t>Управление исполнением догворов, блок ЗГД по закупкам ООО "Газпромнефть-Заполярье"</t>
  </si>
  <si>
    <t xml:space="preserve">О.А. Головченко </t>
  </si>
  <si>
    <t>(054) 77250</t>
  </si>
  <si>
    <t>Очистка и техническое обслуживание резервуаров</t>
  </si>
  <si>
    <t>Tank cleaning and maintenance</t>
  </si>
  <si>
    <t xml:space="preserve">Чистка, пропарка оборудования с  применением химических реагентов </t>
  </si>
  <si>
    <t>Никипелов Дмитрий Викторович, Отдел подготовки производства Газпромнефть-ОНПЗ</t>
  </si>
  <si>
    <t>Техническое обслуживание и текущий ремонт скважин для добычи артезианской воды</t>
  </si>
  <si>
    <t>Maintenance and current repair of wells for the extraction of artesian water</t>
  </si>
  <si>
    <t>НОВАЯ УСЛУГА
Необходимость заключения договора по направлению Механика на ТР скважин для добычи артезианской воды (протокол от 16.03.22г. прилагается), отсутствие в актуальном КТ-777 кода услуги, подходящего для применения)</t>
  </si>
  <si>
    <t>Управление целостности производственной инфраструктуры  ПАО "Славнефть-Мегионнефтегаз"</t>
  </si>
  <si>
    <t>Романов Олег Викторович</t>
  </si>
  <si>
    <t>(34643) 46-432, Romanov.OV@gazprom-neft.ru</t>
  </si>
  <si>
    <t>НИОКР по процессу подготовки нефти</t>
  </si>
  <si>
    <t>R&amp;D on oil processing</t>
  </si>
  <si>
    <t xml:space="preserve">Богданов Александр Владимирович 
Департамент добычи нефти и газа </t>
  </si>
  <si>
    <t>Разработка технологических регламентов, проектно-сметной документации, норм расхода вспомогательных материалов по подготовке и сдаче нефти (в том числе морским транспортом)</t>
  </si>
  <si>
    <t>Development of technological regulations, design and estimate documentation, consumption standards for auxiliary materials for oil preparation and delivery (including by sea transport)</t>
  </si>
  <si>
    <t>Техническая наладка и составление режимных карт на теплоэнергетическое оборудование процесса подготовки нефти</t>
  </si>
  <si>
    <t>Technical adjustment and composing of performance charts for heating and power equipment for oil treatment process</t>
  </si>
  <si>
    <t>Зачистка от шлама нефтепромыслового оборудования процесса подготовки нефти и газа</t>
  </si>
  <si>
    <t>Cleaning oil field equipment of oil treatment process from sludge</t>
  </si>
  <si>
    <t>Богданов Александр Владимирович 
Департамент добычи нефти и газа 
Прищепо Дмитрий Сергеевич, Руководитель центра ИТР,  техники и технологии на шельфе ООО "Газпром нефть шельф"</t>
  </si>
  <si>
    <t>Подготовка к диагностическому обследованию нефтепромыслового оборудования процесса подготовки нефти</t>
  </si>
  <si>
    <t>Preparation for diagnostic investigation of oil field equipment for oil treatment process</t>
  </si>
  <si>
    <t>Богданов Александр Владимирович 
Департамент добычи нефти и газа 
Прищепо Дмитрий Сергеевич, Директор по технике и технологии ООО "Газпром нефть шельф"</t>
  </si>
  <si>
    <t>Техническое диагностирование (экспертиза промбезопасности и определение остаточного ресурса эксплуатации) технологических трубопроводов, газопроводов, РВС, сосудов, работающих под давлением, зданий и сооружений</t>
  </si>
  <si>
    <t>Technical diagnostics (expertise of industrial safety and identification of remaining life) of industrial pipelines, gas pipelines, vertical stock tank, pressurized vessels, buildings and facilities</t>
  </si>
  <si>
    <t>Поставка нефти</t>
  </si>
  <si>
    <t>Oil supply</t>
  </si>
  <si>
    <t>Уточнение наименнования на английском языке</t>
  </si>
  <si>
    <t>Оказание услуг по приему, подготовке, хранению, перекачке,  контролю качества, ведению  учетных операций  и сдаче нефти на площадных объектах</t>
  </si>
  <si>
    <t xml:space="preserve">Provision of services for receiving, preparing, storing, pumping, quality control, accounting operations and delivery of oil at areal facilities
</t>
  </si>
  <si>
    <t>Изменение наименования на "Оказание услуг по приему, подготовке, хранению, перекачке, контролю качества, ведению учетных операций и сдаче нефти на площадных объектах"</t>
  </si>
  <si>
    <t>Богданов
10.05.2023</t>
  </si>
  <si>
    <t>Эксплуатация нефтепроводов</t>
  </si>
  <si>
    <t>Oil pipeline operation</t>
  </si>
  <si>
    <t xml:space="preserve">Подбор химических реагентов для процесса подготовки нефти, подтоварной воды  для системы ППД, проведение лабораторных и опытно-промысловых испытаний, подконтрольной эксплуатации </t>
  </si>
  <si>
    <t>Selection of chemical reagents for the process of oil preparation, raw water for the PPD system, laboratory and field testing, controlled operation</t>
  </si>
  <si>
    <t>Богданов Александр Владимирович 
Департамент добычи нефти и газа
Басова Елена Маратовна, Управление добычи</t>
  </si>
  <si>
    <t>Прием и утилизация промышленных стоков, содержащих нефтепродукты, и отработанных масел</t>
  </si>
  <si>
    <t>Reception and recycling of industrial wastes containing oil products and wasted oils</t>
  </si>
  <si>
    <t>Фактический обмер технологических потерь нефти, конденсата при добыче, технологически связанные с принятой схемой и технологией разработки месторождений; Обоснование нормативов потерь для согласования и утверждения в установленном порядке, определяемом Правительством РФ; Разработка методов сокращения потерь углеводородов</t>
  </si>
  <si>
    <t>Effective measurement of technological losses of oil, condensate during production technologically linked with adopted deposit design scheme and technology; justification of loss norms for coordination and approval as per procedure of RF Government; Development of hydrocarbon losses reduction methods</t>
  </si>
  <si>
    <t>Аудиторские, консалтинговые услуги по объектам процесса подготовки нефти</t>
  </si>
  <si>
    <t>Audit and consulting services for oil treatment facilities</t>
  </si>
  <si>
    <t>Разработка нормативов расхода нефти на собственные производственно-технологические нужды</t>
  </si>
  <si>
    <t>Development of oil rate of use norms for own needs</t>
  </si>
  <si>
    <t>Оказание услуг подразделениями (дочерними обществами) ПАО «Транснефть» по подключению к системе магистральных нефтепроводов и организации сдачи нефти / нефтепродуктов</t>
  </si>
  <si>
    <t>Provision of services by subdivisions (or S&amp;A) of PJS Transneft to connect to the system of main oil pipeline and oil delivery organization</t>
  </si>
  <si>
    <t>Диагностика и мониторинг отложений твердой фазы в сепараторах</t>
  </si>
  <si>
    <t>Diagnostics and monitoring of solid sediments in separators</t>
  </si>
  <si>
    <t>Разработка проекта производства маркшейдерских работ</t>
  </si>
  <si>
    <t>Development of a project for the production of surveying works</t>
  </si>
  <si>
    <t xml:space="preserve">Приведение в соответствие с НМД М-01.06-09 "Проектная документация на производство маркшейдерских работ" и постановлением Ростехнадзора №401 от 29.09.2017 </t>
  </si>
  <si>
    <t>Комплекс топографо-геодезических и гравиметрических работ по наблюдению за сдвижкой и деформацией земной коры на подрабатываемых территориях (геодинамические полигоны)</t>
  </si>
  <si>
    <t>Complex of topographic, geodetic and gravimetric works to observe shifts and deformation of earth's crust at undermined territories (geodynamic test)</t>
  </si>
  <si>
    <t>Выполнение исполнительных топографо-геодезических и маркшейдерских съемок, съемка текущих изменений</t>
  </si>
  <si>
    <t>Executive topographic, geodetic and mine survey, survey of current changes</t>
  </si>
  <si>
    <t>В состав услуги 11504 вошла услуга 11507 "Изготовление и обновление картографических материалов (планы, карты, схемы, исполнительные съемки)", поскольку изготовление и обновление картографических материалов является составной частью выполнения исполнительных топографо-геодезических и маркшейдерских съемок</t>
  </si>
  <si>
    <t>Аэрофотосъемка, космическая съемка. Создание ортофотопланов</t>
  </si>
  <si>
    <t>Aerial photography, space imagery Orthophotoplan creation</t>
  </si>
  <si>
    <t>Лебедев Григорий Вильямович, Начальник Управления земельно-имущественными активами
Кузьмин Василий Васильевич, Руководитель центра интегрированного проектирования ООО "Газпром нефть шельф"
Поддубский Сергей Владимирович, Заместитель генерального директора - Директор по капитальному строительству ООО "Газпром нефть шельф"</t>
  </si>
  <si>
    <t>Замена владельца от ГПН шельф:
Кузьмин Василий Васильевич
Руководитель центра интегрированного проектирования ООО "Газпром нефть шельф"
Поддубский Сергей Владимирович, Заместитель генерального директора - Директор по капитальному строительству ООО "Газпром нефть шельф"</t>
  </si>
  <si>
    <t>Разработка проекта горного отвода</t>
  </si>
  <si>
    <t>Development of a mining allotment project</t>
  </si>
  <si>
    <t>Оформление разрешительной документации в области лесного хозяйства</t>
  </si>
  <si>
    <t>Completion of approving documents in the area of forestry</t>
  </si>
  <si>
    <t>Историко-культурная экспертиза</t>
  </si>
  <si>
    <t>History and culture expertise</t>
  </si>
  <si>
    <t>Межевание земель, постановка на ГКУ</t>
  </si>
  <si>
    <t>Landmarking survey, placement in state cadaster registry</t>
  </si>
  <si>
    <t>Разработка проектов рекультивации нарушенных земель</t>
  </si>
  <si>
    <t>Disturbed land remediation projects development</t>
  </si>
  <si>
    <t>Создание  электронных карт месторождений</t>
  </si>
  <si>
    <t>Creation of deposit electronic maps</t>
  </si>
  <si>
    <t>Выполнение комплекса землеустроительных и лесоустроительных  работ</t>
  </si>
  <si>
    <t>Land and forest management</t>
  </si>
  <si>
    <t>Комплекс услуг по защите государственной тайны и маркшейдерскому обеспечению работ</t>
  </si>
  <si>
    <t>National security protection and mine surveying support activities</t>
  </si>
  <si>
    <t>Разработка проектов  освоения лесов</t>
  </si>
  <si>
    <t>Development of forest exploitation projects</t>
  </si>
  <si>
    <t>Выполнение работ по созданию (разработке) годовых программ производства маркшейдерско-геодезических работ</t>
  </si>
  <si>
    <t>Creation (development) of year production programs for mine survey and geodetic works</t>
  </si>
  <si>
    <t>Выполнение технической и биологической рекультивации нарушенных, незадействованных  земель</t>
  </si>
  <si>
    <t>Technical and biological remediation of disturbed and idle lands</t>
  </si>
  <si>
    <t>Расчет ущерба землепользователей (упущенной выгоды)</t>
  </si>
  <si>
    <t>Land user loss calculation (missed profit calculation)</t>
  </si>
  <si>
    <t>Поверки геодезических приборов</t>
  </si>
  <si>
    <t>Verification of geodetic devices</t>
  </si>
  <si>
    <t>Комплекс услуг по пересчету координат объектов в систему координат ГСК-2011</t>
  </si>
  <si>
    <t>Recalculation of facilities coordinates in GSK-2011 coordinates</t>
  </si>
  <si>
    <t>Оформление проектной документации и оказание услуг по изменению категории земель</t>
  </si>
  <si>
    <t>Completion of design documentation and land category change services</t>
  </si>
  <si>
    <t>Геотехнические работы на морских месторождениях</t>
  </si>
  <si>
    <t>Geotechnical works at offshore fields</t>
  </si>
  <si>
    <t>Горбунов Олег Николаевич, Департамент лицензирования и недропользования 
Вергелес Сергей Павлович, Начальник службы-Главный маркшейдер ООО "Газпром нефть шельф"</t>
  </si>
  <si>
    <t>Замена владельца от ГПН шельф:
Вергелес Сергей Павлович, Начальник службы-Главный маркшейдер ООО "Газпром нефть шельф"</t>
  </si>
  <si>
    <t>(061) 752250</t>
  </si>
  <si>
    <t>Выполнение лицензионных обязательств (обследование скважин на предмет целостности, газопроявлений и пр.)</t>
  </si>
  <si>
    <t>Compliance with license commitments (well inspection to identify integrity, gas sho, etc.)</t>
  </si>
  <si>
    <t xml:space="preserve">Лебедев Григорий Вильямович 
Управление земельных активов
Шельфовые проекты: Литвин Виталий Владимирович Директор программ развития геолого-разведочных работ на шельфе - руководитель центра </t>
  </si>
  <si>
    <t>Геотехнический мониторинг (наблюдение за осадками и деформациями зданий и сооружений)"</t>
  </si>
  <si>
    <t>Geotechnical monitoring (monitoring deformation of buildings and structures foundations)</t>
  </si>
  <si>
    <t>Инженерные изыскания на суше</t>
  </si>
  <si>
    <t>Onshore engineering surveys</t>
  </si>
  <si>
    <t>Разработка проекта производства маркшейдерских работ по горно-геологическому обоснованию системы наблюдений за сдвижками горных пород и земной поверхности</t>
  </si>
  <si>
    <t>Development of a project for the production of surveying works on the mining and geological justification of the system of observations of rock movements and the earth's surface</t>
  </si>
  <si>
    <t>Разработка проекта производства маркшейдерских работ по созданию системы наблюдений за сдвижками горных пород и земной поверхности</t>
  </si>
  <si>
    <t>Развитие опорной маркшейдерской сети на месторождении</t>
  </si>
  <si>
    <t xml:space="preserve">Development of the survey control network at the field </t>
  </si>
  <si>
    <t>Разработка проектов производства маркшейдерских работ по наблюдению осадок фундаментов и деформаций зданий и сооружений, разработка геотехнических паспортов</t>
  </si>
  <si>
    <t>Development of projects for the production of surveying works for the observation of Foundation sediments and deformations of buildings and structures, development of geotechnical passports</t>
  </si>
  <si>
    <t>Прокат маркшейдерско-геодезического оборудования</t>
  </si>
  <si>
    <t>Rental of surveying and geodetic equipment</t>
  </si>
  <si>
    <t>Проведение инженерно-гидрографических работ (съемки рельефа дна)</t>
  </si>
  <si>
    <t>Выполнение работ по таксационному описанию лесосек</t>
  </si>
  <si>
    <t>Performance of work on the taxation description of cutting areas</t>
  </si>
  <si>
    <t>НОВАЯ УСЛУГА
Необходимо для выполнения работ по рубке лесных насаждений при строительстве объектов</t>
  </si>
  <si>
    <t>Управление маркшейдерско-землеустроительных работ ПАО "СН-МНГ"</t>
  </si>
  <si>
    <t>Соловей Денис Валерьевич</t>
  </si>
  <si>
    <t>8 (34643) 47-587,
Solovey.DV@gazprom-neft.ru</t>
  </si>
  <si>
    <t>11.05.23 Лебедев</t>
  </si>
  <si>
    <t>НИОКР по процессу подготовки газа</t>
  </si>
  <si>
    <t>R&amp;D on gas treatment</t>
  </si>
  <si>
    <t>Ким Леонид Николаевич
Дирекция по газу и энергетике</t>
  </si>
  <si>
    <t>Разработка технологических регламентов, проектно-сметной документации, норм расхода вспомогательных материалов по подготовке газа</t>
  </si>
  <si>
    <t>Development of  technology regulation, design and estimate documentation, rate of use of auxiliary materials for gas treatment</t>
  </si>
  <si>
    <t>Капитальный и текущий ремонт зданий и сооружений процесса подготовки газа</t>
  </si>
  <si>
    <t>Major and running repair of buildings and facilities of gas treatment process</t>
  </si>
  <si>
    <t>Техническая наладка и составление режимных карт на теплоэнергетическое оборудование процесса подготовки газа</t>
  </si>
  <si>
    <t>Technical adjustment and composing of performance charts for heating and power equipment for gas treatment process</t>
  </si>
  <si>
    <t>Выполнение химических анализов газа, углеводородного конденсата, продуктов подготовки и переработки газа</t>
  </si>
  <si>
    <t>Chemical analysis of gas, hydrocarbon condensate, gas preparation and processing products</t>
  </si>
  <si>
    <t>Изменение наименования на ""Расширение услуги -включение анализов углеводородного конденсата, продуктов подготовки и переработки газа".
Обоснование: потребность контрактования в 2024 г.</t>
  </si>
  <si>
    <t>Газовое управление ООО "Газпромнефть-Ямал"</t>
  </si>
  <si>
    <t xml:space="preserve">Пачковский Дмитрий Сергеевич </t>
  </si>
  <si>
    <t> (054) 5804</t>
  </si>
  <si>
    <t>07.06.2023
 КИМ Л.Н.</t>
  </si>
  <si>
    <t>Подготовка к диагностическому обследованию нефтепромыслового оборудования процесса подготовки газа</t>
  </si>
  <si>
    <t>Preparation for diagnostic investigation of oil field equipment for gas treatment process</t>
  </si>
  <si>
    <t>Техническое диагностирование (экспертиза промбезопасности и определение остаточного ресурса эксплуатации) газопроводов, технологических трубопроводов, сосудов, работающих под давлением, зданий и сооружений</t>
  </si>
  <si>
    <t>Technical diagnostics (expertise of industrial safety and identification of remaining life) of gas pipelines ,technological pipelines, pressurized vessels, buildings and facilities</t>
  </si>
  <si>
    <t>Изменение наименования на "Расширение услуги - включение технического диагностирования технологических трубопроводов"
Обоснование: потребность контрактования в 2024 г.</t>
  </si>
  <si>
    <t>Эксплуатация газопроводов</t>
  </si>
  <si>
    <t>Gas pipeline operation</t>
  </si>
  <si>
    <t>Определение количества извлекаемого попутного газа и его компонентного состава по площадкам сепарации, уточнение текущих значений газового фактора</t>
  </si>
  <si>
    <t>Identifying quantity of extracted associated gas and its component composition at separation sites, specification of current gas-oil ration values</t>
  </si>
  <si>
    <t>Фактический обмер технологических потерь газа, конденсата при добыче, технологически связанные с принятой схемой и технологией разработки месторождений; Обоснование нормативов потерь для согласования и утверждения в установленном порядке, определяемом Правительством РФ; Разработка методов сокращения потерь углеводородов</t>
  </si>
  <si>
    <t>Effective measurement of technological losses of gas, condensate during production technologically linked with adopted deposit design scheme and technology; justification of loss norms for coordination and approval as per procedure of RF Government; Development of hydrocarbon losses reduction methods</t>
  </si>
  <si>
    <t>Эксплуатация и техническое обслуживание системы газораспределения и газопотребления</t>
  </si>
  <si>
    <t>Operation and maintenance of gas distribution and consumption systems</t>
  </si>
  <si>
    <t>Аудиторские, консалтинговые услуги по объектам процесса подготовки газа</t>
  </si>
  <si>
    <t>Audit and consulting services for gas treatment facilities</t>
  </si>
  <si>
    <t>Оказание операторских услуг по добычи природного газа</t>
  </si>
  <si>
    <t>Operator services for natural gas production</t>
  </si>
  <si>
    <t>Оказание услуг на компримирование, подготовку ПНГ/ПГ</t>
  </si>
  <si>
    <t>Natural gas/ oil gas treatment and compression services</t>
  </si>
  <si>
    <t>Разработка нормативов расхода газа на собственные производственно-технологические нужды</t>
  </si>
  <si>
    <t>Development of gas rate of use norms for own needs</t>
  </si>
  <si>
    <t>Ремонт и сервисное обслуживание оборудования компрессорных станций по перекачке газа, установок комплексной подготовки газа (УКПГ), установок предварителной подготовки газа</t>
  </si>
  <si>
    <t>Repair and maintenance of compressor plants for gas pumping, integrated gas treatment plants</t>
  </si>
  <si>
    <t>Изменение наименования на "Расширение услуги - включение ремонта и сервисного обслуживания УКПГ"
Обоснование: потребность контрактования в 2024 г.</t>
  </si>
  <si>
    <t>Транспортировка попутного нефтяного газа</t>
  </si>
  <si>
    <t>Associated petroleum gas transportation</t>
  </si>
  <si>
    <t>Диагностика компрессорного и насосного оборудования</t>
  </si>
  <si>
    <t>Diagnostics of compressor and pumping equipment</t>
  </si>
  <si>
    <t>Изменение наименования на "Расширение услуги - включение диагностики насосного оборудования"
Обоснование: потребность контрактования в 2024 г.</t>
  </si>
  <si>
    <t>Экспертиза промышленной безопасности компрессорного оборудования, продление сроков эксплуатации</t>
  </si>
  <si>
    <t>Industrial safety expertise of compressor equipment, extension of service life</t>
  </si>
  <si>
    <t>Транспортировка газа горючего природного и/или газа горючего природного сухого отбензиненного</t>
  </si>
  <si>
    <t>Transportation of natural fuel gas and / or natural fuel gas dry topped</t>
  </si>
  <si>
    <t xml:space="preserve">Копытко Александр Васильевич
Департамент реализации газа Дирекции по газу и энергетике </t>
  </si>
  <si>
    <t>Оказание услуг по техническому перевооружению (модернизации) оборудования на объектах подготовки и сдачи газа, включая компрессорные станции по перекачке газа</t>
  </si>
  <si>
    <t>Provision of services for technical re-equipment (modernization) of equipment at gas preparation and delivery facilities, including compressor stations for gas pumping</t>
  </si>
  <si>
    <t>Подбор химических реагентов для объектов газовой инфраструктуры</t>
  </si>
  <si>
    <t>Selection of chemical reagents for gas infrastructure facilities</t>
  </si>
  <si>
    <t>:000000020610</t>
  </si>
  <si>
    <t>НИОКР, НИР в области геомеханики</t>
  </si>
  <si>
    <t>R&amp;D , research in the field of geomechanics</t>
  </si>
  <si>
    <t xml:space="preserve">Овчаренко Юрий Викторович
Центр геомеханики ООО "Газпромнефть НТЦ" </t>
  </si>
  <si>
    <t>НИОКР, НИР в области моделирования ГРП</t>
  </si>
  <si>
    <t>R&amp;D, research in the field of hydraulic fracturing modeling</t>
  </si>
  <si>
    <t xml:space="preserve">Падерин Григорий Владимирович
Управление комплексного проектирования разработки
ООО "Газпромнефть НТЦ" </t>
  </si>
  <si>
    <t>НИОКР, НИР в области геолого-гидродинамического моделирования</t>
  </si>
  <si>
    <t>R&amp;D, research in the field of geological and hydrodynamic modeling</t>
  </si>
  <si>
    <t xml:space="preserve">Белозеров Борис Владимирович
Управление геологической экспертизы и научно-методического развития
ООО "Газпромнефть НТЦ" </t>
  </si>
  <si>
    <t>НИОКР, НИР интеллектуальных систем в области ГиР</t>
  </si>
  <si>
    <t>R&amp;D, research of intelligent systems in the field of hirudotherapy</t>
  </si>
  <si>
    <t>НИОКР, НИР в области моделирования МУН</t>
  </si>
  <si>
    <t>R&amp;D, research in the field of modeling methods for improving oil recovery</t>
  </si>
  <si>
    <t xml:space="preserve">Громан Андрей Андреевич
Отдел перспективных МУН
ООО "Газпромнефть НТЦ" </t>
  </si>
  <si>
    <t xml:space="preserve">НИОКР, НИР в области разработки аналитических моделей </t>
  </si>
  <si>
    <t>R&amp;D, research in the field of analytical models development</t>
  </si>
  <si>
    <t xml:space="preserve">Маргарит Андрей Станиславович
Управление комплексного проектирования разработки
ООО "Газпромнефть НТЦ" </t>
  </si>
  <si>
    <t>НИОКР, НИР в области когнитивных технологий и машинного обучения</t>
  </si>
  <si>
    <t>R&amp;D, research in the field of cognitive technologies and machine learning</t>
  </si>
  <si>
    <t>НИОКР, НИР прочие</t>
  </si>
  <si>
    <t>R&amp;D, other research</t>
  </si>
  <si>
    <t>В том числе:
- в области геофизики; 
- в области ВСР.</t>
  </si>
  <si>
    <t>НИР, НИОКР по разработке / оптимизации состава / апробации технологии  производства катализаторов для процесса каталитического крекинга</t>
  </si>
  <si>
    <t>R&amp;D (research and development) /content optimization/ catalizator production process approbation for catalytic cracking</t>
  </si>
  <si>
    <t>Разработка технологии производства  / способов получения нефтепродуктов, методов переработки сырья</t>
  </si>
  <si>
    <t xml:space="preserve">Process development /methods oil-product production, methods of refinery </t>
  </si>
  <si>
    <t>1. Разработка технологии может быть направлена как на переработку исходного сырья (нефть и продукты нефтепереработки), так и на получение конкретных веществ (чаще всего продуктов для нефтехимии);
2. Разработка способов получения направлена на разработку технологии для получения конкретных веществ (наиболее часто);
3. Разработка методов переработки направлена на переработку исходного сырья во что-то (востребованное или перспективное).</t>
  </si>
  <si>
    <t>НИР, НИОКР по разработке / оптимизации состава / апробации технологии  производства катализаторов для гидрогенизационных процессов нефтепереработки</t>
  </si>
  <si>
    <t>R&amp;D /content optimization/ catalizator production process approbation for hydrogenatical processes of oil refining</t>
  </si>
  <si>
    <t>НИР, НИОКР по оптимизации процесса получения нефтепродуктов /  продуктов нефтехимического синтеза</t>
  </si>
  <si>
    <t>R&amp;D on optimization oil production process / products of chemofining</t>
  </si>
  <si>
    <t xml:space="preserve">НИР, НИОКР по разработке / оптимизации состава / апробации технологии  производства катализаторов для процессов нефтепереработки, нефтехимии </t>
  </si>
  <si>
    <t>R&amp;D /content optimization/ catalizator production process approbation for oil refining, petrochemistry</t>
  </si>
  <si>
    <t>Подготовка технико-экономического обоснования разработки технологии производства</t>
  </si>
  <si>
    <t>Feasibility study of process development</t>
  </si>
  <si>
    <t xml:space="preserve">Оценка экономической эффективности вновь разрабатываемой/применяемой технологии с изменениями (например, другой катализатор). </t>
  </si>
  <si>
    <t>НИР, НИОКР в области систем промышленной автоматизации</t>
  </si>
  <si>
    <t>R&amp;D for automation systems</t>
  </si>
  <si>
    <t>в том числе - собственные технологии и альтернативные аналоги (импортозамещение)</t>
  </si>
  <si>
    <t>Выполнение опытно-конструкторских работ по масштабированию технологий / катализаторов нефтепереработкии и нефтехимии</t>
  </si>
  <si>
    <t>Development of pilot engineering works on scale-up of processes/ catalyzators of oil refining and petrochemistry</t>
  </si>
  <si>
    <t>Проведение научно -исследовательских работ и инженерных расчетов в области морской логистики и ледокольного обеспечения</t>
  </si>
  <si>
    <t xml:space="preserve">Соколов Олег Анатольевич,
Руководитель центра - Начальник службы заказчика по морской логистике
</t>
  </si>
  <si>
    <t>Сарычев Андрей Юрьевич, Начальник департамента морского транспорта</t>
  </si>
  <si>
    <t>Изменение должности Владельца записи</t>
  </si>
  <si>
    <t>Управление логистикой нефти
Управление ледокольным обеспечением и безопасностью мореплавания</t>
  </si>
  <si>
    <t>Валиуллин Р.Г.
Метельский В.В.
Кораблев В.Г.
Веселков С.В.</t>
  </si>
  <si>
    <t>Valiullin.RG@gazprom-neft.ru
28680
Metelskiy.VV@gazprom-neft.ru
(078)28035
Korablev.VG@gazprom-neft.ru
28038
Veselkov.SN@gazprom-neft.ru
28023</t>
  </si>
  <si>
    <t>10.05.2023 Константинов</t>
  </si>
  <si>
    <t>НИР/НИОКР по расширению марочного ассортимента/ разработке новых марок полимерной продукции</t>
  </si>
  <si>
    <t>R&amp;D to expand the brand range / develop new brands of polymer products</t>
  </si>
  <si>
    <t>Ведерников Олег Сергеевич, Дирекция переработки нефти и газа</t>
  </si>
  <si>
    <t>Добавление новой услуги в связи с планированием новых бизнес-проектов</t>
  </si>
  <si>
    <t>Создание систем автоматизации (сбора данных, аналитических, кроссплатформенных, информационного моделирования), программно-аппаратных комплексов, интеграционных решений и их сопровождение для выполнения работ в рамках реализации нефтегазовых проектов</t>
  </si>
  <si>
    <t xml:space="preserve">Creation of automation systems (data collection, analytical, cross-platform, information modeling), software and hardware complexes, integration solutions and their support for work in the framework of oil and gas projects </t>
  </si>
  <si>
    <t>Бондарев Евгений Брониславович
Департамент технологического развития и цифровой трансформации геологоразведочных работ</t>
  </si>
  <si>
    <t>Включает услуги продуктовых команд</t>
  </si>
  <si>
    <t xml:space="preserve">Экспертное сопровождение цифровизации процессов разведки, добычи нефти и газа, реализации газа </t>
  </si>
  <si>
    <t>Expert support of digitalization of the processes of oil and gas exploration, production, and gas sales</t>
  </si>
  <si>
    <t xml:space="preserve">Папенко Сергей Алексеевич
Департамент по организационному развитию и работе с совместными предприятиями </t>
  </si>
  <si>
    <t>Включает:
1. экспертиза системы управления цифровыми программами и проектами, 
2. экспертное сопровождение реализации цифровых программ и проектов,
3. разработка системы оценки эффективности цифровых программ и проектов,
4. разработка методических материалов, 
5. обучение и развитие цифровых компетенций персонала.</t>
  </si>
  <si>
    <t>Услуги по проведению цифровых НИОКР</t>
  </si>
  <si>
    <t xml:space="preserve">Digital R&amp;D services </t>
  </si>
  <si>
    <t>Услуги по разработке авторского дизайна для цифровых проектов/продуктов</t>
  </si>
  <si>
    <t xml:space="preserve">Services in development of creative design for digital projects/products </t>
  </si>
  <si>
    <t>Услуги по веб-разработке цифровых проектов/продуктов, по мобильной разработке цифровых проектов/продуктов,  комплексной разработке (дизайн, разработка, тестирование, архитектура, информационная безопасность) цифровых проектов/продуктов</t>
  </si>
  <si>
    <t>Услуги по архитектурному сопровождению программ/проектов/продуктов</t>
  </si>
  <si>
    <t xml:space="preserve">Architectural support Services in digital projects/products </t>
  </si>
  <si>
    <t>Войновский Александр Александрович, Центр корпоративной архитектуры ДЦТ</t>
  </si>
  <si>
    <t>Перечень услуг в соотвествии с КТ-460 "Перечень архитектурных услуг"</t>
  </si>
  <si>
    <t>Услуги по предоставлению инфраструктуры для цифровых проектов/продуктов</t>
  </si>
  <si>
    <t xml:space="preserve">Services in provision of infrastructure for digital projects/products </t>
  </si>
  <si>
    <t>Услуги по проведению тестирования цифровых проектов/продуктов</t>
  </si>
  <si>
    <t xml:space="preserve">Testing Services in digital projects/products </t>
  </si>
  <si>
    <t xml:space="preserve">Экспертное сопровождение цифровизации процессов  </t>
  </si>
  <si>
    <t xml:space="preserve">Expert support of digitalization of the processes </t>
  </si>
  <si>
    <t xml:space="preserve">Услуги по технической организации дистанционных работ с применением технологии дополненной реальности </t>
  </si>
  <si>
    <t>Казарин В.А.
Департамент добычи нефти и газа
Столяров А.В.
Департамент реализации капитальных проектов
Секторная группа "Капитальное строительство"</t>
  </si>
  <si>
    <t xml:space="preserve">Услуги по проведению аэромониторинга строительства/реконструкции </t>
  </si>
  <si>
    <t>Компаундирование нефти</t>
  </si>
  <si>
    <t>Oil blending</t>
  </si>
  <si>
    <t xml:space="preserve">
Медведев Алексей Александрович, Дирекция логистики и операций с нефтью</t>
  </si>
  <si>
    <t>Производство нефтепродуктов путем блендирования (смешения, компаундирования) НП с целю получения другого вида НП удовлетворяющего требованиям нормативного документа.</t>
  </si>
  <si>
    <t>Проведение испытаний нефти, нефтепродуктов, материалов, катализаторов, качества нефтяного сырья</t>
  </si>
  <si>
    <t>Testing of oil-product and materials</t>
  </si>
  <si>
    <t>Иванов Илья Михайлович, Департамент маркетинга
Ведерников Олег Сергеевич, 
Дирекция переработки нефти и газа</t>
  </si>
  <si>
    <t>Включает:
1. Испытания бензинов, премиального ДТ, катализаторов
2. Анализ качества нефтепродуктов, в т.ч. лабораторные и стендовые испытания масел в целях получения одобрений применения в различной технике 
3. Расширенный анализ масел , лабораторные исследования металлоизделий (механика, химсостав, структура металла) и пр., межсличительные испытания для лабораторий ГСМ, лабораторные исследования нефтепродуктов, выполняемые внешними лабораториями (сюрвейерскими организациями)</t>
  </si>
  <si>
    <t>Скорректирована должность Ведерникова О.С.</t>
  </si>
  <si>
    <t>Подготовка оборотной воды</t>
  </si>
  <si>
    <t>Preparation of circulating water</t>
  </si>
  <si>
    <t>Сервисное обслуживание (технологическое сопровождение) лицензионных технологических процессов</t>
  </si>
  <si>
    <t>Service maintenance of license process</t>
  </si>
  <si>
    <t>В том числе:
1. Оценка работы катализаторов на промышленных установках со стороны разработчиков технологии произвдства катализаторов.
2. Мониторинг работы производства катализаторов со стороны разработчика технологии, постановка продукции на производство в т.ч. по технологиям, принадлежащим Обществам "Газпром нефть". 
3. Подготовка методик по наработке образцов катализаторов, методик проведения испытаний, методик оценки качества (аналитический контроль) проведение сравнительных и сверочных испытаний.</t>
  </si>
  <si>
    <t>Выгрузка, загрузка катализаторов и адсорбентов</t>
  </si>
  <si>
    <t>Unloading and loading of catalizators</t>
  </si>
  <si>
    <t>Услуги по загрузке / выгрузке катализаторов и адсорбентов</t>
  </si>
  <si>
    <t xml:space="preserve">Услуги по отработке технологии производства катализаторов (в том числе и только отдельных стадий)  </t>
  </si>
  <si>
    <t>Services for testing the technology of production of catalysts (including only individual stages)</t>
  </si>
  <si>
    <t xml:space="preserve">
Решетов Михаил Сергеевич Департамент развития нефтепереработки и нефтегазохимии
ГПН КС - ЗГД по коммерческим вопросам и развитию (Зайцев Александр Александрович)</t>
  </si>
  <si>
    <t>Работы на сторонних пром площадках до ввода в эксплуатацию собственного производства катализаторов</t>
  </si>
  <si>
    <t>Услуги  по осуществлению работ по реактивации регенерированного отработанного катализатора</t>
  </si>
  <si>
    <t>Services for the implementation of works on the reactivation of regenerated spent catalyst</t>
  </si>
  <si>
    <t>В том числе по технологии, принадлежащей Обществам Газпром нефть</t>
  </si>
  <si>
    <t>Услуги по осуществлению работ по регенерации отработанного катализатора</t>
  </si>
  <si>
    <t>Services for the implementation of works on the regeneration of spent catalyst</t>
  </si>
  <si>
    <t>Услуги по осуществлоению работ по регенерации отработанного катализатора</t>
  </si>
  <si>
    <t>Сульфидирование катализатора (восстановление активности)</t>
  </si>
  <si>
    <t>Sulfidation of the catalyst (recovery of activity)</t>
  </si>
  <si>
    <t>Климин Дмитрий Юрьевич, Центр технологий переработки нефти, газа и нефтегазохимии</t>
  </si>
  <si>
    <t>Кадровые перестановки. Начальник Центра технологий Климин Д.Ю.</t>
  </si>
  <si>
    <t>Перерасчет энергетических потенциалов</t>
  </si>
  <si>
    <t>Recalculation of energy potentials</t>
  </si>
  <si>
    <t>Включая расчет времени срабатывания запорной и отсекающей арматуры, переработка расчетно-пояснительных записок Плана по локализации и ликвидации аварий (РПЗ ПЛА)</t>
  </si>
  <si>
    <t>Ранжирование катализатора по плотности</t>
  </si>
  <si>
    <t>Ranking the catalyst by density</t>
  </si>
  <si>
    <t xml:space="preserve">Оплата лицензирования </t>
  </si>
  <si>
    <t>Payment for licensing</t>
  </si>
  <si>
    <t>В том числе выплата роялти лицензиару процесса</t>
  </si>
  <si>
    <t>Услуги процессинга в нефтепереработке</t>
  </si>
  <si>
    <t>Processing services in oil refining</t>
  </si>
  <si>
    <t>Юкин Сергей Георгиевич, Управление процессинга и ресурсного обеспечения дочерних обществ</t>
  </si>
  <si>
    <t>В том числе:
- прием давальческого нефтяного сырья и материалов;
- переработка давальческого нефтяного сырья;
- выработка нефтепродуктов, в том числе товарных;
- погрузка нефтепродуктов и сырья давальца в различные виды транспорта;
- передача давальцу и/или отгрузка сырья и нефтепродуктов;
- оказание дополнительных услуг (затаривание, плавление, хранение и прочие)</t>
  </si>
  <si>
    <t>Страхование имущества (движимое, недвижимое, денежные потоки - кредиты, инвестиции)</t>
  </si>
  <si>
    <t xml:space="preserve">Property insurance services (movable property, real estate, cash flo, loans, investments) </t>
  </si>
  <si>
    <t>Добровольное медицинское страхование</t>
  </si>
  <si>
    <t xml:space="preserve">Voluntary medical insurance </t>
  </si>
  <si>
    <t>В том числе услуги по страхованию жизни, здоровья, трудоспособности, пенсионного обеспечения</t>
  </si>
  <si>
    <t>Страхование ответственности, в том числе страхование рисков</t>
  </si>
  <si>
    <t>Liability insurance services, including risk insurance</t>
  </si>
  <si>
    <t>В том числе: ответственность за вред, причинённый жизни, здоровью, имуществу третьего лица, страхование от перерыва производства, страхование рисков, связанных с причинением вреда (убытков) вследствие недостатков работ по инженерным изысканиям и/или подготовке проектной документации, оказывающих влияние на безопасность объектов капитального строительства, страхование строительно-монтажных работ «от всех рисков» и ответственности перед третьими лицами</t>
  </si>
  <si>
    <t>Страхование от несчастных случаев</t>
  </si>
  <si>
    <t>Accident insurance services</t>
  </si>
  <si>
    <t>Страхование при эксплуатации опасных производственных объектов (ОПО)</t>
  </si>
  <si>
    <t>Insurance for the operation of hazardous production facilities</t>
  </si>
  <si>
    <t>Услуги по страхованию гражданской ответственности владельца ОПО (№225-ФЗ) и по страхованию для привлечения необходимых финансовых средств в случае возникновения чрезвычайных ситуаций.</t>
  </si>
  <si>
    <t>Приобретение лицензий на использование программного обеспечения (ПО)</t>
  </si>
  <si>
    <t>Purchase of software licenses</t>
  </si>
  <si>
    <t>ИТ-Лицензии</t>
  </si>
  <si>
    <t>Включает обновление ПО</t>
  </si>
  <si>
    <t>Комплексная услуга. Приобретение лицензий на использование программного обеспечения (ПО) с установкой, настройкой и технической поддержкой ПО</t>
  </si>
  <si>
    <t>Complex service. Purchase of software licenses, installation, configuration, and technical support</t>
  </si>
  <si>
    <t>Договор о передаче прав пользования лицензиями на ПО совместно с одной или несколькими услугами: по установке, настройке, технической поддержке, обновлению ПО</t>
  </si>
  <si>
    <t>Установка, настройка и техническая поддержка ПО</t>
  </si>
  <si>
    <t>Software installation, configuration, and technical support</t>
  </si>
  <si>
    <t>Договор с одной или несколькими услугами: по установке, настройке, технической поддержке, обновлению ПО</t>
  </si>
  <si>
    <t>Подписка на информационные ресурсы в сети интернет, в т.ч. предоставление доступа к базам данных в электронном формате и в сети Интернет</t>
  </si>
  <si>
    <t>Subscription to information resources on the Internet, incl. providing access to databases in electronic format and on the Internet</t>
  </si>
  <si>
    <t>Предоставление доступа к базам данных в электронном формате и в сети Интернет через web-сервис без скачивания ПО на устройство заказчика / конечного пользователя, в том числе подписка на другие информационные ресурсы на разовой или периодической основе</t>
  </si>
  <si>
    <t>Для устранения разночтения между категорией Услуги/работы общего профиля и ИТ-лицензии.
Закупка ПО зачастую фактически является предоставлением пароля/логина для доступа к электронной базе данных и т.п. через программные интерфейсы без скачивания ПО на внутренние ресурсы ГК</t>
  </si>
  <si>
    <t>Подразделение по ЦТ ЗиКС
ДЗиКС ПАО ГПН</t>
  </si>
  <si>
    <t>Молочникова Д.Н.</t>
  </si>
  <si>
    <t>(078) 28813</t>
  </si>
  <si>
    <t>ПРИМЕЧАНИЕ:</t>
  </si>
  <si>
    <r>
      <rPr>
        <sz val="22"/>
        <rFont val="Arial"/>
      </rPr>
      <t xml:space="preserve">1. </t>
    </r>
    <r>
      <rPr>
        <b/>
        <sz val="22"/>
        <rFont val="Arial"/>
      </rPr>
      <t>Производственные работы и услуги (ПУ):</t>
    </r>
    <r>
      <rPr>
        <sz val="22"/>
        <rFont val="Arial"/>
      </rPr>
      <t xml:space="preserve"> работы и услуги, закупаемые для нужд Обществ Газпром нефть и реализуемые для выполнения Обществами Газпром нефть основного вида деятельности. К категориям производственных работ и услуг относятся: нефтесервисные услуги, строительно-монтажные работы, проектно-изыскательские работы, услуги независимого технического надзора.
</t>
    </r>
    <r>
      <rPr>
        <b/>
        <sz val="22"/>
        <rFont val="Arial"/>
      </rPr>
      <t xml:space="preserve">   
    Работы и услуги общего профиля (ОП):</t>
    </r>
    <r>
      <rPr>
        <sz val="22"/>
        <rFont val="Arial"/>
      </rPr>
      <t xml:space="preserve"> работы и услуги, закупаемые для нужд ПАО «Газпром нефть», Обществ Газпром нефть, за исключением нефтесервисных услуг, строительно-монтажных работ, проектно-изыскательских работ, услуги независимого технического надзора, а также связанных с закупками программного обеспечения ИТ (лицензий).</t>
    </r>
  </si>
  <si>
    <r>
      <rPr>
        <sz val="22"/>
        <rFont val="Arial"/>
      </rPr>
      <t>2.</t>
    </r>
    <r>
      <rPr>
        <b/>
        <sz val="22"/>
        <rFont val="Arial"/>
      </rPr>
      <t xml:space="preserve"> Перечень 1 (П1): </t>
    </r>
    <r>
      <rPr>
        <sz val="22"/>
        <rFont val="Arial"/>
      </rPr>
      <t xml:space="preserve">перечень производственных работ и услуг, с которыми связаны наибольшие риски при осуществлении производственной и закупочной деятельности. Консолидация (объединение) данных услуг наиболее целесообразна на уровне Корпоративного центра.
     </t>
    </r>
    <r>
      <rPr>
        <b/>
        <sz val="22"/>
        <rFont val="Arial"/>
      </rPr>
      <t>Перечень 2 (П2)</t>
    </r>
    <r>
      <rPr>
        <sz val="22"/>
        <rFont val="Arial"/>
      </rPr>
      <t>: перечень производственных работ и услуг, консолидация (объединение) которых на уровне региона наиболее целесообразна из-за регионального принципа формирования рынка контрагентов, соответствующего уровня рисков и других факторов.</t>
    </r>
  </si>
  <si>
    <r>
      <t>3. Работы и услуги разделов 90100, 90300, 90400, 90600, 90800, 90900, 91000, 91100, 91200, 91300, 91400, 91700 в</t>
    </r>
    <r>
      <rPr>
        <b/>
        <sz val="22"/>
        <rFont val="Arial"/>
      </rPr>
      <t xml:space="preserve"> КТ-020 "Классификатор договоров"</t>
    </r>
    <r>
      <rPr>
        <sz val="22"/>
        <rFont val="Arial"/>
      </rPr>
      <t xml:space="preserve"> отражены по сроке 09000 "Договор возмездного оказания услуг"</t>
    </r>
  </si>
  <si>
    <t>4. Наименование разделов в КТ-777, объединяющих коды работ и услуг в группы, соответствует наименованию сегмента в Автоматизированной системе управления закупками (АСУЗ).</t>
  </si>
  <si>
    <t>Номер статьи</t>
  </si>
  <si>
    <t>Красная зона</t>
  </si>
  <si>
    <t>Оранжевая зона</t>
  </si>
  <si>
    <t>Желтая зона</t>
  </si>
  <si>
    <t>Зеленая зона</t>
  </si>
  <si>
    <t>0-59</t>
  </si>
  <si>
    <t>60-74</t>
  </si>
  <si>
    <t>75-89</t>
  </si>
  <si>
    <t>0-54</t>
  </si>
  <si>
    <t>55-69</t>
  </si>
  <si>
    <t>70-84</t>
  </si>
  <si>
    <t>0-49</t>
  </si>
  <si>
    <t>50-69</t>
  </si>
  <si>
    <t>70-94</t>
  </si>
  <si>
    <t>0-24</t>
  </si>
  <si>
    <t>25-49</t>
  </si>
  <si>
    <t>50-75</t>
  </si>
  <si>
    <t>0-80</t>
  </si>
  <si>
    <t>80-94</t>
  </si>
  <si>
    <t>0-69</t>
  </si>
  <si>
    <t>85-94</t>
  </si>
  <si>
    <t>0-95</t>
  </si>
  <si>
    <t>95-98</t>
  </si>
  <si>
    <t>81-95</t>
  </si>
  <si>
    <t>0-79</t>
  </si>
  <si>
    <t>50-74</t>
  </si>
  <si>
    <t>80-95</t>
  </si>
  <si>
    <t>70-79</t>
  </si>
  <si>
    <t>0-50</t>
  </si>
  <si>
    <t>51-75</t>
  </si>
  <si>
    <t>76-90</t>
  </si>
  <si>
    <t>81-90</t>
  </si>
  <si>
    <t>0-94</t>
  </si>
  <si>
    <t>95-96</t>
  </si>
  <si>
    <t>97-98</t>
  </si>
  <si>
    <t>0-70</t>
  </si>
  <si>
    <t>80-89</t>
  </si>
  <si>
    <t>0-55</t>
  </si>
  <si>
    <t>70-85</t>
  </si>
  <si>
    <t>95-97</t>
  </si>
  <si>
    <t>56-80</t>
  </si>
  <si>
    <t>0-64</t>
  </si>
  <si>
    <t>65-84</t>
  </si>
  <si>
    <t>71-85</t>
  </si>
  <si>
    <t>0-84</t>
  </si>
  <si>
    <t>85-95</t>
  </si>
  <si>
    <t>70-90</t>
  </si>
  <si>
    <t>0-89</t>
  </si>
  <si>
    <t>51-80</t>
  </si>
  <si>
    <t>81-94</t>
  </si>
  <si>
    <t>80-90</t>
  </si>
  <si>
    <t>0-72</t>
  </si>
  <si>
    <t>73-86,4</t>
  </si>
  <si>
    <t>86,5-100</t>
  </si>
  <si>
    <t>81-96</t>
  </si>
  <si>
    <t>0-60</t>
  </si>
  <si>
    <t>0-75</t>
  </si>
  <si>
    <t>76-79</t>
  </si>
  <si>
    <t>70-87,4</t>
  </si>
  <si>
    <t>87,5-99</t>
  </si>
  <si>
    <t>86,5-99</t>
  </si>
  <si>
    <t>25-50</t>
  </si>
  <si>
    <t>11024</t>
  </si>
  <si>
    <t>10506</t>
  </si>
  <si>
    <t>90-94</t>
  </si>
  <si>
    <t>95-99</t>
  </si>
  <si>
    <t>90-99</t>
  </si>
  <si>
    <t>&lt;70 (1-й календ. год)
&lt;73 (2-6-й календ. годы)</t>
  </si>
  <si>
    <t>≥70&lt;87,5 (1-й календ. год)
≥73&lt;86,5 (2-6-й календ. годы)</t>
  </si>
  <si>
    <t>≥87,5&lt;100 (1-й календ. год)
≥86,5&lt;100 (2-6-й календ. годы)</t>
  </si>
  <si>
    <t>&gt;100</t>
  </si>
  <si>
    <t>10544/10510</t>
  </si>
  <si>
    <t xml:space="preserve">Оценка КА не предусмотрена условиями Договора </t>
  </si>
  <si>
    <t xml:space="preserve">оценка не предусмотрена </t>
  </si>
  <si>
    <t>ТИП</t>
  </si>
  <si>
    <t xml:space="preserve">Особенности тех.задания </t>
  </si>
  <si>
    <t>-</t>
  </si>
  <si>
    <t>БУ мобильная/действующий в регионе КА/требуется доукомплектация БУ</t>
  </si>
  <si>
    <t>под ключ (привлечение сервисов) (10201,10202, 10203, 10204, 10205, 10208)</t>
  </si>
  <si>
    <t>Наличие круглогодичного проезда (10401, 10403, 10406, 10429)</t>
  </si>
  <si>
    <t>БУ мобильная/новый потенциальный КА/требуется доукомплектация БУ</t>
  </si>
  <si>
    <t>Автономный объект  (10401, 10403, 10406, 10429)</t>
  </si>
  <si>
    <t>БУ мобильная/новый потенциальный КА/все оборудование в наличии</t>
  </si>
  <si>
    <t>Автономия (КС)</t>
  </si>
  <si>
    <t>БУ эшелонная, стационарная/действующий в регионе КА/требуется доукомплектация БУ</t>
  </si>
  <si>
    <t>Круглогодичный проезд (КС)</t>
  </si>
  <si>
    <t>БУ эшелонная, стационарная/действующий в регионе КА/все оборудование в наличии</t>
  </si>
  <si>
    <t>БУ эшелонная, стационарная/новый потенциальный КА/требуется доукомплектация БУ</t>
  </si>
  <si>
    <t>БУ эшелонная, стационарная/новый потенциальный КА/все оборудование в наличии</t>
  </si>
  <si>
    <t>ВСР: стандартные требования/действующий в регионе КА/требуется доукомплектация</t>
  </si>
  <si>
    <t>ВСР: стандартные требования/действующий в регионе КА/все оборудование в наличии</t>
  </si>
  <si>
    <t>ВСР: стандартные требования/новый потенциальный КА/требуется доукомплектация</t>
  </si>
  <si>
    <t>ВСР: стандартные требования/новый потенциальный КА/все оборудование в наличии</t>
  </si>
  <si>
    <t>ВСР: повышенные требования/действующий в регионе КА/требуется доукомплектация</t>
  </si>
  <si>
    <t>ВСР: повышенные требования/действующий в регионе КА/все оборудование в наличии</t>
  </si>
  <si>
    <t>Сопутствующие услуги при бурении (телеметрическое сопровождение)</t>
  </si>
  <si>
    <t>ВСР: повышенные требования/новый потенциальный КА/требуется доукомплектация</t>
  </si>
  <si>
    <t>ВСР: повышенные требования/новый потенциальный КА/все оборудование в наличии</t>
  </si>
  <si>
    <t>Кап. строительство</t>
  </si>
  <si>
    <t>Требуется доукомплектация производственных мощностей (10300, 10407, 10502, 10506, 10606, транспорт)</t>
  </si>
  <si>
    <t>Всё оборудование в наличии (10300, 10407, 10502, 10506, 10606, транспорт)</t>
  </si>
  <si>
    <t xml:space="preserve">10429: Стандартный комплект оборудования/Требуется доукомлектация </t>
  </si>
  <si>
    <t>10304,10319: Требуется доукомплектация производственных мощностей/стандартное оборудование</t>
  </si>
  <si>
    <t xml:space="preserve">10429: Стандартный комплект оборудования/Всё оборудование в наличии </t>
  </si>
  <si>
    <t>10304,10319: Всё оборудование в наличии/стандартное оборудование</t>
  </si>
  <si>
    <t>10429: Повышенные требования к комплекту оборудования/Требуется доукомлектация</t>
  </si>
  <si>
    <t>10304, 10319: Требуется доукомплектация производственных мощностей/высокотехнологичное оборудование (Hi-tech) - РУС, LWD</t>
  </si>
  <si>
    <t xml:space="preserve">10429: Повышенные требования к комплекту оборудования/Всё оборудование в наличии </t>
  </si>
  <si>
    <t>10304, 10319: Всё оборудование в наличии/высокотехнологичное оборудование (Hi-tech) - РУС, LWD</t>
  </si>
  <si>
    <t>10110: Необходимость оформления лесобилетов силами Подрядчик</t>
  </si>
  <si>
    <t>10110: Требуется доукомлектация сейсмопартии (доведения сейсмопартии до требований Каркаса безопасности-2, плановый ремонт, завоз техники и т.д.),**  лесоотвод осуществляется силами Заказчика или не требуется</t>
  </si>
  <si>
    <t>АВИА: действующий КА в регионе/ Не требуется организация заправки по  маршруту полета, не требуется мобилизация или базировка ВС в пункте вылета</t>
  </si>
  <si>
    <t>АВИА: действующий КА в регионе/ Требуется обустройство площадок в пункте вылета</t>
  </si>
  <si>
    <t>АВИА: Новый потенциальный КА. Особые условия/ Не требуется организация заправки по  маршруту полета, не требуется мобилизация или базировка ВС в пункте вылета</t>
  </si>
  <si>
    <t>АВИА: Новый потенциальный КА. Особые условия/ Требуется обустройство площадок в пункте вылета</t>
  </si>
  <si>
    <r>
      <t xml:space="preserve">Нормативное время с момента заключения договора до начала работ на объекте </t>
    </r>
    <r>
      <rPr>
        <sz val="11"/>
        <color theme="1"/>
        <rFont val="Calibri"/>
        <scheme val="minor"/>
      </rPr>
      <t>(рассчитваются с даты подписания договора обеими сторонами) в кал. днях</t>
    </r>
  </si>
  <si>
    <t>Код услуги (КТ-777)</t>
  </si>
  <si>
    <t>Особенности тех.задания 
(выбрать, в соответствии с Приложением к Распоряжению)</t>
  </si>
  <si>
    <t>кол-во 
кал. дней</t>
  </si>
  <si>
    <t>Распоряжение</t>
  </si>
  <si>
    <t>Нормативный срок мобилизации ПО, кал.дн</t>
  </si>
  <si>
    <t>63-Р от 02.10.2019</t>
  </si>
  <si>
    <t>84-Р от 13.12.2019</t>
  </si>
  <si>
    <t>15-Р от 05.03.2020</t>
  </si>
  <si>
    <t>Приложение №1 
к распоряжению №____ от __________</t>
  </si>
  <si>
    <t>Нормативное время с момента заключения договора до начала работ на объекте* (по услугам эксплуатационное и геологоразведочное бурение, зарезка боковых стволов)</t>
  </si>
  <si>
    <t xml:space="preserve">
                                                            Особенности 
                                                             тех.задания
  Вид договора / 
  особенность проекта
</t>
  </si>
  <si>
    <t>Буровая установка (БУ)</t>
  </si>
  <si>
    <t>Мобильная</t>
  </si>
  <si>
    <t>Эшелонная / стационарная</t>
  </si>
  <si>
    <t>Действующий в регионе** контрагент (КА)</t>
  </si>
  <si>
    <t>Новый потенциальный КА</t>
  </si>
  <si>
    <t>Действующий в регионе КА</t>
  </si>
  <si>
    <t>требуется доукомлектация БУ (инструмент, ПВО и др.)***</t>
  </si>
  <si>
    <t>всё оборудование в наличии</t>
  </si>
  <si>
    <t>Раздельный сервис</t>
  </si>
  <si>
    <t>Под ключ (привлечение сервисов)</t>
  </si>
  <si>
    <t>Нормативное время с момента заключения договора до начала работ на объекте* (по услугам текущий и капитальный ремонт, освоение скважин, ГРП, ГНКТ)</t>
  </si>
  <si>
    <t xml:space="preserve">
                                                            Особенности 
                                                             тех.задания
 Вид договора / 
 особенность проекта
</t>
  </si>
  <si>
    <t>Оборудование для производства работ (подъемные агрегаты, насосы и т.д.)</t>
  </si>
  <si>
    <t>Стандартные требования (грузоподъемность, давление, скорость закачки и т.д.)</t>
  </si>
  <si>
    <t xml:space="preserve">Повышенные требования
(повышенная грузоподъемность, высокоскоростная закачка, увеличенный емкостной парк и т.д.) </t>
  </si>
  <si>
    <t>Действующий в регионе контрагент (КА)</t>
  </si>
  <si>
    <t>требуется доукомлектация (инструмент, труба и др.)***</t>
  </si>
  <si>
    <t>требуется доукомлектация (инструмент и др.)***</t>
  </si>
  <si>
    <t>требуется доукомлектация (инструмент, труба, модернизация станка и др.)***</t>
  </si>
  <si>
    <t>Наличие круглогодичного проезда</t>
  </si>
  <si>
    <t>Автономный объект</t>
  </si>
  <si>
    <t xml:space="preserve">* - для учета при планировании закрытого конкурентного отбора среди действующих контрагентов или открытого конкурентного отбора с возможностью выбора нового потенциального КА. Корректировка нормативного времени при инициации отбора возможна по согласованию Директора программ по направлению деятельности Департамента добычи нефти и газа и Организатора процедуры выбора. В таблицах отражены минимальные сроки в календарных днях. В случае планирования отбора, предусматривающего лоты с разными условиями, для его реализации устанавливаются максимальные сроки. 
Указанные нормативные сроки не учитывают время на проведение закупки, а также заключение договора и рассчитываются с даты подписания договора обеими сторонами. </t>
  </si>
  <si>
    <t>** - регион - объекты производства работ дочернего общества, располагающиеся в пределах одного субъекта РФ.</t>
  </si>
  <si>
    <t>*** - в случае, если квалификационными требованиями к отбору по определенным позициям (перечень оборудования) предусмотрен допуск претендента на основании гарантийных писем с возможностью предоставления к дате начала работ по договору</t>
  </si>
  <si>
    <t>Приложение 1</t>
  </si>
  <si>
    <t>к Распоряжению ПАО "Газпром нефть"</t>
  </si>
  <si>
    <t>от " 05 " марта 2020 г.</t>
  </si>
  <si>
    <t>№ 15-Р</t>
  </si>
  <si>
    <t xml:space="preserve">Нормативное время с момента заключения договора до начала выполнения работ / оказания услуг на объекте* </t>
  </si>
  <si>
    <t>Таблица №1</t>
  </si>
  <si>
    <t xml:space="preserve">                                                            Особенности 
                                                            тех.задания
       Вид договора / 
 особенность проекта
</t>
  </si>
  <si>
    <t>Требуется доукомплектация производственных мощностей (постов, партий), приобретение, разработка, производство или модернизация оборудования / материалов**</t>
  </si>
  <si>
    <t>Всё оборудование в наличии, персонал соответствует требованиям ТЗ, модернизация производственных мощностей не требуется</t>
  </si>
  <si>
    <t>10301 "Технологическое сопровождение (прокат) буровых долот"</t>
  </si>
  <si>
    <t>10303 "Приготовление и инженерное сопровождение буровых растворов"</t>
  </si>
  <si>
    <t>10306 "Цементирование обсадных колонн и хвостовиков, установка цементных мостов"</t>
  </si>
  <si>
    <t>10304 "Телеметрическое и технологическое сопровождение при наклонно-направленном и горизонтальном бурении";
10319 "Телеметрическое и технологическое сопровождение при наклонно-направленном и горизонтальном бурении и технологическое сопровождение (прокат) буровых долот и забойных двигателей":</t>
  </si>
  <si>
    <t xml:space="preserve">              - стандартное оборудование</t>
  </si>
  <si>
    <t xml:space="preserve">              - высокотехнологичное оборудование (Hi-tech) - РУС, LWD</t>
  </si>
  <si>
    <t>10312 "Супервайзерские услуги при строительстве и реконструкции, бурении (в т.ч. геологоразведочном), испытании поисково-разведочных скважин, зарезке боковых стволов и углублении скважин"</t>
  </si>
  <si>
    <t>10407 "Супервайзерские услуги при ремонте скважин"</t>
  </si>
  <si>
    <t>10307 "Предоставление оборудования и инженерное сопровождение при спуске и креплении скважин хвостовиками";
10317 "Предоставление оборудования и инженерное сопровождение при спуске и креплении скважин хвостовиками для проведения МГРП"</t>
  </si>
  <si>
    <t>10502 "Прокат и обслуживание УЭЦН" 
(подготовительные работы без учета этапа по мобилизации по отбору)</t>
  </si>
  <si>
    <t>11101 "Обслуживание специализированной техникой"</t>
  </si>
  <si>
    <t>11102 "Обслуживание пассажироперевозящей техникой"</t>
  </si>
  <si>
    <t>11103 "Обслуживание грузоперевозящей техникой"</t>
  </si>
  <si>
    <t>11112 "Обслуживание оперативным транспортом"</t>
  </si>
  <si>
    <t>10506 "Ремонт и сервисное обслуживание НКТ"</t>
  </si>
  <si>
    <t>10606 "Приготовление технологических жидкостей"</t>
  </si>
  <si>
    <t>Таблица №2</t>
  </si>
  <si>
    <t>Необходимость оформления лесобилетов силами Подрядчика</t>
  </si>
  <si>
    <t>Требуется доукомлектация сейсмопартии (доведения сейсмопартии до требований Каркаса безопасности-2, плановый ремонт, завоз техники и т.д.),**  лесоотвод осуществляется силами Заказчика или не требуется</t>
  </si>
  <si>
    <t xml:space="preserve">10110 "Полевые сейсморазведочные работы 2Д, 3Д" </t>
  </si>
  <si>
    <t>Таблица №3</t>
  </si>
  <si>
    <t xml:space="preserve">                                                            Особенности 
                                                            тех.задания
                     Вид договора / 
              особенность проекта
</t>
  </si>
  <si>
    <t>Стандартный комплект оборудования
 (двухпакерная компоновка, комплектующие и т.д.)</t>
  </si>
  <si>
    <t xml:space="preserve">Повышенные требования к комплекту оборудования (двухпакерная компоновка, комплектующие, доп. оборудование для подготовки ствола скважины к спуску двух пакерной компоновки: 
(ШМУ, скребок, безмуфтовое НКТ 60 и 73 мм не ниже марки N-80 и т.д.) </t>
  </si>
  <si>
    <t>Требуется доукомлектация (оборудования комплектующие, транспортные средства)**</t>
  </si>
  <si>
    <t>Всё оборудование в наличии, персонал соответствует требованиям ТЗ</t>
  </si>
  <si>
    <t xml:space="preserve">Всё оборудование в наличии, персонал соответствует требованиям ТЗ </t>
  </si>
  <si>
    <t>10429 "Инженерное сопровождение и предоставление оборудования при проведении повторного ГРП":</t>
  </si>
  <si>
    <t xml:space="preserve">                             - наличие круглогодичного проезда</t>
  </si>
  <si>
    <t xml:space="preserve">                             - автономный объект</t>
  </si>
  <si>
    <t>Таблица №4</t>
  </si>
  <si>
    <t xml:space="preserve">                                                           
                                                           Особенности 
                                                            тех.задания
              Вид договора / 
         особенность проекта
</t>
  </si>
  <si>
    <t>Действующий в регионе контрагент.
Стандартные условия</t>
  </si>
  <si>
    <t>Новый потенциальный КА. Особые условия.</t>
  </si>
  <si>
    <t xml:space="preserve"> Не требуется организация заправки по  маршруту полета, не требуется мобилизация или базировка ВС в пункте вылета</t>
  </si>
  <si>
    <t xml:space="preserve"> Требуется обустройство площадок в пункте вылета</t>
  </si>
  <si>
    <t xml:space="preserve">Требуется модернизация ВС </t>
  </si>
  <si>
    <t>Обустройство площадок по  маршруту полета</t>
  </si>
  <si>
    <t>11104 "Авиационное обслуживание (вертолеты)"</t>
  </si>
  <si>
    <t>* - для учета при планировании конкурентных отборов. Указанные нормативные сроки не учитывают время на проведение закупки, а также заключение договора и рассчитываются с даты подписания договора обеими сторонами. Корректировка нормативного времени при инициации отбора возможна по согласованию Директора программ по направлению / Руководителя Секторной группы (по услугам П1), Генерального директора Дочернего общества БРД (по услугам П2) и Организатора отбора. В таблицах отражены минимальные сроки в календарных днях. В случае планирования отбора, предусматривающего лоты с разными условиями, для его реализации устанавливаются максимальные сроки. 
** - в случае, если квалификационно-техническими требованиями к отбору по определенным позициям (перечень оборудования, оснащение) предусмотрен допуск участников на основании гарантийных писем с возможностью предоставления к дате начала работ по договору.</t>
  </si>
  <si>
    <t xml:space="preserve">Список ДО </t>
  </si>
  <si>
    <t xml:space="preserve">Критичный договор </t>
  </si>
  <si>
    <t>АО Газпромнефть-Ноябрьскнефтегаз</t>
  </si>
  <si>
    <t>ООО ГПН-Хантос</t>
  </si>
  <si>
    <t>ООО Газпромнефть-Заполярье</t>
  </si>
  <si>
    <t>ООО ГПН-Ямал</t>
  </si>
  <si>
    <t>ПАО Славнефть-Мегионнефтегаз</t>
  </si>
  <si>
    <t>АО Мессояханефтегаз</t>
  </si>
  <si>
    <t xml:space="preserve">Положение о мотивации </t>
  </si>
  <si>
    <t>ООО ГПН-Оренбург</t>
  </si>
  <si>
    <t>ООО Меретояха</t>
  </si>
  <si>
    <t>ООО Газпромнефть-Восток</t>
  </si>
  <si>
    <t>Не применимо</t>
  </si>
  <si>
    <t>ООО "Газпромнефть-Развитие"</t>
  </si>
  <si>
    <t>ООО ГПН Шельф</t>
  </si>
  <si>
    <t>ООО Газпромнефть-Энергосистемы</t>
  </si>
  <si>
    <t>ООО "Инженерно-технологический сервис"</t>
  </si>
  <si>
    <t>АО "Томскнефть" ВНК</t>
  </si>
  <si>
    <t>ООО "Газпромнефть-Автоматизация"</t>
  </si>
  <si>
    <t>ООО "СПД"</t>
  </si>
  <si>
    <t>Всего КД в  проекте УИД (192 ПО)</t>
  </si>
  <si>
    <t>кол-во договоров</t>
  </si>
  <si>
    <t>стоимость</t>
  </si>
  <si>
    <t>Показатель</t>
  </si>
  <si>
    <t>I квартал</t>
  </si>
  <si>
    <t>II квартал</t>
  </si>
  <si>
    <t>III квартал</t>
  </si>
  <si>
    <t>Количество крупных и значительных происшествий по подрядчику, шт.</t>
  </si>
  <si>
    <t>Динамика УЭДП/КПЭ подрядчика</t>
  </si>
  <si>
    <t>% выполнения обязательств по договору (стоимость)</t>
  </si>
  <si>
    <t>по вине Заказчика</t>
  </si>
  <si>
    <t>по вине Подрядчика</t>
  </si>
  <si>
    <t>% выполнения мероприятий в срок (ПУД, ПКМ, Письма)</t>
  </si>
  <si>
    <t>Оценка удовлетворенности взаимодействием Подрядчик – Заказчик</t>
  </si>
  <si>
    <t>Ангара</t>
  </si>
  <si>
    <t>Восток</t>
  </si>
  <si>
    <t>Мегион</t>
  </si>
  <si>
    <t>Мессояха</t>
  </si>
  <si>
    <t>Ноябрьск</t>
  </si>
  <si>
    <t>Оренбург</t>
  </si>
  <si>
    <t>Развитие</t>
  </si>
  <si>
    <t>Хантос</t>
  </si>
  <si>
    <t>Ямал</t>
  </si>
  <si>
    <t>ГПН-А</t>
  </si>
  <si>
    <t>ГПН-В</t>
  </si>
  <si>
    <t>СН-МНГ</t>
  </si>
  <si>
    <t>МНГ</t>
  </si>
  <si>
    <t>ГПН-ННГ</t>
  </si>
  <si>
    <t>ГПН-О</t>
  </si>
  <si>
    <t>ГПН-Р</t>
  </si>
  <si>
    <t>ГПН-Х</t>
  </si>
  <si>
    <t>ГПН-Я</t>
  </si>
  <si>
    <t>Количество договоров/ПО для анализа по каждому ДО (по которым есть данные</t>
  </si>
  <si>
    <t>Договоров</t>
  </si>
  <si>
    <t>ПО</t>
  </si>
  <si>
    <t>Стоимость</t>
  </si>
  <si>
    <t>Динамика НПВ: по вине Заказчика</t>
  </si>
  <si>
    <t>Динамика НПВ: по вине Подрядчика</t>
  </si>
  <si>
    <t>--</t>
  </si>
  <si>
    <t>ГЕО-21/101108/00193/Р</t>
  </si>
  <si>
    <t>ГЕО-19/10156/00057/Р</t>
  </si>
  <si>
    <t>ГЕО-22/08000/00135/Р</t>
  </si>
  <si>
    <t>ГЕО-21/10114/00257/Р</t>
  </si>
  <si>
    <t>ГЕО-19/10111/00120/Р</t>
  </si>
  <si>
    <t>ГЕО-21/11708/00165/Р</t>
  </si>
  <si>
    <t>ГЕО-19/10111/00141/Р</t>
  </si>
  <si>
    <t>ГЕО-23/10000/00054/Р</t>
  </si>
  <si>
    <t>ГЕО-22/10120/00208/Р</t>
  </si>
  <si>
    <t>ГЕО-23/10150/00017/Р</t>
  </si>
  <si>
    <t>ГЕО-21/10308/00236/Р</t>
  </si>
  <si>
    <t>ГЕО-21/08000/00296/Р</t>
  </si>
  <si>
    <t>ГЕО-20/101109/00144/Р</t>
  </si>
  <si>
    <t>ГЕО-19/11708/00134/Р</t>
  </si>
  <si>
    <t>ГЕО-19/11708/00133/Р</t>
  </si>
  <si>
    <t>ГЕО-22/10000/00271/Р</t>
  </si>
  <si>
    <t>ГЕО-22/10000/00278/Р</t>
  </si>
  <si>
    <t>ГЕО-22/10000/00270/Р</t>
  </si>
  <si>
    <t>ГЕО-22/10000/00273/Р</t>
  </si>
  <si>
    <t>ГЕО-22/10000/00276/Р</t>
  </si>
  <si>
    <t>ГЕО-23/10318/00010/Р</t>
  </si>
  <si>
    <t>ГЕО-22/10000/00057/Р</t>
  </si>
  <si>
    <t>ГЕО-20/10110/00092/Р</t>
  </si>
  <si>
    <t>ГЕО-23/10000/00219/Р</t>
  </si>
  <si>
    <t>ГЕО-24/10000/00021/Р</t>
  </si>
  <si>
    <t>ГЕО-24/10000/00022/Р</t>
  </si>
  <si>
    <t>ГЕО-23/08000/00156/Р</t>
  </si>
  <si>
    <t>ГЕО-24/10000/00053/Р</t>
  </si>
  <si>
    <t>ГЕО-24/10150/00055/Р</t>
  </si>
  <si>
    <t>ГЕО-21/10318/00258/Р</t>
  </si>
  <si>
    <t>ГЕО-24/10000/00108/Р</t>
  </si>
  <si>
    <t>ГЕО-23/10000/00067/Р</t>
  </si>
  <si>
    <t>ГЕО-23/09000/00098/Р/5/ИТО-Д/ВГС</t>
  </si>
  <si>
    <t>ГЕО-22/09000/00006/Р</t>
  </si>
  <si>
    <t>ГЕО-22/10000/00036/Р</t>
  </si>
  <si>
    <t>ГЕО-22/09000/00014/Р</t>
  </si>
  <si>
    <t>ГЕО-21/10301/00259/Р</t>
  </si>
  <si>
    <t>ГЕО-22/10000/00226/Р</t>
  </si>
  <si>
    <t>ГЕО-22/10000/00318/Р</t>
  </si>
  <si>
    <t>ГЕО-23/10318/00013/Р/028/2023-БСС</t>
  </si>
  <si>
    <t>ГЕО-22/10000/00225/Р</t>
  </si>
  <si>
    <t>ГЕО-23/10000/00035/Р</t>
  </si>
  <si>
    <t>ГЕО-23/10000/00032/Р</t>
  </si>
  <si>
    <t>ГЕО-23/10000/00023/Р</t>
  </si>
  <si>
    <t>ОРН-18/10303/03693/Р</t>
  </si>
  <si>
    <t>ГЕО-21/10306/00256/Р</t>
  </si>
  <si>
    <t>ГЕО-24/10000/00132/Р</t>
  </si>
  <si>
    <t>ГЕО-24/10000/00154/Р</t>
  </si>
  <si>
    <t>ГЕО-24/10000/00140/Р</t>
  </si>
  <si>
    <t>ГЕО-20/11014/00070/Р</t>
  </si>
  <si>
    <t>ГЕО-21/11031/00040/Р</t>
  </si>
  <si>
    <t>ГЕО-22/11000/00030/Р</t>
  </si>
  <si>
    <t>ГЕО-22/11000/00274/Р</t>
  </si>
  <si>
    <t>ГЕО-22/11000/00300/Р</t>
  </si>
  <si>
    <t>ГЕО-22/11000/00096/Р</t>
  </si>
  <si>
    <t>ГЕО-22/11000/00097/Р</t>
  </si>
  <si>
    <t>ГЕО-22/11000/00267/Р</t>
  </si>
  <si>
    <t>ГЕО-22/11029/00172/Р</t>
  </si>
  <si>
    <t>ГЕО-22/11029/00171/Р</t>
  </si>
  <si>
    <t>ГЕО-24/11517/00107/Р</t>
  </si>
  <si>
    <t>ГЕО-22/091.03/ВГС000/00012/Р</t>
  </si>
  <si>
    <t>ГЕО-21/10322/00262/Р</t>
  </si>
  <si>
    <t>ГЕО-22/10986/00341/Р</t>
  </si>
  <si>
    <t>ГЕО-23/10000/00010/Р/9-3</t>
  </si>
  <si>
    <t>ГЕО-22/10951/00003/Р</t>
  </si>
  <si>
    <t>ГЕО-22/10000/00144/Р</t>
  </si>
  <si>
    <t>ГЕО-21/10924/00124/Р</t>
  </si>
  <si>
    <t>ГЕО-23/10000/00093/Р</t>
  </si>
  <si>
    <t>ГЕО-20/10986/00138/Р</t>
  </si>
  <si>
    <t>ГЕО-23/09000/00041/Р</t>
  </si>
  <si>
    <t>ГЕО-22/10968/00279/Р</t>
  </si>
  <si>
    <t>ГЕО-22/10951/00165/Р</t>
  </si>
  <si>
    <t>ГЕО-22/10968/00197/Р</t>
  </si>
  <si>
    <t>ГЕО-22/10968/00244/Р</t>
  </si>
  <si>
    <t>ГЕО-19/09000/00303/Р</t>
  </si>
  <si>
    <t>ГЕО-24/09000/00051/Р</t>
  </si>
  <si>
    <t>ГЕО-22/10000/00179/Р</t>
  </si>
  <si>
    <t>ГЕО-22/10000/00065/Р</t>
  </si>
  <si>
    <t>ГЕО-24/10000/00003/Р</t>
  </si>
  <si>
    <t>ГЕО-24/10000/00081/Р</t>
  </si>
  <si>
    <t>ГЕО-22/09000/00098/Р/3-1</t>
  </si>
  <si>
    <t>ГЕО-22/09000/00097/Р/3-1</t>
  </si>
  <si>
    <t>ГЕО-21/10000/00295/Р</t>
  </si>
  <si>
    <t>ГЕО-20/11112/00108/Р</t>
  </si>
  <si>
    <t>ГЕО-22/11104/00265/Р</t>
  </si>
  <si>
    <t>ГЕО-21/11104/00292/Р</t>
  </si>
  <si>
    <t>ГЕО-20/11104/00201/Р</t>
  </si>
  <si>
    <t>ГЕО-20/11104/00210/Р</t>
  </si>
  <si>
    <t>ГЕО-21/11104/00291/Р</t>
  </si>
  <si>
    <t>ГЕО-23/09000/00039/Р/1-2</t>
  </si>
  <si>
    <t>ГЕО-23/10000/00094/Р</t>
  </si>
  <si>
    <t>АНГ-19/11513/00007/Р</t>
  </si>
  <si>
    <t>ГЕО-21/11505/00195/Р</t>
  </si>
  <si>
    <t>7734033757</t>
  </si>
  <si>
    <t>5914022670</t>
  </si>
  <si>
    <t>7203215460</t>
  </si>
  <si>
    <t>7714024384</t>
  </si>
  <si>
    <t>8905032518</t>
  </si>
  <si>
    <t>8601034898</t>
  </si>
  <si>
    <t>7203159800</t>
  </si>
  <si>
    <t>8604005359</t>
  </si>
  <si>
    <t>3811089799</t>
  </si>
  <si>
    <t>ООО РН-БашНИПИнефть</t>
  </si>
  <si>
    <t>ООО Нефтеком</t>
  </si>
  <si>
    <t>ООО Газпромнефть НТЦ</t>
  </si>
  <si>
    <t>АО Центральная геофизическая экспедиция</t>
  </si>
  <si>
    <t>ООО ТНГ-Групп</t>
  </si>
  <si>
    <t>ООО Пургеофизика</t>
  </si>
  <si>
    <t>ЗАО НПП ГА «Луч»</t>
  </si>
  <si>
    <t>ООО НТЦ Геомеханика</t>
  </si>
  <si>
    <t>АО «ПГО «Тюменьпромгеофизика»</t>
  </si>
  <si>
    <t>ФГБУ Всероссийский научно-Исследовательский геологический нефтяной институт</t>
  </si>
  <si>
    <t>ООО Геохим</t>
  </si>
  <si>
    <t>Компания Шлюмберже Лоджелко, Инк.</t>
  </si>
  <si>
    <t>ООО ПетроТрейс</t>
  </si>
  <si>
    <t>ООО Геофизика ПИТЦ</t>
  </si>
  <si>
    <t>АО Башнефтегеофизика</t>
  </si>
  <si>
    <t>ПАО ГЕОТЭК Сейсморазведка</t>
  </si>
  <si>
    <t>ООО ТСГК</t>
  </si>
  <si>
    <t>АО Бейкер Хьюз</t>
  </si>
  <si>
    <t>ООО Стратек групп</t>
  </si>
  <si>
    <t>ООО Газпромнефть-ИТО</t>
  </si>
  <si>
    <t>ООО Ветеран</t>
  </si>
  <si>
    <t>ООО НОВ Комплишн Тулз</t>
  </si>
  <si>
    <t>ООО Траектория-Сервис</t>
  </si>
  <si>
    <t>АО ССК</t>
  </si>
  <si>
    <t>ООО «БАРБУС»</t>
  </si>
  <si>
    <t xml:space="preserve">АО НПП Бурсервис </t>
  </si>
  <si>
    <t>ООО Бурсервис</t>
  </si>
  <si>
    <t>ООО НьюТекСервисез</t>
  </si>
  <si>
    <t>ООО ИСК Петроинжиниринг</t>
  </si>
  <si>
    <t>ООО РАИФ</t>
  </si>
  <si>
    <t>ООО «Техно-Сервис»</t>
  </si>
  <si>
    <t>ООО УК Юграгидрострой</t>
  </si>
  <si>
    <t>ООО Уралгеопроект</t>
  </si>
  <si>
    <t>ООО Газпром морские проекты</t>
  </si>
  <si>
    <t>ООО ПФ Уралтрубопроводстройпроект</t>
  </si>
  <si>
    <t>ООО Терра</t>
  </si>
  <si>
    <t>ООО СТС</t>
  </si>
  <si>
    <t>ООО ГАЗПРОМНЕФТЬ-РАЗВИТИЕ</t>
  </si>
  <si>
    <t>ПАО СН-МНГ</t>
  </si>
  <si>
    <t>АНО Экотерра</t>
  </si>
  <si>
    <t>ОАО СН-МНГ</t>
  </si>
  <si>
    <t>АО Центр аварийно-спасательных и экологических операций</t>
  </si>
  <si>
    <t>ООО Защита Югры</t>
  </si>
  <si>
    <t>ООО ИнтерТайм</t>
  </si>
  <si>
    <t>ООО Газпром газобезопасность</t>
  </si>
  <si>
    <t>ООО ОГК</t>
  </si>
  <si>
    <t>ООО Акбарыс</t>
  </si>
  <si>
    <t>ООО Велес</t>
  </si>
  <si>
    <t>ООО НИИ ЭиРИПР</t>
  </si>
  <si>
    <t>ООО ММЦ Профмедицина</t>
  </si>
  <si>
    <t>Филиал компании Шлюмберже Лоджелко, Инк. г. Новый Уренгой</t>
  </si>
  <si>
    <t>ООО ОКТАН СЕРВИС</t>
  </si>
  <si>
    <t>ООО Газпромнефть-Снабжение</t>
  </si>
  <si>
    <t>ООО АВТОДЕЛЮКС</t>
  </si>
  <si>
    <t>АО Авиакомпания Конверс Авиа</t>
  </si>
  <si>
    <t>АО ЮТэйр-Вертолетные услуги</t>
  </si>
  <si>
    <t>АО Авиакомпания Ангара</t>
  </si>
  <si>
    <t>ООО Газпромнефть-ЦР</t>
  </si>
  <si>
    <t xml:space="preserve">ФГБУ Рослесинфорг </t>
  </si>
  <si>
    <t>ООО Сервиста</t>
  </si>
  <si>
    <t>ООО ГЕОТЭК</t>
  </si>
  <si>
    <t xml:space="preserve">ООО ГазИнформПласт ИЦ </t>
  </si>
  <si>
    <t>ООО ИТС</t>
  </si>
  <si>
    <t>ООО Геологгинг</t>
  </si>
  <si>
    <t>ООО Алатау-7</t>
  </si>
  <si>
    <t>ООО СИГМА-ГЕО</t>
  </si>
  <si>
    <t>ООО НСХ Азия Дриллинг</t>
  </si>
  <si>
    <t>ООО БТС</t>
  </si>
  <si>
    <t>ООО Гидротехнологии Сибири</t>
  </si>
  <si>
    <t>ООО Римера-Сервис</t>
  </si>
  <si>
    <t>Представительство (филиал) иностранной компании Шлюмберже Лоджелко Инк.</t>
  </si>
  <si>
    <t>БГиР</t>
  </si>
  <si>
    <t>ДКС</t>
  </si>
  <si>
    <t>ПБ</t>
  </si>
  <si>
    <t>ПТД</t>
  </si>
  <si>
    <t>Снабжение и закупки</t>
  </si>
  <si>
    <t>УМЗР</t>
  </si>
  <si>
    <t>Лобанов Алексей Александрович</t>
  </si>
  <si>
    <t>Ябиров Рафис Зяудатович</t>
  </si>
  <si>
    <t>Воцалевский Владислав Збигневич</t>
  </si>
  <si>
    <t>Ушакова Мария Алексеевна</t>
  </si>
  <si>
    <t>Чернов Илья Валериевич</t>
  </si>
  <si>
    <t>Кузнецов Вячеслав Эдуардович</t>
  </si>
  <si>
    <t>Николаев Владимир Алексеевич</t>
  </si>
  <si>
    <t>Мустафин Ильшат Расимович</t>
  </si>
  <si>
    <t>Мормышев Антон Александрович</t>
  </si>
  <si>
    <t>Коротков Сергей Павлович</t>
  </si>
  <si>
    <t>Бекасов Владимир Олегович</t>
  </si>
  <si>
    <t>Кольцов Константин Вячеславович</t>
  </si>
  <si>
    <t>Гулин Владимир Дмитриевич</t>
  </si>
  <si>
    <t>Кузьмин Евгений Алексеевич</t>
  </si>
  <si>
    <t>Рымаренко Андрей Александрович</t>
  </si>
  <si>
    <t>Окунев Вадим Николаевич</t>
  </si>
  <si>
    <t>Покатов Олег Николаевич</t>
  </si>
  <si>
    <t>Чупров Василий Викторович</t>
  </si>
  <si>
    <t>Дунаев Эдуард Владимирович</t>
  </si>
  <si>
    <t>Каныгин Дмитрий Олегович</t>
  </si>
  <si>
    <t>Бабаев Дмитрий Георгиевич</t>
  </si>
  <si>
    <t>Кукленков Михаил Александрович</t>
  </si>
  <si>
    <t>Мельников Михаил Александрович</t>
  </si>
  <si>
    <t>Эзбин Наталья Валентиновна</t>
  </si>
  <si>
    <t>Черешников Егор Евгеньевич</t>
  </si>
  <si>
    <t>Усламин Дмитрий Васильевич</t>
  </si>
  <si>
    <t>Белоусов Олег Викторович</t>
  </si>
  <si>
    <t>Копылов Евгений Олегович</t>
  </si>
  <si>
    <t>Хабибуллин Тимур Фаридович</t>
  </si>
  <si>
    <t>Фокин Евгений Васильевич</t>
  </si>
  <si>
    <t>Яшкина Ксения Леонидовна</t>
  </si>
  <si>
    <t>Евстигнеев Виталий Александрович</t>
  </si>
  <si>
    <t>Бикташев Руслан Станиславович</t>
  </si>
  <si>
    <t>Николаев Юрий Михайлович</t>
  </si>
  <si>
    <t>Нежальских Вячеслав Андреевич</t>
  </si>
  <si>
    <t>Бабиков Николай Владимирович</t>
  </si>
  <si>
    <t>Гусаков Валентин Владимирович</t>
  </si>
  <si>
    <t>Леденев Юрий Анатольевич</t>
  </si>
  <si>
    <t>Расулов Ильнур Фанурович</t>
  </si>
  <si>
    <t>Горбунов Евгений Александрович</t>
  </si>
  <si>
    <t>Хохлов Александр Алексеевич</t>
  </si>
  <si>
    <t>Янбаев Марат Хакимович</t>
  </si>
  <si>
    <t>Хисматулин Рустем Ринатович</t>
  </si>
  <si>
    <t>Салихов Марат Рашитович</t>
  </si>
  <si>
    <t>Тихомиров Игорь Александрович</t>
  </si>
  <si>
    <t>Аксенов Максим Анатольевич</t>
  </si>
  <si>
    <t>Имангулов Артем Римович</t>
  </si>
  <si>
    <t>Конюх Михаил Васильевич</t>
  </si>
  <si>
    <t>Судаков Вячеслав Евгеньевич</t>
  </si>
  <si>
    <t>Михайлов Юрий Александрович</t>
  </si>
  <si>
    <t>Перфильев Дмитрий Александрович</t>
  </si>
  <si>
    <t>Титов Александр Викторович</t>
  </si>
  <si>
    <t>91,6</t>
  </si>
  <si>
    <t>105,18</t>
  </si>
  <si>
    <t>83,6</t>
  </si>
  <si>
    <t>85,25</t>
  </si>
  <si>
    <t>79,25</t>
  </si>
  <si>
    <t>82,7</t>
  </si>
  <si>
    <t>99,99</t>
  </si>
  <si>
    <t>97,5</t>
  </si>
  <si>
    <t>Работы по договору завершены, ведется допретензионная работа. Взаминые требования будут урегулированы соглашением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</si>
</sst>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_₽"/>
    <numFmt numFmtId="165" formatCode="#,##0.0"/>
    <numFmt numFmtId="166" formatCode="_-* #,##0\ _₽_-;\-* #,##0\ _₽_-;_-* &quot;-&quot;\ _₽_-;_-@_-"/>
  </numFmts>
  <fonts count="62" x14ac:knownFonts="1">
    <font>
      <sz val="11"/>
      <color theme="1"/>
      <name val="Calibri"/>
      <scheme val="minor"/>
    </font>
    <font>
      <u/>
      <sz val="8"/>
      <color theme="10"/>
      <name val="Arial"/>
    </font>
    <font>
      <sz val="8"/>
      <name val="Arial"/>
    </font>
    <font>
      <sz val="10"/>
      <name val="Arial Cyr"/>
    </font>
    <font>
      <sz val="10"/>
      <name val="Arial"/>
    </font>
    <font>
      <sz val="11"/>
      <color rgb="FF9C0006"/>
      <name val="Calibri"/>
      <scheme val="minor"/>
    </font>
    <font>
      <sz val="11"/>
      <color theme="1"/>
      <name val="Arial"/>
    </font>
    <font>
      <b/>
      <sz val="12"/>
      <color theme="1"/>
      <name val="Arial"/>
    </font>
    <font>
      <b/>
      <sz val="16"/>
      <color theme="1"/>
      <name val="Arial"/>
    </font>
    <font>
      <b/>
      <sz val="12"/>
      <name val="Arial"/>
    </font>
    <font>
      <sz val="11"/>
      <name val="Arial"/>
    </font>
    <font>
      <b/>
      <sz val="11"/>
      <name val="Arial"/>
    </font>
    <font>
      <sz val="16"/>
      <color theme="4" tint="0.79998168889431442"/>
      <name val="Arial"/>
    </font>
    <font>
      <b/>
      <sz val="11"/>
      <color theme="8" tint="-0.499984740745262"/>
      <name val="Arial"/>
    </font>
    <font>
      <b/>
      <sz val="11"/>
      <color theme="3"/>
      <name val="Arial"/>
    </font>
    <font>
      <b/>
      <sz val="10"/>
      <name val="Arial"/>
    </font>
    <font>
      <b/>
      <sz val="8"/>
      <name val="Arial"/>
    </font>
    <font>
      <b/>
      <sz val="10"/>
      <color theme="1"/>
      <name val="Arial"/>
    </font>
    <font>
      <sz val="10"/>
      <color theme="1"/>
      <name val="Arial"/>
    </font>
    <font>
      <sz val="10"/>
      <color theme="3"/>
      <name val="Arial"/>
    </font>
    <font>
      <b/>
      <sz val="18"/>
      <name val="Arial"/>
    </font>
    <font>
      <strike/>
      <sz val="10"/>
      <name val="Arial"/>
    </font>
    <font>
      <sz val="16"/>
      <name val="Arial"/>
    </font>
    <font>
      <sz val="18"/>
      <name val="Arial"/>
    </font>
    <font>
      <b/>
      <sz val="16"/>
      <name val="Arial"/>
    </font>
    <font>
      <sz val="20"/>
      <name val="Arial"/>
    </font>
    <font>
      <b/>
      <sz val="14"/>
      <name val="Arial"/>
    </font>
    <font>
      <sz val="14"/>
      <name val="Arial"/>
    </font>
    <font>
      <strike/>
      <sz val="14"/>
      <name val="Arial"/>
    </font>
    <font>
      <sz val="16"/>
      <color theme="1"/>
      <name val="Arial"/>
    </font>
    <font>
      <u/>
      <sz val="14"/>
      <name val="Arial"/>
    </font>
    <font>
      <b/>
      <sz val="22"/>
      <name val="Arial"/>
    </font>
    <font>
      <sz val="12"/>
      <name val="Arial"/>
    </font>
    <font>
      <sz val="22"/>
      <name val="Arial"/>
    </font>
    <font>
      <sz val="22"/>
      <color rgb="FF0070C0"/>
      <name val="Arial"/>
    </font>
    <font>
      <strike/>
      <sz val="16"/>
      <name val="Arial"/>
    </font>
    <font>
      <strike/>
      <sz val="8"/>
      <name val="Arial"/>
    </font>
    <font>
      <sz val="11"/>
      <color indexed="2"/>
      <name val="Calibri"/>
      <scheme val="minor"/>
    </font>
    <font>
      <b/>
      <sz val="14"/>
      <color theme="1"/>
      <name val="Arial"/>
    </font>
    <font>
      <sz val="10"/>
      <color theme="1"/>
      <name val="Arial Cyr"/>
    </font>
    <font>
      <b/>
      <sz val="11"/>
      <color theme="1"/>
      <name val="Calibri"/>
      <scheme val="minor"/>
    </font>
    <font>
      <sz val="8"/>
      <color theme="1"/>
      <name val="Calibri"/>
      <scheme val="minor"/>
    </font>
    <font>
      <sz val="11"/>
      <name val="Calibri"/>
      <scheme val="minor"/>
    </font>
    <font>
      <b/>
      <sz val="12"/>
      <name val="Calibri"/>
      <scheme val="minor"/>
    </font>
    <font>
      <b/>
      <sz val="11"/>
      <name val="Calibri"/>
      <scheme val="minor"/>
    </font>
    <font>
      <b/>
      <sz val="10"/>
      <name val="Calibri"/>
      <scheme val="minor"/>
    </font>
    <font>
      <b/>
      <sz val="11"/>
      <color indexed="2"/>
      <name val="Calibri"/>
      <scheme val="minor"/>
    </font>
    <font>
      <sz val="11"/>
      <color theme="1"/>
      <name val="Calibri"/>
      <scheme val="minor"/>
    </font>
    <font>
      <sz val="11"/>
      <color indexed="2"/>
      <name val="Arial"/>
    </font>
    <font>
      <b/>
      <sz val="11"/>
      <color theme="1"/>
      <name val="Arial"/>
    </font>
    <font>
      <sz val="11"/>
      <color theme="0" tint="-0.34998626667073579"/>
      <name val="Arial"/>
    </font>
    <font>
      <b/>
      <sz val="12"/>
      <color theme="0" tint="-0.249977111117893"/>
      <name val="Arial"/>
    </font>
    <font>
      <b/>
      <u/>
      <sz val="16"/>
      <name val="Arial"/>
    </font>
    <font>
      <i/>
      <sz val="10"/>
      <color indexed="64"/>
      <name val="Arial"/>
    </font>
    <font>
      <sz val="16"/>
      <color rgb="FF00B050"/>
      <name val="Arial"/>
    </font>
    <font>
      <sz val="16"/>
      <color rgb="FF0070C0"/>
      <name val="Arial"/>
    </font>
    <font>
      <b/>
      <sz val="9"/>
      <name val="Tahoma"/>
    </font>
    <font>
      <sz val="9"/>
      <name val="Tahoma"/>
    </font>
    <font>
      <sz val="11"/>
      <color rgb="FF006100"/>
      <name val="Calibri"/>
      <family val="2"/>
      <charset val="204"/>
      <scheme val="minor"/>
    </font>
    <font>
      <sz val="12"/>
      <name val="Arial"/>
      <family val="2"/>
      <charset val="204"/>
    </font>
    <font>
      <sz val="12"/>
      <color theme="1"/>
      <name val="Arial"/>
      <family val="2"/>
      <charset val="204"/>
    </font>
    <font>
      <sz val="9"/>
      <color indexed="81"/>
      <name val="Tahoma"/>
      <family val="2"/>
      <charset val="204"/>
    </font>
  </fonts>
  <fills count="25">
    <fill>
      <patternFill patternType="none"/>
    </fill>
    <fill>
      <patternFill patternType="gray125"/>
    </fill>
    <fill>
      <patternFill patternType="solid">
        <fgColor rgb="FFFFC7CE"/>
        <bgColor rgb="FFFFC7CE"/>
      </patternFill>
    </fill>
    <fill>
      <patternFill patternType="solid">
        <fgColor theme="9" tint="0.59999389629810485"/>
        <bgColor theme="9" tint="0.59999389629810485"/>
      </patternFill>
    </fill>
    <fill>
      <patternFill patternType="solid">
        <fgColor indexed="5"/>
        <bgColor indexed="5"/>
      </patternFill>
    </fill>
    <fill>
      <patternFill patternType="solid">
        <fgColor theme="0" tint="-0.499984740745262"/>
        <bgColor theme="0" tint="-0.499984740745262"/>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0" tint="-0.249977111117893"/>
        <bgColor theme="0" tint="-0.249977111117893"/>
      </patternFill>
    </fill>
    <fill>
      <patternFill patternType="solid">
        <fgColor theme="0" tint="-4.9989318521683403E-2"/>
        <bgColor theme="0" tint="-4.9989318521683403E-2"/>
      </patternFill>
    </fill>
    <fill>
      <patternFill patternType="solid">
        <fgColor rgb="FF92D050"/>
        <bgColor rgb="FF92D050"/>
      </patternFill>
    </fill>
    <fill>
      <patternFill patternType="solid">
        <fgColor theme="0"/>
        <bgColor theme="0"/>
      </patternFill>
    </fill>
    <fill>
      <patternFill patternType="solid">
        <fgColor indexed="27"/>
        <bgColor indexed="27"/>
      </patternFill>
    </fill>
    <fill>
      <patternFill patternType="solid">
        <fgColor indexed="24"/>
        <bgColor indexed="24"/>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rgb="FFFFC000"/>
        <bgColor rgb="FFFFC000"/>
      </patternFill>
    </fill>
    <fill>
      <patternFill patternType="solid">
        <fgColor indexed="2"/>
        <bgColor indexed="2"/>
      </patternFill>
    </fill>
    <fill>
      <patternFill patternType="solid">
        <fgColor indexed="26"/>
        <bgColor indexed="26"/>
      </patternFill>
    </fill>
    <fill>
      <patternFill patternType="solid">
        <fgColor rgb="FFFF99FF"/>
        <bgColor rgb="FFFF99FF"/>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6" tint="0.79998168889431442"/>
        <bgColor theme="6" tint="0.79998168889431442"/>
      </patternFill>
    </fill>
    <fill>
      <patternFill patternType="solid">
        <fgColor rgb="FFC6EFCE"/>
      </patternFill>
    </fill>
    <fill>
      <patternFill patternType="solid">
        <fgColor theme="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bottom style="thin">
        <color auto="1"/>
      </bottom>
      <diagonal/>
    </border>
    <border>
      <left/>
      <right/>
      <top/>
      <bottom style="thin">
        <color auto="1"/>
      </bottom>
      <diagonal/>
    </border>
    <border>
      <left style="medium">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hair">
        <color auto="1"/>
      </left>
      <right style="hair">
        <color auto="1"/>
      </right>
      <top style="hair">
        <color auto="1"/>
      </top>
      <bottom style="hair">
        <color auto="1"/>
      </bottom>
      <diagonal/>
    </border>
    <border>
      <left/>
      <right style="thin">
        <color theme="0"/>
      </right>
      <top style="thin">
        <color theme="0"/>
      </top>
      <bottom style="thin">
        <color theme="0"/>
      </bottom>
      <diagonal/>
    </border>
    <border diagonalDown="1">
      <left style="thin">
        <color auto="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style="thin">
        <color auto="1"/>
      </right>
      <top/>
      <bottom style="thin">
        <color auto="1"/>
      </bottom>
      <diagonal style="thin">
        <color auto="1"/>
      </diagonal>
    </border>
    <border diagonalDown="1">
      <left style="thin">
        <color auto="1"/>
      </left>
      <right style="thin">
        <color auto="1"/>
      </right>
      <top style="thin">
        <color auto="1"/>
      </top>
      <bottom style="thin">
        <color auto="1"/>
      </bottom>
      <diagonal style="thin">
        <color auto="1"/>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style="dotted">
        <color auto="1"/>
      </left>
      <right style="dotted">
        <color auto="1"/>
      </right>
      <top style="dotted">
        <color auto="1"/>
      </top>
      <bottom style="dotted">
        <color auto="1"/>
      </bottom>
      <diagonal/>
    </border>
    <border>
      <left/>
      <right/>
      <top/>
      <bottom style="dotted">
        <color auto="1"/>
      </bottom>
      <diagonal/>
    </border>
    <border>
      <left style="dotted">
        <color auto="1"/>
      </left>
      <right style="dotted">
        <color auto="1"/>
      </right>
      <top style="dotted">
        <color auto="1"/>
      </top>
      <bottom/>
      <diagonal/>
    </border>
  </borders>
  <cellStyleXfs count="13">
    <xf numFmtId="0" fontId="0" fillId="0" borderId="0"/>
    <xf numFmtId="0" fontId="1" fillId="0" borderId="0" applyNumberFormat="0" applyFill="0" applyBorder="0" applyProtection="0"/>
    <xf numFmtId="0" fontId="47" fillId="0" borderId="0"/>
    <xf numFmtId="0" fontId="2" fillId="0" borderId="0"/>
    <xf numFmtId="0" fontId="2" fillId="0" borderId="0"/>
    <xf numFmtId="0" fontId="47" fillId="0" borderId="0"/>
    <xf numFmtId="0" fontId="47" fillId="0" borderId="0"/>
    <xf numFmtId="0" fontId="3" fillId="0" borderId="0"/>
    <xf numFmtId="0" fontId="47" fillId="0" borderId="0"/>
    <xf numFmtId="0" fontId="4" fillId="0" borderId="0"/>
    <xf numFmtId="0" fontId="5" fillId="2" borderId="0" applyNumberFormat="0" applyBorder="0" applyProtection="0"/>
    <xf numFmtId="0" fontId="3" fillId="0" borderId="0"/>
    <xf numFmtId="0" fontId="58" fillId="23" borderId="0" applyNumberFormat="0" applyBorder="0" applyAlignment="0" applyProtection="0"/>
  </cellStyleXfs>
  <cellXfs count="446">
    <xf numFmtId="0" fontId="0" fillId="0" borderId="0" xfId="0"/>
    <xf numFmtId="0" fontId="6" fillId="0" borderId="0" xfId="0" applyFont="1"/>
    <xf numFmtId="0" fontId="6" fillId="0" borderId="0" xfId="0" applyFont="1" applyAlignment="1">
      <alignment horizontal="left"/>
    </xf>
    <xf numFmtId="0" fontId="6" fillId="0" borderId="0" xfId="0" applyFont="1" applyAlignment="1" applyProtection="1">
      <alignment horizontal="center" vertical="center"/>
      <protection locked="0"/>
    </xf>
    <xf numFmtId="0" fontId="6" fillId="0" borderId="0" xfId="0" applyFont="1" applyProtection="1">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top" wrapText="1"/>
    </xf>
    <xf numFmtId="0" fontId="6" fillId="0" borderId="0" xfId="0" applyFont="1" applyAlignment="1" applyProtection="1">
      <alignment wrapText="1"/>
      <protection locked="0"/>
    </xf>
    <xf numFmtId="1" fontId="6" fillId="0" borderId="0" xfId="0" applyNumberFormat="1" applyFont="1" applyAlignment="1" applyProtection="1">
      <alignment wrapText="1"/>
      <protection locked="0"/>
    </xf>
    <xf numFmtId="164" fontId="6" fillId="0" borderId="0" xfId="0" applyNumberFormat="1" applyFont="1" applyProtection="1">
      <protection locked="0"/>
    </xf>
    <xf numFmtId="14" fontId="6" fillId="0" borderId="0" xfId="0" applyNumberFormat="1" applyFont="1" applyProtection="1">
      <protection locked="0"/>
    </xf>
    <xf numFmtId="0" fontId="6" fillId="0" borderId="0" xfId="0" applyFont="1" applyProtection="1"/>
    <xf numFmtId="1" fontId="6" fillId="0" borderId="0" xfId="0" applyNumberFormat="1" applyFont="1" applyProtection="1">
      <protection locked="0"/>
    </xf>
    <xf numFmtId="2" fontId="6" fillId="0" borderId="0" xfId="0" applyNumberFormat="1" applyFont="1" applyProtection="1"/>
    <xf numFmtId="164" fontId="6" fillId="0" borderId="0" xfId="0" applyNumberFormat="1" applyFont="1" applyProtection="1"/>
    <xf numFmtId="0" fontId="6" fillId="0" borderId="0" xfId="0" applyFont="1" applyAlignment="1" applyProtection="1">
      <alignment horizontal="center" vertical="center"/>
    </xf>
    <xf numFmtId="0" fontId="6"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xf>
    <xf numFmtId="1" fontId="6" fillId="0" borderId="0" xfId="0" applyNumberFormat="1" applyFont="1" applyAlignment="1" applyProtection="1">
      <alignment horizontal="left" vertical="center" wrapText="1"/>
      <protection locked="0"/>
    </xf>
    <xf numFmtId="9" fontId="6" fillId="0" borderId="0" xfId="0" applyNumberFormat="1" applyFont="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wrapText="1"/>
    </xf>
    <xf numFmtId="4" fontId="6" fillId="0" borderId="0" xfId="0" applyNumberFormat="1" applyFont="1" applyProtection="1">
      <protection locked="0"/>
    </xf>
    <xf numFmtId="0" fontId="7" fillId="0" borderId="0" xfId="0" applyFont="1"/>
    <xf numFmtId="0" fontId="7" fillId="0" borderId="0" xfId="0" applyFont="1" applyAlignment="1">
      <alignment horizontal="left"/>
    </xf>
    <xf numFmtId="0" fontId="7" fillId="0" borderId="0" xfId="0" applyFont="1" applyAlignment="1" applyProtection="1">
      <alignment horizontal="center" vertical="center"/>
      <protection locked="0"/>
    </xf>
    <xf numFmtId="0" fontId="8" fillId="0" borderId="0" xfId="0" applyFont="1" applyProtection="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center" vertical="center" wrapText="1"/>
    </xf>
    <xf numFmtId="0" fontId="8" fillId="0" borderId="0" xfId="0" applyFont="1" applyAlignment="1" applyProtection="1">
      <alignment wrapText="1"/>
      <protection locked="0"/>
    </xf>
    <xf numFmtId="4" fontId="7" fillId="0" borderId="0" xfId="0" applyNumberFormat="1" applyFont="1" applyProtection="1">
      <protection locked="0"/>
    </xf>
    <xf numFmtId="0" fontId="7" fillId="0" borderId="0" xfId="0" applyFont="1" applyProtection="1">
      <protection locked="0"/>
    </xf>
    <xf numFmtId="0" fontId="7" fillId="0" borderId="0" xfId="0" applyFont="1" applyProtection="1"/>
    <xf numFmtId="0" fontId="7" fillId="0" borderId="0" xfId="0" applyFont="1" applyAlignment="1" applyProtection="1">
      <alignment wrapText="1"/>
      <protection locked="0"/>
    </xf>
    <xf numFmtId="0" fontId="7" fillId="0" borderId="0" xfId="0" applyFont="1" applyAlignment="1" applyProtection="1">
      <alignment horizontal="center" vertical="center"/>
    </xf>
    <xf numFmtId="0" fontId="9" fillId="0" borderId="0" xfId="0" applyFont="1"/>
    <xf numFmtId="0" fontId="9" fillId="0" borderId="0" xfId="0" applyFont="1" applyAlignment="1">
      <alignment horizontal="left"/>
    </xf>
    <xf numFmtId="0" fontId="10"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xf>
    <xf numFmtId="0" fontId="10" fillId="4" borderId="2" xfId="0" applyFont="1" applyFill="1" applyBorder="1" applyAlignment="1" applyProtection="1">
      <alignment horizontal="center" vertical="center" wrapText="1"/>
      <protection locked="0"/>
    </xf>
    <xf numFmtId="0" fontId="11" fillId="3" borderId="1" xfId="0" applyFont="1" applyFill="1" applyBorder="1" applyAlignment="1" applyProtection="1">
      <alignment horizontal="center" vertical="center" wrapText="1"/>
    </xf>
    <xf numFmtId="0" fontId="10"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wrapText="1"/>
    </xf>
    <xf numFmtId="0" fontId="7" fillId="5" borderId="0" xfId="0" applyFont="1" applyFill="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7" fillId="0" borderId="0" xfId="0" applyFont="1" applyAlignment="1">
      <alignment horizontal="center" vertical="center" wrapText="1"/>
    </xf>
    <xf numFmtId="0" fontId="7" fillId="6" borderId="1" xfId="0" applyFont="1" applyFill="1" applyBorder="1" applyAlignment="1" applyProtection="1">
      <alignment horizontal="center" vertical="center" textRotation="90" wrapText="1"/>
      <protection locked="0"/>
    </xf>
    <xf numFmtId="0" fontId="7" fillId="7" borderId="1" xfId="0" applyFont="1" applyFill="1" applyBorder="1" applyAlignment="1" applyProtection="1">
      <alignment horizontal="center" vertical="center" wrapText="1"/>
      <protection locked="0"/>
    </xf>
    <xf numFmtId="0" fontId="7" fillId="6" borderId="1" xfId="0" applyFont="1" applyFill="1" applyBorder="1" applyAlignment="1" applyProtection="1">
      <alignment horizontal="center" vertical="center" wrapText="1"/>
      <protection locked="0"/>
    </xf>
    <xf numFmtId="4" fontId="7" fillId="6" borderId="1" xfId="0" applyNumberFormat="1" applyFont="1" applyFill="1" applyBorder="1" applyAlignment="1" applyProtection="1">
      <alignment horizontal="center" vertical="center" wrapText="1"/>
      <protection locked="0"/>
    </xf>
    <xf numFmtId="4" fontId="7" fillId="8" borderId="1" xfId="0" applyNumberFormat="1" applyFont="1" applyFill="1" applyBorder="1" applyAlignment="1" applyProtection="1">
      <alignment horizontal="center" vertical="center" wrapText="1"/>
      <protection locked="0"/>
    </xf>
    <xf numFmtId="0" fontId="7" fillId="7" borderId="1" xfId="0" applyFont="1" applyFill="1" applyBorder="1" applyAlignment="1" applyProtection="1">
      <alignment horizontal="center" vertical="center" wrapText="1"/>
    </xf>
    <xf numFmtId="0" fontId="10" fillId="4" borderId="4" xfId="0"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vertical="center" wrapText="1"/>
    </xf>
    <xf numFmtId="0" fontId="7" fillId="4" borderId="1"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xf>
    <xf numFmtId="4" fontId="7" fillId="7" borderId="1" xfId="0" applyNumberFormat="1" applyFont="1" applyFill="1" applyBorder="1" applyAlignment="1" applyProtection="1">
      <alignment horizontal="center" vertical="center" wrapText="1"/>
      <protection locked="0"/>
    </xf>
    <xf numFmtId="0" fontId="6" fillId="8" borderId="0" xfId="0" applyFont="1" applyFill="1" applyAlignment="1" applyProtection="1">
      <alignment wrapText="1"/>
    </xf>
    <xf numFmtId="0" fontId="6" fillId="7" borderId="0" xfId="0" applyFont="1" applyFill="1" applyProtection="1">
      <protection locked="0"/>
    </xf>
    <xf numFmtId="0" fontId="12" fillId="7" borderId="0" xfId="0" applyFont="1" applyFill="1" applyProtection="1">
      <protection locked="0"/>
    </xf>
    <xf numFmtId="0" fontId="12" fillId="8" borderId="0" xfId="0" applyFont="1" applyFill="1" applyProtection="1"/>
    <xf numFmtId="0" fontId="6" fillId="0" borderId="0" xfId="0" applyFont="1" applyAlignment="1">
      <alignment horizontal="center" vertical="center"/>
    </xf>
    <xf numFmtId="0" fontId="13" fillId="0" borderId="5" xfId="0" applyFont="1" applyBorder="1" applyAlignment="1" applyProtection="1">
      <alignment horizontal="left" vertical="center"/>
      <protection locked="0"/>
    </xf>
    <xf numFmtId="0" fontId="13" fillId="7" borderId="6" xfId="0" applyFont="1" applyFill="1" applyBorder="1" applyAlignment="1" applyProtection="1">
      <alignment horizontal="center" vertical="center"/>
      <protection locked="0"/>
    </xf>
    <xf numFmtId="0" fontId="13" fillId="0" borderId="6" xfId="0" applyFont="1" applyBorder="1" applyAlignment="1" applyProtection="1">
      <alignment horizontal="center" vertical="center"/>
      <protection locked="0"/>
    </xf>
    <xf numFmtId="0" fontId="6" fillId="8" borderId="6" xfId="0" applyFont="1" applyFill="1" applyBorder="1" applyAlignment="1" applyProtection="1">
      <alignment horizontal="center" vertical="center"/>
    </xf>
    <xf numFmtId="0" fontId="6" fillId="7" borderId="6" xfId="0" applyFont="1" applyFill="1" applyBorder="1" applyAlignment="1" applyProtection="1">
      <alignment horizontal="center" vertical="center"/>
      <protection locked="0"/>
    </xf>
    <xf numFmtId="0" fontId="13" fillId="0" borderId="7" xfId="0" applyFont="1" applyBorder="1" applyAlignment="1" applyProtection="1">
      <alignment horizontal="center" vertical="center"/>
      <protection locked="0"/>
    </xf>
    <xf numFmtId="0" fontId="14" fillId="0" borderId="5" xfId="0" applyFont="1" applyBorder="1" applyAlignment="1" applyProtection="1">
      <alignment vertical="center"/>
      <protection locked="0"/>
    </xf>
    <xf numFmtId="0" fontId="14" fillId="0" borderId="6" xfId="0" applyFont="1" applyBorder="1" applyAlignment="1" applyProtection="1">
      <alignment vertical="center"/>
      <protection locked="0"/>
    </xf>
    <xf numFmtId="0" fontId="14" fillId="0" borderId="7" xfId="0" applyFont="1" applyBorder="1" applyAlignment="1" applyProtection="1">
      <alignment vertical="center"/>
      <protection locked="0"/>
    </xf>
    <xf numFmtId="2" fontId="9" fillId="0" borderId="6" xfId="0" applyNumberFormat="1" applyFont="1" applyBorder="1" applyAlignment="1" applyProtection="1">
      <alignment horizontal="center" vertical="center" wrapText="1"/>
    </xf>
    <xf numFmtId="0" fontId="6" fillId="0" borderId="5"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15" fillId="9" borderId="10" xfId="0" applyFont="1" applyFill="1" applyBorder="1" applyAlignment="1" applyProtection="1">
      <alignment horizontal="center" vertical="center" wrapText="1"/>
      <protection locked="0"/>
    </xf>
    <xf numFmtId="2" fontId="9" fillId="8" borderId="9" xfId="0" applyNumberFormat="1" applyFont="1" applyFill="1" applyBorder="1" applyAlignment="1" applyProtection="1">
      <alignment horizontal="center" vertical="center" wrapText="1"/>
    </xf>
    <xf numFmtId="0" fontId="16" fillId="9" borderId="10" xfId="0" applyFont="1" applyFill="1" applyBorder="1" applyAlignment="1" applyProtection="1">
      <alignment horizontal="center" vertical="center" wrapText="1"/>
      <protection locked="0"/>
    </xf>
    <xf numFmtId="0" fontId="16" fillId="10" borderId="10" xfId="0" applyFont="1" applyFill="1" applyBorder="1" applyAlignment="1" applyProtection="1">
      <alignment horizontal="center" vertical="center" wrapText="1"/>
      <protection locked="0"/>
    </xf>
    <xf numFmtId="2" fontId="9" fillId="8" borderId="15" xfId="0" applyNumberFormat="1" applyFont="1" applyFill="1" applyBorder="1" applyAlignment="1" applyProtection="1">
      <alignment horizontal="center" vertical="center" wrapText="1"/>
    </xf>
    <xf numFmtId="3" fontId="6" fillId="0" borderId="0" xfId="0" applyNumberFormat="1" applyFont="1"/>
    <xf numFmtId="3" fontId="6" fillId="0" borderId="0" xfId="0" applyNumberFormat="1" applyFont="1" applyAlignment="1">
      <alignment horizontal="left"/>
    </xf>
    <xf numFmtId="3" fontId="17" fillId="9" borderId="17" xfId="0" applyNumberFormat="1" applyFont="1" applyFill="1" applyBorder="1" applyAlignment="1" applyProtection="1">
      <alignment horizontal="center" vertical="center" wrapText="1"/>
      <protection locked="0"/>
    </xf>
    <xf numFmtId="3" fontId="17" fillId="7" borderId="18" xfId="0" applyNumberFormat="1" applyFont="1" applyFill="1" applyBorder="1" applyAlignment="1" applyProtection="1">
      <alignment horizontal="center" vertical="center" wrapText="1"/>
      <protection locked="0"/>
    </xf>
    <xf numFmtId="3" fontId="17" fillId="9" borderId="18" xfId="0" applyNumberFormat="1" applyFont="1" applyFill="1" applyBorder="1" applyAlignment="1" applyProtection="1">
      <alignment horizontal="center" vertical="center" wrapText="1"/>
      <protection locked="0"/>
    </xf>
    <xf numFmtId="3" fontId="17" fillId="8" borderId="18" xfId="0" applyNumberFormat="1" applyFont="1" applyFill="1" applyBorder="1" applyAlignment="1" applyProtection="1">
      <alignment horizontal="center" vertical="center" wrapText="1"/>
    </xf>
    <xf numFmtId="0" fontId="17" fillId="7" borderId="18" xfId="0" applyFont="1" applyFill="1" applyBorder="1" applyAlignment="1" applyProtection="1">
      <alignment horizontal="center" vertical="center" wrapText="1"/>
    </xf>
    <xf numFmtId="3" fontId="17" fillId="7" borderId="18" xfId="0" applyNumberFormat="1" applyFont="1" applyFill="1" applyBorder="1" applyAlignment="1" applyProtection="1">
      <alignment horizontal="center" vertical="center" wrapText="1"/>
    </xf>
    <xf numFmtId="2" fontId="9" fillId="8" borderId="19" xfId="0" applyNumberFormat="1" applyFont="1" applyFill="1" applyBorder="1" applyAlignment="1" applyProtection="1">
      <alignment horizontal="center" vertical="center" wrapText="1"/>
    </xf>
    <xf numFmtId="2" fontId="9" fillId="8" borderId="18" xfId="0" applyNumberFormat="1" applyFont="1" applyFill="1" applyBorder="1" applyAlignment="1" applyProtection="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xf>
    <xf numFmtId="0" fontId="10" fillId="0" borderId="1" xfId="0" applyFont="1" applyBorder="1" applyAlignment="1" applyProtection="1">
      <alignment horizontal="center" vertical="center" wrapText="1"/>
      <protection locked="0"/>
    </xf>
    <xf numFmtId="0" fontId="18" fillId="7" borderId="1" xfId="0" applyFont="1" applyFill="1" applyBorder="1" applyAlignment="1" applyProtection="1">
      <alignment horizontal="center" vertical="center"/>
      <protection locked="0"/>
    </xf>
    <xf numFmtId="0" fontId="15" fillId="8" borderId="20" xfId="0" applyFont="1" applyFill="1" applyBorder="1" applyAlignment="1" applyProtection="1">
      <alignment horizontal="left" vertical="center" wrapText="1"/>
    </xf>
    <xf numFmtId="0" fontId="18" fillId="0" borderId="21" xfId="0" applyFont="1" applyBorder="1" applyAlignment="1" applyProtection="1">
      <alignment horizontal="center" vertical="center" wrapText="1"/>
      <protection locked="0"/>
    </xf>
    <xf numFmtId="1" fontId="18" fillId="0" borderId="21" xfId="0" applyNumberFormat="1" applyFont="1" applyBorder="1" applyAlignment="1" applyProtection="1">
      <alignment horizontal="center" vertical="center" wrapText="1"/>
      <protection locked="0"/>
    </xf>
    <xf numFmtId="164" fontId="6" fillId="0" borderId="1" xfId="0" applyNumberFormat="1" applyFont="1" applyBorder="1" applyAlignment="1" applyProtection="1">
      <alignment horizontal="center" vertical="center"/>
      <protection locked="0"/>
    </xf>
    <xf numFmtId="49" fontId="10" fillId="11" borderId="1" xfId="0" applyNumberFormat="1" applyFont="1" applyFill="1" applyBorder="1" applyAlignment="1" applyProtection="1">
      <alignment horizontal="center" vertical="center" wrapText="1"/>
      <protection locked="0"/>
    </xf>
    <xf numFmtId="14" fontId="10" fillId="11" borderId="21" xfId="0" applyNumberFormat="1"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wrapText="1"/>
    </xf>
    <xf numFmtId="0" fontId="18" fillId="7" borderId="21" xfId="0" applyFont="1" applyFill="1" applyBorder="1" applyAlignment="1" applyProtection="1">
      <alignment horizontal="center" vertical="center" wrapText="1"/>
    </xf>
    <xf numFmtId="2" fontId="10" fillId="11" borderId="21" xfId="0" applyNumberFormat="1" applyFont="1" applyFill="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18" fillId="0" borderId="22" xfId="0" applyFont="1" applyBorder="1" applyAlignment="1" applyProtection="1">
      <alignment horizontal="center" vertical="center" wrapText="1"/>
      <protection locked="0"/>
    </xf>
    <xf numFmtId="164" fontId="18" fillId="0" borderId="23" xfId="0" applyNumberFormat="1" applyFont="1" applyBorder="1" applyAlignment="1" applyProtection="1">
      <alignment horizontal="center" vertical="center"/>
      <protection locked="0"/>
    </xf>
    <xf numFmtId="0" fontId="18" fillId="0" borderId="23" xfId="0" applyFont="1" applyBorder="1" applyAlignment="1" applyProtection="1">
      <alignment horizontal="center" vertical="center"/>
      <protection locked="0"/>
    </xf>
    <xf numFmtId="1" fontId="19" fillId="0" borderId="23" xfId="0" applyNumberFormat="1" applyFont="1" applyBorder="1" applyAlignment="1" applyProtection="1">
      <alignment horizontal="center" vertical="center"/>
      <protection locked="0"/>
    </xf>
    <xf numFmtId="0" fontId="19" fillId="0" borderId="1" xfId="0" applyFont="1" applyBorder="1" applyAlignment="1" applyProtection="1">
      <alignment horizontal="center" vertical="center"/>
      <protection locked="0"/>
    </xf>
    <xf numFmtId="0" fontId="19" fillId="0" borderId="24" xfId="0" applyFont="1" applyBorder="1" applyAlignment="1" applyProtection="1">
      <alignment horizontal="center" vertical="center"/>
      <protection locked="0"/>
    </xf>
    <xf numFmtId="164" fontId="19" fillId="0" borderId="24" xfId="0" applyNumberFormat="1" applyFont="1" applyBorder="1" applyAlignment="1" applyProtection="1">
      <alignment horizontal="center" vertical="center"/>
      <protection locked="0"/>
    </xf>
    <xf numFmtId="2" fontId="19" fillId="8" borderId="24" xfId="0" applyNumberFormat="1" applyFont="1" applyFill="1" applyBorder="1" applyAlignment="1" applyProtection="1">
      <alignment horizontal="center" vertical="center"/>
    </xf>
    <xf numFmtId="164" fontId="19" fillId="0" borderId="1" xfId="0" applyNumberFormat="1" applyFont="1" applyBorder="1" applyAlignment="1" applyProtection="1">
      <alignment horizontal="center" vertical="center"/>
      <protection locked="0"/>
    </xf>
    <xf numFmtId="164" fontId="19" fillId="8" borderId="1" xfId="0" applyNumberFormat="1" applyFont="1" applyFill="1" applyBorder="1" applyAlignment="1" applyProtection="1">
      <alignment horizontal="center" vertical="center"/>
    </xf>
    <xf numFmtId="165" fontId="19" fillId="8" borderId="1" xfId="0" applyNumberFormat="1" applyFont="1" applyFill="1" applyBorder="1" applyAlignment="1" applyProtection="1">
      <alignment horizontal="center" vertical="center"/>
    </xf>
    <xf numFmtId="165" fontId="19" fillId="9" borderId="25" xfId="0" applyNumberFormat="1" applyFont="1" applyFill="1" applyBorder="1" applyAlignment="1" applyProtection="1">
      <alignment horizontal="center" vertical="center"/>
      <protection locked="0"/>
    </xf>
    <xf numFmtId="3" fontId="10" fillId="8" borderId="4" xfId="0" applyNumberFormat="1" applyFont="1" applyFill="1" applyBorder="1" applyAlignment="1" applyProtection="1">
      <alignment horizontal="center" vertical="center" wrapText="1"/>
    </xf>
    <xf numFmtId="3" fontId="10" fillId="8" borderId="26" xfId="0" applyNumberFormat="1" applyFont="1" applyFill="1" applyBorder="1" applyAlignment="1" applyProtection="1">
      <alignment horizontal="center" vertical="center" wrapText="1"/>
    </xf>
    <xf numFmtId="3" fontId="10" fillId="8" borderId="27" xfId="0" applyNumberFormat="1" applyFont="1" applyFill="1" applyBorder="1" applyAlignment="1" applyProtection="1">
      <alignment horizontal="center" vertical="center" wrapText="1"/>
    </xf>
    <xf numFmtId="3" fontId="10" fillId="8" borderId="28" xfId="0" applyNumberFormat="1" applyFont="1" applyFill="1" applyBorder="1" applyAlignment="1" applyProtection="1">
      <alignment horizontal="center" vertical="center" wrapText="1"/>
    </xf>
    <xf numFmtId="3" fontId="6" fillId="8" borderId="19" xfId="0" applyNumberFormat="1" applyFont="1" applyFill="1" applyBorder="1" applyAlignment="1" applyProtection="1">
      <alignment horizontal="center" vertical="center"/>
    </xf>
    <xf numFmtId="3" fontId="6" fillId="8" borderId="30" xfId="0" applyNumberFormat="1" applyFont="1" applyFill="1" applyBorder="1" applyAlignment="1" applyProtection="1">
      <alignment horizontal="center" vertical="center"/>
    </xf>
    <xf numFmtId="0" fontId="18" fillId="5" borderId="1" xfId="0" applyFont="1" applyFill="1" applyBorder="1" applyAlignment="1" applyProtection="1">
      <alignment horizontal="center" vertical="center"/>
      <protection locked="0"/>
    </xf>
    <xf numFmtId="3" fontId="6" fillId="7" borderId="30" xfId="0" applyNumberFormat="1" applyFont="1" applyFill="1" applyBorder="1" applyAlignment="1" applyProtection="1">
      <alignment horizontal="left" vertical="center" wrapText="1"/>
      <protection locked="0"/>
    </xf>
    <xf numFmtId="0" fontId="18" fillId="7" borderId="1" xfId="0" applyFont="1" applyFill="1" applyBorder="1" applyAlignment="1" applyProtection="1">
      <alignment horizontal="left" vertical="center" wrapText="1"/>
      <protection locked="0"/>
    </xf>
    <xf numFmtId="0" fontId="18" fillId="8" borderId="1" xfId="0" applyFont="1" applyFill="1" applyBorder="1" applyAlignment="1" applyProtection="1">
      <alignment horizontal="left" vertical="center" wrapText="1"/>
    </xf>
    <xf numFmtId="1" fontId="18" fillId="0" borderId="1" xfId="0" applyNumberFormat="1" applyFont="1" applyBorder="1" applyAlignment="1" applyProtection="1">
      <alignment horizontal="left" vertical="center" wrapText="1"/>
      <protection locked="0"/>
    </xf>
    <xf numFmtId="9" fontId="18" fillId="0" borderId="1" xfId="0" applyNumberFormat="1" applyFont="1" applyBorder="1" applyAlignment="1" applyProtection="1">
      <alignment horizontal="center" vertical="center" wrapText="1"/>
      <protection locked="0"/>
    </xf>
    <xf numFmtId="1" fontId="18" fillId="0" borderId="1" xfId="0" applyNumberFormat="1" applyFont="1" applyBorder="1" applyAlignment="1" applyProtection="1">
      <alignment horizontal="center" vertical="center" wrapText="1"/>
      <protection locked="0"/>
    </xf>
    <xf numFmtId="0" fontId="18" fillId="7" borderId="1" xfId="0" applyFont="1" applyFill="1" applyBorder="1" applyAlignment="1" applyProtection="1">
      <alignment horizontal="center" vertical="center" wrapText="1"/>
      <protection locked="0"/>
    </xf>
    <xf numFmtId="1" fontId="6" fillId="11" borderId="1" xfId="0" applyNumberFormat="1" applyFont="1" applyFill="1" applyBorder="1" applyAlignment="1" applyProtection="1">
      <alignment horizontal="center" vertical="center" wrapText="1"/>
      <protection locked="0"/>
    </xf>
    <xf numFmtId="3" fontId="10" fillId="8" borderId="19" xfId="0" applyNumberFormat="1" applyFont="1" applyFill="1" applyBorder="1" applyAlignment="1" applyProtection="1">
      <alignment horizontal="center" vertical="center"/>
    </xf>
    <xf numFmtId="0" fontId="18" fillId="0" borderId="1" xfId="0" applyFont="1" applyBorder="1" applyAlignment="1" applyProtection="1">
      <alignment horizontal="center" vertical="center"/>
      <protection locked="0"/>
    </xf>
    <xf numFmtId="0" fontId="2" fillId="0" borderId="0" xfId="3" applyFont="1" applyAlignment="1">
      <alignment horizontal="left" vertical="top"/>
    </xf>
    <xf numFmtId="0" fontId="20" fillId="0" borderId="0" xfId="3" applyFont="1" applyAlignment="1">
      <alignment horizontal="left" vertical="top" wrapText="1"/>
    </xf>
    <xf numFmtId="0" fontId="21" fillId="0" borderId="0" xfId="3" applyFont="1" applyAlignment="1">
      <alignment horizontal="left" vertical="top"/>
    </xf>
    <xf numFmtId="0" fontId="4" fillId="0" borderId="0" xfId="3" applyFont="1" applyAlignment="1">
      <alignment horizontal="left" vertical="top"/>
    </xf>
    <xf numFmtId="0" fontId="22" fillId="0" borderId="0" xfId="3" applyFont="1" applyAlignment="1">
      <alignment horizontal="left" vertical="top"/>
    </xf>
    <xf numFmtId="0" fontId="4" fillId="0" borderId="0" xfId="3" applyFont="1" applyAlignment="1">
      <alignment horizontal="center" vertical="center"/>
    </xf>
    <xf numFmtId="0" fontId="4" fillId="0" borderId="0" xfId="3" applyFont="1" applyAlignment="1">
      <alignment horizontal="left" vertical="top" wrapText="1"/>
    </xf>
    <xf numFmtId="0" fontId="2" fillId="0" borderId="0" xfId="3" applyFont="1" applyAlignment="1">
      <alignment horizontal="left" vertical="top" wrapText="1"/>
    </xf>
    <xf numFmtId="0" fontId="23" fillId="0" borderId="0" xfId="3" applyFont="1" applyAlignment="1">
      <alignment horizontal="left" vertical="top"/>
    </xf>
    <xf numFmtId="0" fontId="24" fillId="12" borderId="2" xfId="3" applyFont="1" applyFill="1" applyBorder="1" applyAlignment="1">
      <alignment horizontal="left" vertical="top" wrapText="1"/>
    </xf>
    <xf numFmtId="0" fontId="24" fillId="13" borderId="1" xfId="3" applyFont="1" applyFill="1" applyBorder="1" applyAlignment="1">
      <alignment horizontal="left" vertical="top" wrapText="1"/>
    </xf>
    <xf numFmtId="0" fontId="24" fillId="12" borderId="1" xfId="3" applyFont="1" applyFill="1" applyBorder="1" applyAlignment="1">
      <alignment horizontal="left" vertical="top" wrapText="1"/>
    </xf>
    <xf numFmtId="0" fontId="24" fillId="17" borderId="0" xfId="3" applyFont="1" applyFill="1" applyAlignment="1">
      <alignment horizontal="left" vertical="top"/>
    </xf>
    <xf numFmtId="0" fontId="24" fillId="16" borderId="0" xfId="3" applyFont="1" applyFill="1" applyAlignment="1">
      <alignment horizontal="left" vertical="top"/>
    </xf>
    <xf numFmtId="0" fontId="24" fillId="4" borderId="0" xfId="3" applyFont="1" applyFill="1" applyAlignment="1">
      <alignment horizontal="left" vertical="top"/>
    </xf>
    <xf numFmtId="0" fontId="24" fillId="10" borderId="0" xfId="3" applyFont="1" applyFill="1" applyAlignment="1">
      <alignment horizontal="left" vertical="top"/>
    </xf>
    <xf numFmtId="0" fontId="25" fillId="0" borderId="0" xfId="3" applyFont="1" applyAlignment="1">
      <alignment horizontal="left" vertical="top"/>
    </xf>
    <xf numFmtId="0" fontId="24" fillId="12" borderId="31" xfId="3" applyFont="1" applyFill="1" applyBorder="1" applyAlignment="1">
      <alignment horizontal="left" vertical="top" wrapText="1"/>
    </xf>
    <xf numFmtId="0" fontId="24" fillId="13" borderId="2" xfId="3" applyFont="1" applyFill="1" applyBorder="1" applyAlignment="1">
      <alignment horizontal="left" vertical="top" wrapText="1"/>
    </xf>
    <xf numFmtId="0" fontId="22" fillId="11" borderId="0" xfId="3" applyFont="1" applyFill="1" applyAlignment="1">
      <alignment horizontal="left" vertical="top"/>
    </xf>
    <xf numFmtId="0" fontId="26" fillId="0" borderId="34" xfId="3" applyFont="1" applyBorder="1" applyAlignment="1">
      <alignment horizontal="left" vertical="top" wrapText="1"/>
    </xf>
    <xf numFmtId="0" fontId="27" fillId="11" borderId="34" xfId="9" applyFont="1" applyFill="1" applyBorder="1" applyAlignment="1">
      <alignment horizontal="left" vertical="top" wrapText="1"/>
    </xf>
    <xf numFmtId="0" fontId="27" fillId="0" borderId="34" xfId="3" applyFont="1" applyBorder="1" applyAlignment="1">
      <alignment horizontal="left" vertical="top" wrapText="1"/>
    </xf>
    <xf numFmtId="0" fontId="27" fillId="0" borderId="34" xfId="3" applyFont="1" applyBorder="1" applyAlignment="1">
      <alignment horizontal="center" vertical="center" wrapText="1"/>
    </xf>
    <xf numFmtId="0" fontId="27" fillId="0" borderId="34" xfId="3" applyFont="1" applyBorder="1" applyAlignment="1">
      <alignment horizontal="left" vertical="top"/>
    </xf>
    <xf numFmtId="0" fontId="27" fillId="11" borderId="34" xfId="3" applyFont="1" applyFill="1" applyBorder="1" applyAlignment="1">
      <alignment horizontal="left" vertical="top"/>
    </xf>
    <xf numFmtId="0" fontId="27" fillId="11" borderId="34" xfId="3" applyFont="1" applyFill="1" applyBorder="1" applyAlignment="1">
      <alignment horizontal="left" vertical="top" wrapText="1"/>
    </xf>
    <xf numFmtId="0" fontId="26" fillId="11" borderId="34" xfId="3" applyFont="1" applyFill="1" applyBorder="1" applyAlignment="1">
      <alignment horizontal="left" vertical="top" wrapText="1"/>
    </xf>
    <xf numFmtId="0" fontId="27" fillId="0" borderId="34" xfId="9" applyFont="1" applyBorder="1" applyAlignment="1">
      <alignment horizontal="left" vertical="top" wrapText="1"/>
    </xf>
    <xf numFmtId="14" fontId="27" fillId="0" borderId="34" xfId="3" applyNumberFormat="1" applyFont="1" applyBorder="1" applyAlignment="1">
      <alignment horizontal="left" vertical="top"/>
    </xf>
    <xf numFmtId="1" fontId="27" fillId="11" borderId="34" xfId="3" applyNumberFormat="1" applyFont="1" applyFill="1" applyBorder="1" applyAlignment="1">
      <alignment horizontal="left" vertical="top"/>
    </xf>
    <xf numFmtId="1" fontId="26" fillId="11" borderId="34" xfId="3" applyNumberFormat="1" applyFont="1" applyFill="1" applyBorder="1" applyAlignment="1">
      <alignment horizontal="left" vertical="top" wrapText="1"/>
    </xf>
    <xf numFmtId="1" fontId="26" fillId="0" borderId="34" xfId="3" applyNumberFormat="1" applyFont="1" applyBorder="1" applyAlignment="1">
      <alignment horizontal="left" vertical="top" wrapText="1"/>
    </xf>
    <xf numFmtId="0" fontId="28" fillId="0" borderId="34" xfId="3" applyFont="1" applyBorder="1" applyAlignment="1">
      <alignment horizontal="left" vertical="top" wrapText="1"/>
    </xf>
    <xf numFmtId="14" fontId="27" fillId="11" borderId="34" xfId="3" applyNumberFormat="1" applyFont="1" applyFill="1" applyBorder="1" applyAlignment="1">
      <alignment horizontal="left" vertical="top"/>
    </xf>
    <xf numFmtId="0" fontId="27" fillId="11" borderId="34" xfId="3" applyFont="1" applyFill="1" applyBorder="1" applyAlignment="1">
      <alignment horizontal="center" vertical="center" wrapText="1"/>
    </xf>
    <xf numFmtId="0" fontId="28" fillId="11" borderId="34" xfId="3" applyFont="1" applyFill="1" applyBorder="1" applyAlignment="1">
      <alignment horizontal="left" vertical="top" wrapText="1"/>
    </xf>
    <xf numFmtId="0" fontId="28" fillId="0" borderId="34" xfId="9" applyFont="1" applyBorder="1" applyAlignment="1">
      <alignment horizontal="left" vertical="top" wrapText="1"/>
    </xf>
    <xf numFmtId="49" fontId="26" fillId="11" borderId="34" xfId="3" applyNumberFormat="1" applyFont="1" applyFill="1" applyBorder="1" applyAlignment="1">
      <alignment horizontal="left" vertical="top" wrapText="1"/>
    </xf>
    <xf numFmtId="1" fontId="27" fillId="0" borderId="34" xfId="3" applyNumberFormat="1" applyFont="1" applyBorder="1" applyAlignment="1">
      <alignment horizontal="left" vertical="top"/>
    </xf>
    <xf numFmtId="0" fontId="29" fillId="0" borderId="0" xfId="3" applyFont="1" applyAlignment="1">
      <alignment horizontal="left" vertical="top"/>
    </xf>
    <xf numFmtId="49" fontId="26" fillId="0" borderId="34" xfId="3" applyNumberFormat="1" applyFont="1" applyBorder="1" applyAlignment="1">
      <alignment horizontal="left" vertical="top" wrapText="1"/>
    </xf>
    <xf numFmtId="1" fontId="27" fillId="11" borderId="34" xfId="3" applyNumberFormat="1" applyFont="1" applyFill="1" applyBorder="1" applyAlignment="1">
      <alignment horizontal="center" vertical="center"/>
    </xf>
    <xf numFmtId="0" fontId="28" fillId="11" borderId="34" xfId="3" applyFont="1" applyFill="1" applyBorder="1" applyAlignment="1">
      <alignment horizontal="left" vertical="top"/>
    </xf>
    <xf numFmtId="1" fontId="27" fillId="11" borderId="34" xfId="3" applyNumberFormat="1" applyFont="1" applyFill="1" applyBorder="1" applyAlignment="1">
      <alignment horizontal="center" vertical="center" wrapText="1"/>
    </xf>
    <xf numFmtId="1" fontId="27" fillId="11" borderId="34" xfId="3" applyNumberFormat="1" applyFont="1" applyFill="1" applyBorder="1" applyAlignment="1">
      <alignment horizontal="left" vertical="top" wrapText="1"/>
    </xf>
    <xf numFmtId="0" fontId="26" fillId="0" borderId="34" xfId="3" applyFont="1" applyBorder="1" applyAlignment="1">
      <alignment horizontal="left" vertical="top"/>
    </xf>
    <xf numFmtId="1" fontId="27" fillId="0" borderId="34" xfId="3" applyNumberFormat="1" applyFont="1" applyBorder="1" applyAlignment="1">
      <alignment horizontal="center" vertical="center"/>
    </xf>
    <xf numFmtId="0" fontId="30" fillId="0" borderId="34" xfId="1" applyFont="1" applyBorder="1" applyAlignment="1">
      <alignment horizontal="left" vertical="top" wrapText="1"/>
    </xf>
    <xf numFmtId="0" fontId="27" fillId="11" borderId="34" xfId="3" applyFont="1" applyFill="1" applyBorder="1" applyAlignment="1">
      <alignment horizontal="center" vertical="center"/>
    </xf>
    <xf numFmtId="14" fontId="28" fillId="11" borderId="34" xfId="3" applyNumberFormat="1" applyFont="1" applyFill="1" applyBorder="1" applyAlignment="1">
      <alignment horizontal="left" vertical="top" wrapText="1"/>
    </xf>
    <xf numFmtId="14" fontId="27" fillId="0" borderId="34" xfId="3" applyNumberFormat="1" applyFont="1" applyBorder="1" applyAlignment="1">
      <alignment horizontal="left" vertical="top" wrapText="1"/>
    </xf>
    <xf numFmtId="0" fontId="27" fillId="18" borderId="34" xfId="3" applyFont="1" applyFill="1" applyBorder="1" applyAlignment="1">
      <alignment horizontal="left" vertical="top" wrapText="1"/>
    </xf>
    <xf numFmtId="0" fontId="28" fillId="0" borderId="34" xfId="3" applyFont="1" applyBorder="1" applyAlignment="1">
      <alignment horizontal="left" vertical="top"/>
    </xf>
    <xf numFmtId="1" fontId="27" fillId="0" borderId="34" xfId="3" applyNumberFormat="1" applyFont="1" applyBorder="1" applyAlignment="1">
      <alignment horizontal="center" vertical="center" wrapText="1"/>
    </xf>
    <xf numFmtId="0" fontId="27" fillId="11" borderId="34" xfId="11" applyFont="1" applyFill="1" applyBorder="1" applyAlignment="1">
      <alignment horizontal="left" vertical="top" wrapText="1"/>
    </xf>
    <xf numFmtId="0" fontId="27" fillId="0" borderId="34" xfId="11" applyFont="1" applyBorder="1" applyAlignment="1">
      <alignment horizontal="left" vertical="top" wrapText="1"/>
    </xf>
    <xf numFmtId="0" fontId="26" fillId="19" borderId="34" xfId="3" applyFont="1" applyFill="1" applyBorder="1" applyAlignment="1">
      <alignment horizontal="left" vertical="top" wrapText="1"/>
    </xf>
    <xf numFmtId="0" fontId="31" fillId="0" borderId="0" xfId="3" applyFont="1" applyAlignment="1">
      <alignment horizontal="left" vertical="top"/>
    </xf>
    <xf numFmtId="0" fontId="32" fillId="0" borderId="0" xfId="3" applyFont="1" applyAlignment="1">
      <alignment horizontal="left" vertical="top"/>
    </xf>
    <xf numFmtId="0" fontId="32" fillId="0" borderId="0" xfId="3" applyFont="1" applyAlignment="1">
      <alignment horizontal="center" vertical="center"/>
    </xf>
    <xf numFmtId="0" fontId="32" fillId="0" borderId="0" xfId="3" applyFont="1" applyAlignment="1">
      <alignment horizontal="left" vertical="top" wrapText="1"/>
    </xf>
    <xf numFmtId="0" fontId="25" fillId="0" borderId="0" xfId="3" applyFont="1" applyAlignment="1">
      <alignment horizontal="left" vertical="top" wrapText="1"/>
    </xf>
    <xf numFmtId="0" fontId="23" fillId="0" borderId="0" xfId="3" applyFont="1" applyAlignment="1">
      <alignment horizontal="left" vertical="top" wrapText="1"/>
    </xf>
    <xf numFmtId="0" fontId="35" fillId="0" borderId="0" xfId="3" applyFont="1" applyAlignment="1">
      <alignment horizontal="left" vertical="top"/>
    </xf>
    <xf numFmtId="0" fontId="22" fillId="0" borderId="0" xfId="3" applyFont="1" applyAlignment="1">
      <alignment horizontal="center" vertical="center"/>
    </xf>
    <xf numFmtId="0" fontId="22" fillId="0" borderId="0" xfId="3" applyFont="1" applyAlignment="1">
      <alignment horizontal="left" vertical="top" wrapText="1"/>
    </xf>
    <xf numFmtId="0" fontId="36" fillId="0" borderId="0" xfId="3" applyFont="1" applyAlignment="1">
      <alignment horizontal="left" vertical="top"/>
    </xf>
    <xf numFmtId="0" fontId="2" fillId="0" borderId="0" xfId="3" applyFont="1" applyAlignment="1">
      <alignment horizontal="center" vertical="center"/>
    </xf>
    <xf numFmtId="0" fontId="0" fillId="0" borderId="0" xfId="0" applyAlignment="1">
      <alignment horizontal="center"/>
    </xf>
    <xf numFmtId="0" fontId="37" fillId="0" borderId="0" xfId="0" applyFont="1"/>
    <xf numFmtId="0" fontId="0" fillId="4" borderId="0" xfId="0" applyFill="1" applyAlignment="1">
      <alignment horizontal="center"/>
    </xf>
    <xf numFmtId="0" fontId="6" fillId="11" borderId="1" xfId="0" applyFont="1" applyFill="1" applyBorder="1" applyAlignment="1">
      <alignment horizontal="center" vertical="center"/>
    </xf>
    <xf numFmtId="0" fontId="6" fillId="17" borderId="1" xfId="0" applyFont="1" applyFill="1" applyBorder="1" applyAlignment="1">
      <alignment horizontal="center" vertical="center"/>
    </xf>
    <xf numFmtId="0" fontId="6" fillId="1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10" borderId="1" xfId="0" applyFont="1" applyFill="1" applyBorder="1" applyAlignment="1">
      <alignment horizontal="center" vertical="center"/>
    </xf>
    <xf numFmtId="0" fontId="37" fillId="0" borderId="0" xfId="0" applyFont="1" applyAlignment="1">
      <alignment horizontal="center"/>
    </xf>
    <xf numFmtId="0" fontId="38" fillId="11" borderId="1" xfId="0" applyFont="1" applyFill="1" applyBorder="1" applyAlignment="1">
      <alignment horizontal="center" vertical="center"/>
    </xf>
    <xf numFmtId="0" fontId="38" fillId="0" borderId="1" xfId="0" applyFont="1" applyBorder="1" applyAlignment="1">
      <alignment horizontal="center" vertical="center"/>
    </xf>
    <xf numFmtId="0" fontId="6" fillId="17" borderId="1"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0" fillId="11" borderId="0" xfId="0" applyFill="1"/>
    <xf numFmtId="0" fontId="6" fillId="11" borderId="1" xfId="0" applyFont="1" applyFill="1" applyBorder="1" applyAlignment="1">
      <alignment horizontal="center" vertical="center" wrapText="1"/>
    </xf>
    <xf numFmtId="0" fontId="6" fillId="11" borderId="0" xfId="0" applyFont="1" applyFill="1" applyAlignment="1">
      <alignment horizontal="center" vertical="center"/>
    </xf>
    <xf numFmtId="0" fontId="0" fillId="11" borderId="1" xfId="0" applyFill="1" applyBorder="1"/>
    <xf numFmtId="0" fontId="0" fillId="0" borderId="1" xfId="0" applyBorder="1"/>
    <xf numFmtId="0" fontId="0" fillId="11" borderId="1" xfId="0" applyFill="1" applyBorder="1" applyAlignment="1">
      <alignment horizontal="center" vertical="center" wrapText="1"/>
    </xf>
    <xf numFmtId="0" fontId="3" fillId="0" borderId="0" xfId="7" applyFont="1"/>
    <xf numFmtId="0" fontId="47" fillId="0" borderId="0" xfId="5"/>
    <xf numFmtId="0" fontId="39" fillId="20" borderId="35" xfId="7" applyFont="1" applyFill="1" applyBorder="1"/>
    <xf numFmtId="0" fontId="47" fillId="0" borderId="0" xfId="5" applyAlignment="1">
      <alignment vertical="top"/>
    </xf>
    <xf numFmtId="0" fontId="47" fillId="0" borderId="32" xfId="5" applyBorder="1"/>
    <xf numFmtId="0" fontId="39" fillId="21" borderId="35" xfId="7" applyFont="1" applyFill="1" applyBorder="1"/>
    <xf numFmtId="0" fontId="47" fillId="20" borderId="35" xfId="5" applyFill="1" applyBorder="1"/>
    <xf numFmtId="0" fontId="47" fillId="0" borderId="0" xfId="5" applyAlignment="1">
      <alignment horizontal="center"/>
    </xf>
    <xf numFmtId="0" fontId="40" fillId="0" borderId="0" xfId="5" applyFont="1" applyAlignment="1">
      <alignment vertical="center"/>
    </xf>
    <xf numFmtId="0" fontId="40" fillId="0" borderId="0" xfId="5" applyFont="1" applyAlignment="1">
      <alignment horizontal="center" vertical="center"/>
    </xf>
    <xf numFmtId="0" fontId="40" fillId="9" borderId="0" xfId="5" applyFont="1" applyFill="1" applyAlignment="1">
      <alignment horizontal="center" vertical="center" wrapText="1"/>
    </xf>
    <xf numFmtId="0" fontId="47" fillId="0" borderId="32" xfId="5" applyBorder="1" applyAlignment="1">
      <alignment vertical="top" wrapText="1"/>
    </xf>
    <xf numFmtId="0" fontId="47" fillId="0" borderId="0" xfId="5" applyAlignment="1">
      <alignment vertical="top" wrapText="1"/>
    </xf>
    <xf numFmtId="0" fontId="47" fillId="0" borderId="32" xfId="5" applyBorder="1" applyAlignment="1">
      <alignment horizontal="center"/>
    </xf>
    <xf numFmtId="0" fontId="47" fillId="0" borderId="0" xfId="5" applyAlignment="1">
      <alignment horizontal="center" vertical="center" wrapText="1"/>
    </xf>
    <xf numFmtId="0" fontId="41" fillId="0" borderId="0" xfId="5" applyFont="1" applyAlignment="1">
      <alignment horizontal="center" vertical="center" wrapText="1"/>
    </xf>
    <xf numFmtId="0" fontId="47" fillId="0" borderId="1" xfId="5" applyBorder="1" applyAlignment="1">
      <alignment horizontal="center" vertical="center" wrapText="1"/>
    </xf>
    <xf numFmtId="0" fontId="47" fillId="0" borderId="2" xfId="5" applyBorder="1" applyAlignment="1">
      <alignment horizontal="center" vertical="center" wrapText="1"/>
    </xf>
    <xf numFmtId="0" fontId="47" fillId="0" borderId="0" xfId="5" applyAlignment="1">
      <alignment horizontal="left" vertical="center"/>
    </xf>
    <xf numFmtId="0" fontId="37" fillId="0" borderId="0" xfId="5" applyFont="1" applyAlignment="1">
      <alignment horizontal="center" vertical="center" wrapText="1"/>
    </xf>
    <xf numFmtId="0" fontId="42" fillId="0" borderId="0" xfId="6" applyFont="1"/>
    <xf numFmtId="0" fontId="43" fillId="0" borderId="0" xfId="6" applyFont="1"/>
    <xf numFmtId="0" fontId="42" fillId="0" borderId="0" xfId="6" applyFont="1" applyAlignment="1">
      <alignment horizontal="right"/>
    </xf>
    <xf numFmtId="0" fontId="44" fillId="0" borderId="42" xfId="6" applyFont="1" applyBorder="1" applyAlignment="1">
      <alignment wrapText="1"/>
    </xf>
    <xf numFmtId="0" fontId="42" fillId="0" borderId="1" xfId="6" applyFont="1" applyBorder="1" applyAlignment="1">
      <alignment vertical="center" wrapText="1"/>
    </xf>
    <xf numFmtId="0" fontId="42" fillId="0" borderId="1" xfId="6" applyFont="1" applyBorder="1" applyAlignment="1">
      <alignment horizontal="left" vertical="center" wrapText="1"/>
    </xf>
    <xf numFmtId="0" fontId="42" fillId="0" borderId="1" xfId="6" applyFont="1" applyBorder="1" applyAlignment="1">
      <alignment wrapText="1"/>
    </xf>
    <xf numFmtId="0" fontId="42" fillId="0" borderId="1" xfId="5" applyFont="1" applyBorder="1" applyAlignment="1">
      <alignment horizontal="center" vertical="center" wrapText="1"/>
    </xf>
    <xf numFmtId="0" fontId="42" fillId="0" borderId="21" xfId="6" applyFont="1" applyBorder="1" applyAlignment="1">
      <alignment vertical="center" wrapText="1"/>
    </xf>
    <xf numFmtId="0" fontId="42" fillId="0" borderId="0" xfId="6" applyFont="1" applyAlignment="1">
      <alignment horizontal="left" vertical="center" wrapText="1"/>
    </xf>
    <xf numFmtId="0" fontId="42" fillId="0" borderId="0" xfId="6" applyFont="1" applyAlignment="1">
      <alignment horizontal="center" vertical="center" wrapText="1"/>
    </xf>
    <xf numFmtId="0" fontId="42" fillId="0" borderId="0" xfId="6" applyFont="1" applyAlignment="1">
      <alignment wrapText="1"/>
    </xf>
    <xf numFmtId="0" fontId="42" fillId="0" borderId="0" xfId="5" applyFont="1" applyAlignment="1">
      <alignment horizontal="center" vertical="center" wrapText="1"/>
    </xf>
    <xf numFmtId="0" fontId="45" fillId="0" borderId="1" xfId="5" applyFont="1" applyBorder="1" applyAlignment="1">
      <alignment horizontal="center" vertical="center" wrapText="1"/>
    </xf>
    <xf numFmtId="0" fontId="6" fillId="0" borderId="1" xfId="0" applyFont="1" applyBorder="1"/>
    <xf numFmtId="0" fontId="6" fillId="0" borderId="1" xfId="0" applyFont="1" applyBorder="1" applyAlignment="1">
      <alignment wrapText="1"/>
    </xf>
    <xf numFmtId="0" fontId="46" fillId="0" borderId="0" xfId="5" applyFont="1" applyAlignment="1">
      <alignment horizontal="center"/>
    </xf>
    <xf numFmtId="3" fontId="47" fillId="0" borderId="0" xfId="5" applyNumberFormat="1" applyAlignment="1">
      <alignment horizontal="center" vertical="center"/>
    </xf>
    <xf numFmtId="166" fontId="47" fillId="0" borderId="0" xfId="5" applyNumberFormat="1" applyAlignment="1">
      <alignment horizontal="center"/>
    </xf>
    <xf numFmtId="0" fontId="40" fillId="0" borderId="0" xfId="5" applyFont="1" applyAlignment="1">
      <alignment horizontal="left"/>
    </xf>
    <xf numFmtId="0" fontId="40" fillId="0" borderId="0" xfId="5" applyFont="1" applyAlignment="1">
      <alignment horizontal="center"/>
    </xf>
    <xf numFmtId="0" fontId="47" fillId="0" borderId="0" xfId="5" applyAlignment="1">
      <alignment horizontal="left"/>
    </xf>
    <xf numFmtId="3" fontId="47" fillId="0" borderId="0" xfId="5" quotePrefix="1" applyNumberFormat="1" applyAlignment="1">
      <alignment horizontal="center"/>
    </xf>
    <xf numFmtId="3" fontId="47" fillId="0" borderId="0" xfId="5" applyNumberFormat="1" applyAlignment="1">
      <alignment horizontal="center"/>
    </xf>
    <xf numFmtId="1" fontId="47" fillId="0" borderId="0" xfId="5" applyNumberFormat="1" applyAlignment="1">
      <alignment horizontal="center"/>
    </xf>
    <xf numFmtId="0" fontId="37" fillId="0" borderId="0" xfId="5" quotePrefix="1" applyFont="1" applyAlignment="1">
      <alignment horizontal="center"/>
    </xf>
    <xf numFmtId="0" fontId="47" fillId="0" borderId="0" xfId="5" quotePrefix="1" applyAlignment="1">
      <alignment horizontal="center"/>
    </xf>
    <xf numFmtId="0" fontId="47" fillId="15" borderId="0" xfId="5" applyFill="1" applyAlignment="1">
      <alignment horizontal="left"/>
    </xf>
    <xf numFmtId="0" fontId="47" fillId="22" borderId="0" xfId="5" applyFill="1" applyAlignment="1">
      <alignment horizontal="center"/>
    </xf>
    <xf numFmtId="0" fontId="37" fillId="0" borderId="0" xfId="5" applyFont="1" applyAlignment="1">
      <alignment horizontal="left"/>
    </xf>
    <xf numFmtId="165" fontId="47" fillId="0" borderId="0" xfId="5" applyNumberFormat="1" applyAlignment="1">
      <alignment horizontal="center"/>
    </xf>
    <xf numFmtId="3" fontId="47" fillId="22" borderId="0" xfId="5" applyNumberFormat="1" applyFill="1" applyAlignment="1">
      <alignment horizontal="center"/>
    </xf>
    <xf numFmtId="0" fontId="37" fillId="4" borderId="0" xfId="5" applyFont="1" applyFill="1" applyAlignment="1">
      <alignment horizontal="center"/>
    </xf>
    <xf numFmtId="0" fontId="60" fillId="0" borderId="45" xfId="0" applyFont="1" applyFill="1" applyBorder="1" applyAlignment="1">
      <alignment vertical="top"/>
    </xf>
    <xf numFmtId="0" fontId="18" fillId="0" borderId="0" xfId="0" applyFont="1" applyAlignment="1">
      <alignment vertical="top"/>
    </xf>
    <xf numFmtId="0" fontId="10" fillId="0" borderId="1" xfId="0" applyFont="1" applyBorder="1" applyAlignment="1" applyProtection="1">
      <alignment vertical="top" wrapText="1"/>
      <protection locked="0"/>
    </xf>
    <xf numFmtId="0" fontId="18" fillId="7" borderId="1" xfId="0" applyFont="1" applyFill="1" applyBorder="1" applyAlignment="1" applyProtection="1">
      <alignment vertical="top"/>
      <protection locked="0"/>
    </xf>
    <xf numFmtId="0" fontId="6" fillId="11" borderId="1" xfId="0" applyFont="1" applyFill="1" applyBorder="1" applyAlignment="1" applyProtection="1">
      <alignment vertical="top" wrapText="1"/>
      <protection locked="0"/>
    </xf>
    <xf numFmtId="0" fontId="15" fillId="8" borderId="20" xfId="0" applyFont="1" applyFill="1" applyBorder="1" applyAlignment="1" applyProtection="1">
      <alignment vertical="top" wrapText="1"/>
    </xf>
    <xf numFmtId="0" fontId="18" fillId="0" borderId="21" xfId="0" applyFont="1" applyBorder="1" applyAlignment="1" applyProtection="1">
      <alignment vertical="top" wrapText="1"/>
      <protection locked="0"/>
    </xf>
    <xf numFmtId="1" fontId="18" fillId="0" borderId="21" xfId="0" applyNumberFormat="1" applyFont="1" applyBorder="1" applyAlignment="1" applyProtection="1">
      <alignment vertical="top" wrapText="1"/>
      <protection locked="0"/>
    </xf>
    <xf numFmtId="164" fontId="6" fillId="0" borderId="1" xfId="0" applyNumberFormat="1" applyFont="1" applyBorder="1" applyAlignment="1" applyProtection="1">
      <alignment vertical="top"/>
      <protection locked="0"/>
    </xf>
    <xf numFmtId="0" fontId="59" fillId="24" borderId="45" xfId="0" applyNumberFormat="1" applyFont="1" applyFill="1" applyBorder="1" applyAlignment="1">
      <alignment vertical="top"/>
    </xf>
    <xf numFmtId="14" fontId="59" fillId="24" borderId="45" xfId="12" applyNumberFormat="1" applyFont="1" applyFill="1" applyBorder="1" applyAlignment="1">
      <alignment vertical="top" wrapText="1"/>
    </xf>
    <xf numFmtId="0" fontId="10" fillId="7" borderId="1" xfId="0" applyFont="1" applyFill="1" applyBorder="1" applyAlignment="1" applyProtection="1">
      <alignment vertical="top" wrapText="1"/>
    </xf>
    <xf numFmtId="0" fontId="18" fillId="7" borderId="21" xfId="0" applyFont="1" applyFill="1" applyBorder="1" applyAlignment="1" applyProtection="1">
      <alignment vertical="top" wrapText="1"/>
    </xf>
    <xf numFmtId="14" fontId="10" fillId="11" borderId="21" xfId="0" applyNumberFormat="1" applyFont="1" applyFill="1" applyBorder="1" applyAlignment="1" applyProtection="1">
      <alignment vertical="top" wrapText="1"/>
      <protection locked="0"/>
    </xf>
    <xf numFmtId="2" fontId="10" fillId="11" borderId="21" xfId="0" applyNumberFormat="1" applyFont="1" applyFill="1" applyBorder="1" applyAlignment="1" applyProtection="1">
      <alignment vertical="top" wrapText="1"/>
      <protection locked="0"/>
    </xf>
    <xf numFmtId="0" fontId="18" fillId="0" borderId="1" xfId="0" applyFont="1" applyBorder="1" applyAlignment="1" applyProtection="1">
      <alignment vertical="top" wrapText="1"/>
      <protection locked="0"/>
    </xf>
    <xf numFmtId="0" fontId="18" fillId="0" borderId="22" xfId="0" applyFont="1" applyBorder="1" applyAlignment="1" applyProtection="1">
      <alignment vertical="top" wrapText="1"/>
      <protection locked="0"/>
    </xf>
    <xf numFmtId="164" fontId="18" fillId="0" borderId="23" xfId="0" applyNumberFormat="1" applyFont="1" applyBorder="1" applyAlignment="1" applyProtection="1">
      <alignment vertical="top"/>
      <protection locked="0"/>
    </xf>
    <xf numFmtId="0" fontId="18" fillId="0" borderId="23" xfId="0" applyFont="1" applyBorder="1" applyAlignment="1" applyProtection="1">
      <alignment vertical="top"/>
      <protection locked="0"/>
    </xf>
    <xf numFmtId="1" fontId="19" fillId="0" borderId="23" xfId="0" applyNumberFormat="1" applyFont="1" applyBorder="1" applyAlignment="1" applyProtection="1">
      <alignment vertical="top"/>
      <protection locked="0"/>
    </xf>
    <xf numFmtId="0" fontId="19" fillId="0" borderId="1" xfId="0" applyFont="1" applyBorder="1" applyAlignment="1" applyProtection="1">
      <alignment vertical="top"/>
      <protection locked="0"/>
    </xf>
    <xf numFmtId="0" fontId="19" fillId="0" borderId="24" xfId="0" applyFont="1" applyBorder="1" applyAlignment="1" applyProtection="1">
      <alignment vertical="top"/>
      <protection locked="0"/>
    </xf>
    <xf numFmtId="164" fontId="19" fillId="0" borderId="24" xfId="0" applyNumberFormat="1" applyFont="1" applyBorder="1" applyAlignment="1" applyProtection="1">
      <alignment vertical="top"/>
      <protection locked="0"/>
    </xf>
    <xf numFmtId="2" fontId="19" fillId="8" borderId="24" xfId="0" applyNumberFormat="1" applyFont="1" applyFill="1" applyBorder="1" applyAlignment="1" applyProtection="1">
      <alignment vertical="top"/>
    </xf>
    <xf numFmtId="164" fontId="19" fillId="0" borderId="1" xfId="0" applyNumberFormat="1" applyFont="1" applyBorder="1" applyAlignment="1" applyProtection="1">
      <alignment vertical="top"/>
      <protection locked="0"/>
    </xf>
    <xf numFmtId="164" fontId="19" fillId="8" borderId="1" xfId="0" applyNumberFormat="1" applyFont="1" applyFill="1" applyBorder="1" applyAlignment="1" applyProtection="1">
      <alignment vertical="top"/>
    </xf>
    <xf numFmtId="165" fontId="19" fillId="8" borderId="1" xfId="0" applyNumberFormat="1" applyFont="1" applyFill="1" applyBorder="1" applyAlignment="1" applyProtection="1">
      <alignment vertical="top"/>
    </xf>
    <xf numFmtId="165" fontId="19" fillId="9" borderId="25" xfId="0" applyNumberFormat="1" applyFont="1" applyFill="1" applyBorder="1" applyAlignment="1" applyProtection="1">
      <alignment vertical="top"/>
      <protection locked="0"/>
    </xf>
    <xf numFmtId="3" fontId="10" fillId="8" borderId="4" xfId="0" applyNumberFormat="1" applyFont="1" applyFill="1" applyBorder="1" applyAlignment="1" applyProtection="1">
      <alignment vertical="top" wrapText="1"/>
    </xf>
    <xf numFmtId="3" fontId="10" fillId="8" borderId="26" xfId="0" applyNumberFormat="1" applyFont="1" applyFill="1" applyBorder="1" applyAlignment="1" applyProtection="1">
      <alignment vertical="top" wrapText="1"/>
    </xf>
    <xf numFmtId="3" fontId="10" fillId="8" borderId="27" xfId="0" applyNumberFormat="1" applyFont="1" applyFill="1" applyBorder="1" applyAlignment="1" applyProtection="1">
      <alignment vertical="top" wrapText="1"/>
    </xf>
    <xf numFmtId="3" fontId="10" fillId="8" borderId="28" xfId="0" applyNumberFormat="1" applyFont="1" applyFill="1" applyBorder="1" applyAlignment="1" applyProtection="1">
      <alignment vertical="top" wrapText="1"/>
    </xf>
    <xf numFmtId="3" fontId="10" fillId="8" borderId="29" xfId="0" applyNumberFormat="1" applyFont="1" applyFill="1" applyBorder="1" applyAlignment="1" applyProtection="1">
      <alignment vertical="top"/>
    </xf>
    <xf numFmtId="3" fontId="6" fillId="8" borderId="19" xfId="0" applyNumberFormat="1" applyFont="1" applyFill="1" applyBorder="1" applyAlignment="1" applyProtection="1">
      <alignment vertical="top"/>
    </xf>
    <xf numFmtId="3" fontId="6" fillId="8" borderId="30" xfId="0" applyNumberFormat="1" applyFont="1" applyFill="1" applyBorder="1" applyAlignment="1" applyProtection="1">
      <alignment vertical="top"/>
    </xf>
    <xf numFmtId="0" fontId="18" fillId="5" borderId="1" xfId="0" applyFont="1" applyFill="1" applyBorder="1" applyAlignment="1" applyProtection="1">
      <alignment vertical="top"/>
      <protection locked="0"/>
    </xf>
    <xf numFmtId="3" fontId="6" fillId="7" borderId="30" xfId="0" applyNumberFormat="1" applyFont="1" applyFill="1" applyBorder="1" applyAlignment="1" applyProtection="1">
      <alignment vertical="top" wrapText="1"/>
      <protection locked="0"/>
    </xf>
    <xf numFmtId="0" fontId="18" fillId="7" borderId="1" xfId="0" applyFont="1" applyFill="1" applyBorder="1" applyAlignment="1" applyProtection="1">
      <alignment vertical="top" wrapText="1"/>
      <protection locked="0"/>
    </xf>
    <xf numFmtId="0" fontId="18" fillId="8" borderId="1" xfId="0" applyFont="1" applyFill="1" applyBorder="1" applyAlignment="1" applyProtection="1">
      <alignment vertical="top" wrapText="1"/>
    </xf>
    <xf numFmtId="1" fontId="18" fillId="0" borderId="1" xfId="0" applyNumberFormat="1" applyFont="1" applyBorder="1" applyAlignment="1" applyProtection="1">
      <alignment vertical="top" wrapText="1"/>
      <protection locked="0"/>
    </xf>
    <xf numFmtId="9" fontId="18" fillId="0" borderId="1" xfId="0" applyNumberFormat="1" applyFont="1" applyBorder="1" applyAlignment="1" applyProtection="1">
      <alignment vertical="top" wrapText="1"/>
      <protection locked="0"/>
    </xf>
    <xf numFmtId="1" fontId="6" fillId="11" borderId="1" xfId="0" applyNumberFormat="1" applyFont="1" applyFill="1" applyBorder="1" applyAlignment="1" applyProtection="1">
      <alignment vertical="top" wrapText="1"/>
      <protection locked="0"/>
    </xf>
    <xf numFmtId="14" fontId="59" fillId="24" borderId="45" xfId="12" applyNumberFormat="1" applyFont="1" applyFill="1" applyBorder="1" applyAlignment="1">
      <alignment vertical="top"/>
    </xf>
    <xf numFmtId="3" fontId="10" fillId="8" borderId="19" xfId="0" applyNumberFormat="1" applyFont="1" applyFill="1" applyBorder="1" applyAlignment="1" applyProtection="1">
      <alignment vertical="top"/>
    </xf>
    <xf numFmtId="0" fontId="18" fillId="0" borderId="1" xfId="0" applyFont="1" applyBorder="1" applyAlignment="1" applyProtection="1">
      <alignment vertical="top"/>
      <protection locked="0"/>
    </xf>
    <xf numFmtId="14" fontId="59" fillId="24" borderId="45" xfId="0" applyNumberFormat="1" applyFont="1" applyFill="1" applyBorder="1" applyAlignment="1">
      <alignment vertical="top" wrapText="1"/>
    </xf>
    <xf numFmtId="1" fontId="0" fillId="11" borderId="1" xfId="0" applyNumberFormat="1" applyFill="1" applyBorder="1" applyAlignment="1" applyProtection="1">
      <alignment vertical="top"/>
      <protection locked="0"/>
    </xf>
    <xf numFmtId="14" fontId="59" fillId="24" borderId="45" xfId="1" applyNumberFormat="1" applyFont="1" applyFill="1" applyBorder="1" applyAlignment="1">
      <alignment vertical="top" wrapText="1"/>
    </xf>
    <xf numFmtId="0" fontId="60" fillId="24" borderId="45" xfId="0" applyNumberFormat="1" applyFont="1" applyFill="1" applyBorder="1" applyAlignment="1">
      <alignment vertical="top"/>
    </xf>
    <xf numFmtId="0" fontId="59" fillId="0" borderId="45" xfId="0" applyNumberFormat="1" applyFont="1" applyFill="1" applyBorder="1" applyAlignment="1">
      <alignment vertical="top"/>
    </xf>
    <xf numFmtId="14" fontId="59" fillId="0" borderId="45" xfId="0" applyNumberFormat="1" applyFont="1" applyFill="1" applyBorder="1" applyAlignment="1">
      <alignment vertical="top" wrapText="1"/>
    </xf>
    <xf numFmtId="14" fontId="60" fillId="0" borderId="45" xfId="0" applyNumberFormat="1" applyFont="1" applyFill="1" applyBorder="1" applyAlignment="1">
      <alignment vertical="top"/>
    </xf>
    <xf numFmtId="0" fontId="60" fillId="0" borderId="45" xfId="0" applyFont="1" applyBorder="1" applyAlignment="1">
      <alignment vertical="top"/>
    </xf>
    <xf numFmtId="0" fontId="59" fillId="0" borderId="45" xfId="0" applyFont="1" applyFill="1" applyBorder="1" applyAlignment="1">
      <alignment vertical="top" wrapText="1"/>
    </xf>
    <xf numFmtId="14" fontId="60" fillId="24" borderId="45" xfId="0" applyNumberFormat="1" applyFont="1" applyFill="1" applyBorder="1" applyAlignment="1">
      <alignment vertical="top" wrapText="1"/>
    </xf>
    <xf numFmtId="14" fontId="60" fillId="24" borderId="45" xfId="0" applyNumberFormat="1" applyFont="1" applyFill="1" applyBorder="1" applyAlignment="1">
      <alignment vertical="top"/>
    </xf>
    <xf numFmtId="14" fontId="59" fillId="24" borderId="47" xfId="0" applyNumberFormat="1" applyFont="1" applyFill="1" applyBorder="1" applyAlignment="1">
      <alignment vertical="top" wrapText="1"/>
    </xf>
    <xf numFmtId="49" fontId="10" fillId="11" borderId="0" xfId="0" applyNumberFormat="1" applyFont="1" applyFill="1" applyBorder="1" applyAlignment="1" applyProtection="1">
      <alignment horizontal="center" vertical="center" wrapText="1"/>
      <protection locked="0"/>
    </xf>
    <xf numFmtId="0" fontId="59" fillId="24" borderId="1" xfId="0" applyNumberFormat="1" applyFont="1" applyFill="1" applyBorder="1" applyAlignment="1">
      <alignment vertical="top"/>
    </xf>
    <xf numFmtId="49" fontId="10" fillId="11" borderId="46" xfId="0" applyNumberFormat="1" applyFont="1" applyFill="1" applyBorder="1" applyAlignment="1" applyProtection="1">
      <alignment horizontal="center" vertical="center" wrapText="1"/>
      <protection locked="0"/>
    </xf>
    <xf numFmtId="14" fontId="10" fillId="11" borderId="47" xfId="0" applyNumberFormat="1" applyFont="1" applyFill="1" applyBorder="1" applyAlignment="1" applyProtection="1">
      <alignment horizontal="center" vertical="center" wrapText="1"/>
      <protection locked="0"/>
    </xf>
    <xf numFmtId="14" fontId="59" fillId="24" borderId="21" xfId="0" applyNumberFormat="1" applyFont="1" applyFill="1" applyBorder="1" applyAlignment="1">
      <alignment vertical="top" wrapText="1"/>
    </xf>
    <xf numFmtId="14" fontId="10" fillId="11" borderId="45" xfId="0" applyNumberFormat="1" applyFont="1" applyFill="1" applyBorder="1" applyAlignment="1" applyProtection="1">
      <alignment horizontal="center" vertical="center" wrapText="1"/>
      <protection locked="0"/>
    </xf>
    <xf numFmtId="14" fontId="60" fillId="24" borderId="47" xfId="0" applyNumberFormat="1" applyFont="1" applyFill="1" applyBorder="1" applyAlignment="1">
      <alignment vertical="top" wrapText="1"/>
    </xf>
    <xf numFmtId="0" fontId="18" fillId="0" borderId="21" xfId="0" applyFont="1" applyBorder="1" applyAlignment="1" applyProtection="1">
      <alignment vertical="top"/>
      <protection locked="0"/>
    </xf>
    <xf numFmtId="14" fontId="10" fillId="11" borderId="1" xfId="0" applyNumberFormat="1" applyFont="1" applyFill="1" applyBorder="1" applyAlignment="1" applyProtection="1">
      <alignment vertical="top" wrapText="1"/>
      <protection locked="0"/>
    </xf>
    <xf numFmtId="14" fontId="18" fillId="0" borderId="1" xfId="0" applyNumberFormat="1" applyFont="1" applyBorder="1" applyAlignment="1" applyProtection="1">
      <alignment vertical="top"/>
      <protection locked="0"/>
    </xf>
    <xf numFmtId="0" fontId="18" fillId="0" borderId="1" xfId="0" applyNumberFormat="1" applyFont="1" applyBorder="1" applyAlignment="1" applyProtection="1">
      <alignment vertical="top"/>
      <protection locked="0"/>
    </xf>
    <xf numFmtId="2" fontId="18" fillId="0" borderId="1" xfId="0" applyNumberFormat="1" applyFont="1" applyBorder="1" applyAlignment="1" applyProtection="1">
      <alignment vertical="top"/>
      <protection locked="0"/>
    </xf>
    <xf numFmtId="10" fontId="18" fillId="0" borderId="1" xfId="0" applyNumberFormat="1" applyFont="1" applyBorder="1" applyAlignment="1" applyProtection="1">
      <alignment vertical="top"/>
      <protection locked="0"/>
    </xf>
    <xf numFmtId="0" fontId="9" fillId="0" borderId="12" xfId="0" applyFont="1" applyBorder="1" applyAlignment="1" applyProtection="1">
      <alignment horizontal="center" vertical="center" wrapText="1"/>
      <protection locked="0"/>
    </xf>
    <xf numFmtId="0" fontId="9" fillId="0" borderId="16" xfId="0" applyFont="1" applyBorder="1" applyAlignment="1" applyProtection="1">
      <alignment horizontal="center" vertical="center" wrapText="1"/>
      <protection locked="0"/>
    </xf>
    <xf numFmtId="0" fontId="9" fillId="0" borderId="11" xfId="0" applyFont="1" applyBorder="1" applyAlignment="1" applyProtection="1">
      <alignment horizontal="center" vertical="center" wrapText="1"/>
      <protection locked="0"/>
    </xf>
    <xf numFmtId="0" fontId="9" fillId="0" borderId="13" xfId="0" applyFont="1" applyBorder="1" applyAlignment="1" applyProtection="1">
      <alignment horizontal="center" vertical="center" wrapText="1"/>
      <protection locked="0"/>
    </xf>
    <xf numFmtId="0" fontId="9" fillId="8" borderId="12" xfId="0" applyFont="1" applyFill="1" applyBorder="1" applyAlignment="1" applyProtection="1">
      <alignment horizontal="center" vertical="center" wrapText="1"/>
    </xf>
    <xf numFmtId="0" fontId="9" fillId="8" borderId="16" xfId="0" applyFont="1" applyFill="1" applyBorder="1" applyAlignment="1" applyProtection="1">
      <alignment horizontal="center" vertical="center" wrapText="1"/>
    </xf>
    <xf numFmtId="0" fontId="9" fillId="5" borderId="12" xfId="0" applyFont="1" applyFill="1" applyBorder="1" applyAlignment="1" applyProtection="1">
      <alignment horizontal="center" vertical="center" wrapText="1"/>
      <protection locked="0"/>
    </xf>
    <xf numFmtId="0" fontId="9" fillId="5" borderId="16" xfId="0" applyFont="1" applyFill="1" applyBorder="1" applyAlignment="1" applyProtection="1">
      <alignment horizontal="center" vertical="center" wrapText="1"/>
      <protection locked="0"/>
    </xf>
    <xf numFmtId="0" fontId="6" fillId="8" borderId="11" xfId="0" applyFont="1" applyFill="1" applyBorder="1" applyAlignment="1" applyProtection="1">
      <alignment horizontal="center" vertical="center" wrapText="1"/>
    </xf>
    <xf numFmtId="0" fontId="6" fillId="8" borderId="13" xfId="0" applyFont="1" applyFill="1" applyBorder="1" applyAlignment="1" applyProtection="1">
      <alignment horizontal="center" vertical="center" wrapText="1"/>
    </xf>
    <xf numFmtId="2" fontId="9" fillId="8" borderId="12" xfId="0" applyNumberFormat="1" applyFont="1" applyFill="1" applyBorder="1" applyAlignment="1" applyProtection="1">
      <alignment horizontal="center" vertical="center" wrapText="1"/>
    </xf>
    <xf numFmtId="2" fontId="9" fillId="8" borderId="8" xfId="0" applyNumberFormat="1" applyFont="1" applyFill="1" applyBorder="1" applyAlignment="1" applyProtection="1">
      <alignment horizontal="center" vertical="center" wrapText="1"/>
    </xf>
    <xf numFmtId="2" fontId="9" fillId="8" borderId="9" xfId="0" applyNumberFormat="1" applyFont="1" applyFill="1" applyBorder="1" applyAlignment="1" applyProtection="1">
      <alignment horizontal="center" vertical="center" wrapText="1"/>
    </xf>
    <xf numFmtId="2" fontId="9" fillId="8" borderId="14" xfId="0" applyNumberFormat="1" applyFont="1" applyFill="1" applyBorder="1" applyAlignment="1" applyProtection="1">
      <alignment horizontal="center" vertical="center" wrapText="1"/>
    </xf>
    <xf numFmtId="2" fontId="9" fillId="8" borderId="0" xfId="0" applyNumberFormat="1" applyFont="1" applyFill="1" applyAlignment="1" applyProtection="1">
      <alignment horizontal="center" vertical="center" wrapText="1"/>
    </xf>
    <xf numFmtId="2" fontId="9" fillId="8" borderId="15" xfId="0" applyNumberFormat="1" applyFont="1" applyFill="1" applyBorder="1" applyAlignment="1" applyProtection="1">
      <alignment horizontal="center" vertical="center" wrapText="1"/>
    </xf>
    <xf numFmtId="0" fontId="9" fillId="8" borderId="11" xfId="0" applyFont="1" applyFill="1" applyBorder="1" applyAlignment="1" applyProtection="1">
      <alignment horizontal="center" vertical="center" wrapText="1"/>
    </xf>
    <xf numFmtId="0" fontId="9" fillId="8" borderId="13" xfId="0" applyFont="1" applyFill="1" applyBorder="1" applyAlignment="1" applyProtection="1">
      <alignment horizontal="center" vertical="center" wrapText="1"/>
    </xf>
    <xf numFmtId="0" fontId="9" fillId="8" borderId="11" xfId="0" applyFont="1" applyFill="1" applyBorder="1" applyAlignment="1" applyProtection="1">
      <alignment horizontal="center" vertical="center"/>
    </xf>
    <xf numFmtId="0" fontId="9" fillId="8" borderId="13" xfId="0" applyFont="1" applyFill="1" applyBorder="1" applyAlignment="1" applyProtection="1">
      <alignment horizontal="center" vertical="center"/>
    </xf>
    <xf numFmtId="0" fontId="15" fillId="9" borderId="10" xfId="0" applyFont="1" applyFill="1" applyBorder="1" applyAlignment="1" applyProtection="1">
      <alignment horizontal="center" vertical="center" wrapText="1"/>
      <protection locked="0"/>
    </xf>
    <xf numFmtId="0" fontId="15" fillId="8" borderId="10" xfId="0" applyFont="1" applyFill="1" applyBorder="1" applyAlignment="1" applyProtection="1">
      <alignment horizontal="center" vertical="center" wrapText="1"/>
    </xf>
    <xf numFmtId="0" fontId="15" fillId="4" borderId="10" xfId="0" applyFont="1" applyFill="1" applyBorder="1" applyAlignment="1" applyProtection="1">
      <alignment horizontal="center" vertical="center" wrapText="1"/>
      <protection locked="0"/>
    </xf>
    <xf numFmtId="0" fontId="15" fillId="10" borderId="11" xfId="0" applyFont="1" applyFill="1" applyBorder="1" applyAlignment="1" applyProtection="1">
      <alignment horizontal="center" vertical="center" wrapText="1"/>
      <protection locked="0"/>
    </xf>
    <xf numFmtId="0" fontId="15" fillId="10" borderId="13" xfId="0" applyFont="1" applyFill="1" applyBorder="1" applyAlignment="1" applyProtection="1">
      <alignment horizontal="center" vertical="center" wrapText="1"/>
      <protection locked="0"/>
    </xf>
    <xf numFmtId="0" fontId="15" fillId="9" borderId="11" xfId="0" applyFont="1" applyFill="1" applyBorder="1" applyAlignment="1" applyProtection="1">
      <alignment horizontal="center" vertical="center" wrapText="1"/>
      <protection locked="0"/>
    </xf>
    <xf numFmtId="0" fontId="15" fillId="9" borderId="13" xfId="0" applyFont="1" applyFill="1" applyBorder="1" applyAlignment="1" applyProtection="1">
      <alignment horizontal="center" vertical="center" wrapText="1"/>
      <protection locked="0"/>
    </xf>
    <xf numFmtId="0" fontId="15" fillId="10" borderId="5" xfId="0" applyFont="1" applyFill="1" applyBorder="1" applyAlignment="1" applyProtection="1">
      <alignment horizontal="center" vertical="center" wrapText="1"/>
      <protection locked="0"/>
    </xf>
    <xf numFmtId="0" fontId="15" fillId="10" borderId="6" xfId="0" applyFont="1" applyFill="1" applyBorder="1" applyAlignment="1" applyProtection="1">
      <alignment horizontal="center" vertical="center" wrapText="1"/>
      <protection locked="0"/>
    </xf>
    <xf numFmtId="0" fontId="15" fillId="10" borderId="7" xfId="0" applyFont="1" applyFill="1" applyBorder="1" applyAlignment="1" applyProtection="1">
      <alignment horizontal="center" vertical="center" wrapText="1"/>
      <protection locked="0"/>
    </xf>
    <xf numFmtId="0" fontId="15" fillId="9" borderId="5" xfId="0" applyFont="1" applyFill="1" applyBorder="1" applyAlignment="1" applyProtection="1">
      <alignment horizontal="center" vertical="center" wrapText="1"/>
      <protection locked="0"/>
    </xf>
    <xf numFmtId="0" fontId="15" fillId="9" borderId="7"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10" fillId="4" borderId="4" xfId="0" applyFont="1" applyFill="1" applyBorder="1" applyAlignment="1" applyProtection="1">
      <alignment horizontal="center" vertical="center" wrapText="1"/>
      <protection locked="0"/>
    </xf>
    <xf numFmtId="0" fontId="6" fillId="0" borderId="8"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0" fontId="13" fillId="0" borderId="6" xfId="0" applyFont="1" applyBorder="1" applyAlignment="1" applyProtection="1">
      <alignment horizontal="center" vertical="center"/>
      <protection locked="0"/>
    </xf>
    <xf numFmtId="0" fontId="13" fillId="0" borderId="7" xfId="0" applyFont="1" applyBorder="1" applyAlignment="1" applyProtection="1">
      <alignment horizontal="center" vertical="center"/>
      <protection locked="0"/>
    </xf>
    <xf numFmtId="0" fontId="15" fillId="7" borderId="10" xfId="0" applyFont="1" applyFill="1" applyBorder="1" applyAlignment="1" applyProtection="1">
      <alignment horizontal="center" vertical="center" wrapText="1"/>
      <protection locked="0"/>
    </xf>
    <xf numFmtId="4" fontId="15" fillId="9" borderId="10" xfId="0" applyNumberFormat="1" applyFont="1" applyFill="1" applyBorder="1" applyAlignment="1" applyProtection="1">
      <alignment horizontal="center" vertical="center" wrapText="1"/>
      <protection locked="0"/>
    </xf>
    <xf numFmtId="0" fontId="15" fillId="7" borderId="11" xfId="0" applyFont="1" applyFill="1" applyBorder="1" applyAlignment="1" applyProtection="1">
      <alignment horizontal="center" vertical="center" wrapText="1"/>
    </xf>
    <xf numFmtId="0" fontId="15" fillId="7" borderId="13" xfId="0" applyFont="1" applyFill="1" applyBorder="1" applyAlignment="1" applyProtection="1">
      <alignment horizontal="center" vertical="center" wrapText="1"/>
    </xf>
    <xf numFmtId="0" fontId="9" fillId="3" borderId="1" xfId="0" applyFont="1" applyFill="1" applyBorder="1" applyAlignment="1" applyProtection="1">
      <alignment horizontal="center" vertical="center" textRotation="90" wrapText="1"/>
      <protection locked="0"/>
    </xf>
    <xf numFmtId="0" fontId="31" fillId="0" borderId="0" xfId="3" applyFont="1" applyAlignment="1">
      <alignment horizontal="left" vertical="top" wrapText="1"/>
    </xf>
    <xf numFmtId="0" fontId="33" fillId="0" borderId="0" xfId="3" applyFont="1" applyAlignment="1">
      <alignment horizontal="left" vertical="top" wrapText="1"/>
    </xf>
    <xf numFmtId="0" fontId="33" fillId="11" borderId="0" xfId="3" applyFont="1" applyFill="1" applyAlignment="1">
      <alignment horizontal="left" vertical="top" wrapText="1"/>
    </xf>
    <xf numFmtId="0" fontId="34" fillId="11" borderId="0" xfId="3" applyFont="1" applyFill="1" applyAlignment="1">
      <alignment horizontal="left" vertical="top" wrapText="1"/>
    </xf>
    <xf numFmtId="0" fontId="34" fillId="18" borderId="0" xfId="3" applyFont="1" applyFill="1" applyAlignment="1">
      <alignment horizontal="left" vertical="top" wrapText="1"/>
    </xf>
    <xf numFmtId="0" fontId="24" fillId="12" borderId="2" xfId="3" applyFont="1" applyFill="1" applyBorder="1" applyAlignment="1">
      <alignment horizontal="left" vertical="top" wrapText="1"/>
    </xf>
    <xf numFmtId="0" fontId="24" fillId="12" borderId="4" xfId="3" applyFont="1" applyFill="1" applyBorder="1" applyAlignment="1">
      <alignment horizontal="left" vertical="top" wrapText="1"/>
    </xf>
    <xf numFmtId="0" fontId="24" fillId="14" borderId="2" xfId="3" applyFont="1" applyFill="1" applyBorder="1" applyAlignment="1">
      <alignment horizontal="left" vertical="top" wrapText="1"/>
    </xf>
    <xf numFmtId="0" fontId="24" fillId="14" borderId="4" xfId="3" applyFont="1" applyFill="1" applyBorder="1" applyAlignment="1">
      <alignment horizontal="left" vertical="top" wrapText="1"/>
    </xf>
    <xf numFmtId="0" fontId="24" fillId="13" borderId="21" xfId="3" applyFont="1" applyFill="1" applyBorder="1" applyAlignment="1">
      <alignment horizontal="left" vertical="top" wrapText="1"/>
    </xf>
    <xf numFmtId="0" fontId="24" fillId="13" borderId="24" xfId="3" applyFont="1" applyFill="1" applyBorder="1" applyAlignment="1">
      <alignment horizontal="left" vertical="top" wrapText="1"/>
    </xf>
    <xf numFmtId="0" fontId="24" fillId="12" borderId="21" xfId="3" applyFont="1" applyFill="1" applyBorder="1" applyAlignment="1">
      <alignment horizontal="left" vertical="top" wrapText="1"/>
    </xf>
    <xf numFmtId="0" fontId="24" fillId="12" borderId="25" xfId="3" applyFont="1" applyFill="1" applyBorder="1" applyAlignment="1">
      <alignment horizontal="left" vertical="top" wrapText="1"/>
    </xf>
    <xf numFmtId="0" fontId="24" fillId="12" borderId="24" xfId="3" applyFont="1" applyFill="1" applyBorder="1" applyAlignment="1">
      <alignment horizontal="left" vertical="top" wrapText="1"/>
    </xf>
    <xf numFmtId="0" fontId="24" fillId="15" borderId="2" xfId="3" applyFont="1" applyFill="1" applyBorder="1" applyAlignment="1">
      <alignment horizontal="left" vertical="top" wrapText="1"/>
    </xf>
    <xf numFmtId="0" fontId="24" fillId="15" borderId="4" xfId="3" applyFont="1" applyFill="1" applyBorder="1" applyAlignment="1">
      <alignment horizontal="left" vertical="top" wrapText="1"/>
    </xf>
    <xf numFmtId="0" fontId="24" fillId="12" borderId="2" xfId="3" applyFont="1" applyFill="1" applyBorder="1" applyAlignment="1">
      <alignment horizontal="left" vertical="center" wrapText="1"/>
    </xf>
    <xf numFmtId="0" fontId="24" fillId="12" borderId="4" xfId="3" applyFont="1" applyFill="1" applyBorder="1" applyAlignment="1">
      <alignment horizontal="left" vertical="center" wrapText="1"/>
    </xf>
    <xf numFmtId="0" fontId="24" fillId="10" borderId="2" xfId="3" applyFont="1" applyFill="1" applyBorder="1" applyAlignment="1">
      <alignment horizontal="left" vertical="top" wrapText="1"/>
    </xf>
    <xf numFmtId="0" fontId="24" fillId="10" borderId="4" xfId="3" applyFont="1" applyFill="1" applyBorder="1" applyAlignment="1">
      <alignment horizontal="left" vertical="top" wrapText="1"/>
    </xf>
    <xf numFmtId="0" fontId="24" fillId="16" borderId="2" xfId="3" applyFont="1" applyFill="1" applyBorder="1" applyAlignment="1">
      <alignment horizontal="left" vertical="top" wrapText="1"/>
    </xf>
    <xf numFmtId="0" fontId="24" fillId="16" borderId="4" xfId="3" applyFont="1" applyFill="1" applyBorder="1" applyAlignment="1">
      <alignment horizontal="left" vertical="top" wrapText="1"/>
    </xf>
    <xf numFmtId="0" fontId="24" fillId="12" borderId="31" xfId="3" applyFont="1" applyFill="1" applyBorder="1" applyAlignment="1">
      <alignment horizontal="center" vertical="top" wrapText="1"/>
    </xf>
    <xf numFmtId="0" fontId="24" fillId="12" borderId="32" xfId="3" applyFont="1" applyFill="1" applyBorder="1" applyAlignment="1">
      <alignment horizontal="center" vertical="top" wrapText="1"/>
    </xf>
    <xf numFmtId="0" fontId="24" fillId="12" borderId="33" xfId="3" applyFont="1" applyFill="1" applyBorder="1" applyAlignment="1">
      <alignment horizontal="center" vertical="top" wrapText="1"/>
    </xf>
    <xf numFmtId="0" fontId="47" fillId="0" borderId="1" xfId="5" applyBorder="1" applyAlignment="1">
      <alignment horizontal="left" vertical="center" wrapText="1"/>
    </xf>
    <xf numFmtId="0" fontId="47" fillId="0" borderId="0" xfId="5" applyAlignment="1">
      <alignment horizontal="left" vertical="center" wrapText="1"/>
    </xf>
    <xf numFmtId="0" fontId="47" fillId="4" borderId="0" xfId="5" applyFill="1" applyAlignment="1">
      <alignment horizontal="left" vertical="center" wrapText="1"/>
    </xf>
    <xf numFmtId="0" fontId="40" fillId="0" borderId="0" xfId="5" applyFont="1" applyAlignment="1">
      <alignment horizontal="center" vertical="center" wrapText="1"/>
    </xf>
    <xf numFmtId="0" fontId="47" fillId="0" borderId="36" xfId="5" applyBorder="1" applyAlignment="1">
      <alignment horizontal="left" vertical="top" wrapText="1"/>
    </xf>
    <xf numFmtId="0" fontId="47" fillId="0" borderId="37" xfId="5" applyBorder="1" applyAlignment="1">
      <alignment horizontal="left" vertical="top" wrapText="1"/>
    </xf>
    <xf numFmtId="0" fontId="47" fillId="0" borderId="38" xfId="5" applyBorder="1" applyAlignment="1">
      <alignment horizontal="left" vertical="top" wrapText="1"/>
    </xf>
    <xf numFmtId="0" fontId="47" fillId="0" borderId="39" xfId="5" applyBorder="1" applyAlignment="1">
      <alignment horizontal="left" vertical="top" wrapText="1"/>
    </xf>
    <xf numFmtId="0" fontId="47" fillId="0" borderId="40" xfId="5" applyBorder="1" applyAlignment="1">
      <alignment horizontal="left" vertical="top" wrapText="1"/>
    </xf>
    <xf numFmtId="0" fontId="47" fillId="0" borderId="41" xfId="5" applyBorder="1" applyAlignment="1">
      <alignment horizontal="left" vertical="top" wrapText="1"/>
    </xf>
    <xf numFmtId="0" fontId="47" fillId="0" borderId="1" xfId="5" applyBorder="1" applyAlignment="1">
      <alignment horizontal="center" vertical="center" wrapText="1"/>
    </xf>
    <xf numFmtId="0" fontId="47" fillId="0" borderId="4" xfId="5" applyBorder="1" applyAlignment="1">
      <alignment horizontal="center" vertical="center" wrapText="1"/>
    </xf>
    <xf numFmtId="0" fontId="47" fillId="0" borderId="0" xfId="5" applyAlignment="1">
      <alignment horizontal="right" vertical="center" wrapText="1"/>
    </xf>
    <xf numFmtId="0" fontId="44" fillId="0" borderId="21" xfId="5" applyFont="1" applyBorder="1" applyAlignment="1">
      <alignment horizontal="center" vertical="center" wrapText="1"/>
    </xf>
    <xf numFmtId="0" fontId="44" fillId="0" borderId="25" xfId="5" applyFont="1" applyBorder="1" applyAlignment="1">
      <alignment horizontal="center" vertical="center" wrapText="1"/>
    </xf>
    <xf numFmtId="0" fontId="44" fillId="0" borderId="24" xfId="5" applyFont="1" applyBorder="1" applyAlignment="1">
      <alignment horizontal="center" vertical="center" wrapText="1"/>
    </xf>
    <xf numFmtId="0" fontId="44" fillId="0" borderId="43" xfId="6" applyFont="1" applyBorder="1" applyAlignment="1">
      <alignment horizontal="left" vertical="center" wrapText="1"/>
    </xf>
    <xf numFmtId="0" fontId="44" fillId="0" borderId="44" xfId="6" applyFont="1" applyBorder="1" applyAlignment="1">
      <alignment horizontal="left" vertical="center" wrapText="1"/>
    </xf>
    <xf numFmtId="0" fontId="42" fillId="0" borderId="0" xfId="6" applyFont="1" applyAlignment="1">
      <alignment horizontal="left" vertical="top" wrapText="1"/>
    </xf>
    <xf numFmtId="0" fontId="42" fillId="0" borderId="1" xfId="5" applyFont="1" applyBorder="1" applyAlignment="1">
      <alignment horizontal="center" vertical="center" wrapText="1"/>
    </xf>
    <xf numFmtId="0" fontId="44" fillId="0" borderId="42" xfId="6" applyFont="1" applyBorder="1" applyAlignment="1">
      <alignment horizontal="left" vertical="center" wrapText="1"/>
    </xf>
    <xf numFmtId="0" fontId="44" fillId="0" borderId="1" xfId="5" applyFont="1" applyBorder="1" applyAlignment="1">
      <alignment horizontal="center" vertical="center" wrapText="1"/>
    </xf>
    <xf numFmtId="0" fontId="42" fillId="0" borderId="1" xfId="6" applyFont="1" applyBorder="1" applyAlignment="1">
      <alignment horizontal="center" vertical="center" wrapText="1"/>
    </xf>
    <xf numFmtId="0" fontId="44" fillId="0" borderId="1" xfId="6" applyFont="1" applyBorder="1" applyAlignment="1">
      <alignment horizontal="center" vertical="center" wrapText="1"/>
    </xf>
    <xf numFmtId="0" fontId="42" fillId="0" borderId="21" xfId="6" applyFont="1" applyBorder="1" applyAlignment="1">
      <alignment horizontal="center" vertical="center" wrapText="1"/>
    </xf>
    <xf numFmtId="0" fontId="42" fillId="0" borderId="25" xfId="6" applyFont="1" applyBorder="1" applyAlignment="1">
      <alignment horizontal="center" vertical="center" wrapText="1"/>
    </xf>
    <xf numFmtId="0" fontId="42" fillId="0" borderId="24" xfId="6" applyFont="1" applyBorder="1" applyAlignment="1">
      <alignment horizontal="center" vertical="center" wrapText="1"/>
    </xf>
    <xf numFmtId="0" fontId="42" fillId="0" borderId="0" xfId="6" applyFont="1" applyAlignment="1">
      <alignment horizontal="center"/>
    </xf>
    <xf numFmtId="0" fontId="43" fillId="0" borderId="0" xfId="6" applyFont="1" applyAlignment="1">
      <alignment horizontal="center" vertical="center" wrapText="1"/>
    </xf>
    <xf numFmtId="0" fontId="5" fillId="2" borderId="0" xfId="10" applyFont="1" applyFill="1" applyAlignment="1">
      <alignment horizontal="center"/>
    </xf>
  </cellXfs>
  <cellStyles count="13">
    <cellStyle name="Гиперссылка" xfId="1" builtinId="8"/>
    <cellStyle name="Обычный" xfId="0" builtinId="0"/>
    <cellStyle name="Обычный 2" xfId="2"/>
    <cellStyle name="Обычный 2 2" xfId="3"/>
    <cellStyle name="Обычный 3" xfId="4"/>
    <cellStyle name="Обычный 3 2" xfId="5"/>
    <cellStyle name="Обычный 4" xfId="6"/>
    <cellStyle name="Обычный 5" xfId="7"/>
    <cellStyle name="Обычный 6" xfId="8"/>
    <cellStyle name="Обычный 8" xfId="9"/>
    <cellStyle name="Плохой" xfId="10" builtinId="27"/>
    <cellStyle name="Стиль 1" xfId="11"/>
    <cellStyle name="Хороший" xfId="12" builtinId="26"/>
  </cellStyles>
  <dxfs count="49">
    <dxf>
      <alignment vertical="bottom" textRotation="0" wrapText="0" relativeIndent="0" shrinkToFit="0"/>
    </dxf>
    <dxf>
      <alignment vertical="bottom" textRotation="0" wrapText="0" relativeIndent="0" shrinkToFit="0"/>
    </dxf>
    <dxf>
      <fill>
        <patternFill patternType="solid">
          <fgColor theme="6" tint="0.39994506668294322"/>
          <bgColor theme="6" tint="0.39994506668294322"/>
        </patternFill>
      </fill>
    </dxf>
    <dxf>
      <fill>
        <patternFill patternType="solid">
          <fgColor indexed="47"/>
          <bgColor indexed="47"/>
        </patternFill>
      </fill>
    </dxf>
    <dxf>
      <fill>
        <patternFill patternType="solid">
          <fgColor rgb="FFFF7C80"/>
          <bgColor rgb="FFFF7C80"/>
        </patternFill>
      </fill>
    </dxf>
    <dxf>
      <fill>
        <patternFill patternType="solid">
          <fgColor theme="0" tint="-0.14996795556505021"/>
          <bgColor theme="0" tint="-0.14996795556505021"/>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bgColor rgb="FFFFD9D9"/>
        </patternFill>
      </fill>
    </dxf>
    <dxf>
      <fill>
        <patternFill patternType="solid">
          <fgColor theme="5" tint="0.59996337778862885"/>
          <bgColor theme="5" tint="0.59996337778862885"/>
        </patternFill>
      </fill>
    </dxf>
    <dxf>
      <fill>
        <patternFill patternType="solid">
          <fgColor theme="5" tint="0.39994506668294322"/>
          <bgColor theme="5" tint="0.39994506668294322"/>
        </patternFill>
      </fill>
    </dxf>
    <dxf>
      <font>
        <color theme="5" tint="-0.24994659260841701"/>
      </font>
      <fill>
        <patternFill patternType="solid">
          <fgColor theme="5" tint="0.39994506668294322"/>
          <bgColor theme="5" tint="0.39994506668294322"/>
        </patternFill>
      </fill>
    </dxf>
    <dxf>
      <font>
        <color rgb="FF9C0006"/>
      </font>
      <fill>
        <patternFill patternType="solid">
          <fgColor rgb="FFFFC7CE"/>
          <bgColor rgb="FFFFC7CE"/>
        </patternFill>
      </fill>
    </dxf>
    <dxf>
      <fill>
        <patternFill patternType="solid">
          <fgColor theme="5" tint="0.59996337778862885"/>
          <bgColor theme="5" tint="0.59996337778862885"/>
        </patternFill>
      </fill>
    </dxf>
    <dxf>
      <fill>
        <patternFill patternType="solid">
          <fgColor theme="5" tint="0.59996337778862885"/>
          <bgColor theme="5" tint="0.59996337778862885"/>
        </patternFill>
      </fill>
    </dxf>
    <dxf>
      <fill>
        <patternFill patternType="solid">
          <fgColor theme="5" tint="0.59996337778862885"/>
          <bgColor theme="5" tint="0.59996337778862885"/>
        </patternFill>
      </fill>
    </dxf>
    <dxf>
      <fill>
        <patternFill patternType="solid">
          <fgColor theme="5" tint="0.59996337778862885"/>
          <bgColor theme="5" tint="0.59996337778862885"/>
        </patternFill>
      </fill>
    </dxf>
    <dxf>
      <font>
        <color indexed="2"/>
      </font>
    </dxf>
    <dxf>
      <font>
        <color indexed="2"/>
      </font>
    </dxf>
    <dxf>
      <font>
        <color theme="5" tint="-0.24994659260841701"/>
      </font>
      <fill>
        <patternFill patternType="solid">
          <fgColor theme="5" tint="0.39994506668294322"/>
          <bgColor theme="5" tint="0.39994506668294322"/>
        </patternFill>
      </fill>
    </dxf>
    <dxf>
      <font>
        <color rgb="FF9C0006"/>
      </font>
      <fill>
        <patternFill patternType="solid">
          <fgColor rgb="FFFFC7CE"/>
          <bgColor rgb="FFFFC7CE"/>
        </patternFill>
      </fill>
    </dxf>
    <dxf>
      <font>
        <color rgb="FFC00000"/>
      </font>
      <fill>
        <patternFill patternType="solid">
          <fgColor theme="5" tint="0.39994506668294322"/>
          <bgColor theme="5" tint="0.39994506668294322"/>
        </patternFill>
      </fill>
    </dxf>
    <dxf>
      <font>
        <color rgb="FF9C0006"/>
      </font>
      <fill>
        <patternFill patternType="solid">
          <fgColor rgb="FFFFC7CE"/>
          <bgColor rgb="FFFFC7CE"/>
        </patternFill>
      </fill>
    </dxf>
    <dxf>
      <fill>
        <patternFill patternType="solid">
          <fgColor rgb="FFFFC000"/>
          <bgColor rgb="FFFFC000"/>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indexed="2"/>
          <bgColor indexed="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theme="5" tint="0.39994506668294322"/>
          <bgColor theme="5" tint="0.39994506668294322"/>
        </patternFill>
      </fill>
    </dxf>
    <dxf>
      <fill>
        <patternFill patternType="solid">
          <fgColor theme="5" tint="0.39994506668294322"/>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ru-RU"/>
              <a:t>Количество крупных и значительных происшествий по подрядчикам, шт.</a:t>
            </a:r>
            <a:endParaRPr/>
          </a:p>
        </c:rich>
      </c:tx>
      <c:layout>
        <c:manualLayout>
          <c:xMode val="edge"/>
          <c:yMode val="edge"/>
          <c:x val="0.172851"/>
          <c:y val="2.2946999999999999E-2"/>
        </c:manualLayout>
      </c:layout>
      <c:overlay val="0"/>
    </c:title>
    <c:autoTitleDeleted val="0"/>
    <c:plotArea>
      <c:layout>
        <c:manualLayout>
          <c:layoutTarget val="inner"/>
          <c:xMode val="edge"/>
          <c:yMode val="edge"/>
          <c:x val="7.045E-3"/>
          <c:y val="0.41022900000000001"/>
          <c:w val="0.99178599999999995"/>
          <c:h val="0.47190199999999999"/>
        </c:manualLayout>
      </c:layout>
      <c:barChart>
        <c:barDir val="col"/>
        <c:grouping val="clustered"/>
        <c:varyColors val="0"/>
        <c:ser>
          <c:idx val="0"/>
          <c:order val="0"/>
          <c:tx>
            <c:strRef>
              <c:f>'графика пример'!$B$6</c:f>
              <c:strCache>
                <c:ptCount val="1"/>
                <c:pt idx="0">
                  <c:v>Количество крупных и значительных происшествий по подрядчику, шт.</c:v>
                </c:pt>
              </c:strCache>
            </c:strRef>
          </c:tx>
          <c:spPr>
            <a:prstGeom prst="rect">
              <a:avLst/>
            </a:prstGeom>
            <a:solidFill>
              <a:srgbClr val="1F497D">
                <a:lumMod val="40000"/>
                <a:lumOff val="60000"/>
              </a:srgbClr>
            </a:solidFill>
          </c:spPr>
          <c:invertIfNegative val="0"/>
          <c:dLbls>
            <c:spPr>
              <a:noFill/>
              <a:ln>
                <a:noFill/>
              </a:ln>
              <a:effectLst/>
            </c:spPr>
            <c:txPr>
              <a:bodyPr/>
              <a:lstStyle/>
              <a:p>
                <a:pPr>
                  <a:defRPr sz="600" b="1">
                    <a:solidFill>
                      <a:schemeClr val="tx1">
                        <a:lumMod val="65000"/>
                        <a:lumOff val="35000"/>
                      </a:schemeClr>
                    </a:solidFill>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пример'!$C$6:$E$6</c:f>
              <c:numCache>
                <c:formatCode>General</c:formatCode>
                <c:ptCount val="3"/>
                <c:pt idx="0">
                  <c:v>28</c:v>
                </c:pt>
                <c:pt idx="1">
                  <c:v>24</c:v>
                </c:pt>
                <c:pt idx="2">
                  <c:v>17</c:v>
                </c:pt>
              </c:numCache>
            </c:numRef>
          </c:val>
          <c:extLst>
            <c:ext xmlns:c16="http://schemas.microsoft.com/office/drawing/2014/chart" uri="{C3380CC4-5D6E-409C-BE32-E72D297353CC}">
              <c16:uniqueId val="{00000000-E298-43E5-A577-2940EB61F139}"/>
            </c:ext>
          </c:extLst>
        </c:ser>
        <c:dLbls>
          <c:dLblPos val="outEnd"/>
          <c:showLegendKey val="0"/>
          <c:showVal val="1"/>
          <c:showCatName val="0"/>
          <c:showSerName val="0"/>
          <c:showPercent val="0"/>
          <c:showBubbleSize val="0"/>
        </c:dLbls>
        <c:gapWidth val="150"/>
        <c:axId val="109506560"/>
        <c:axId val="126288640"/>
      </c:barChart>
      <c:catAx>
        <c:axId val="109506560"/>
        <c:scaling>
          <c:orientation val="minMax"/>
        </c:scaling>
        <c:delete val="0"/>
        <c:axPos val="b"/>
        <c:numFmt formatCode="General" sourceLinked="0"/>
        <c:majorTickMark val="out"/>
        <c:minorTickMark val="none"/>
        <c:tickLblPos val="nextTo"/>
        <c:txPr>
          <a:bodyPr/>
          <a:lstStyle/>
          <a:p>
            <a:pPr>
              <a:defRPr sz="600"/>
            </a:pPr>
            <a:endParaRPr lang="ru-RU"/>
          </a:p>
        </c:txPr>
        <c:crossAx val="126288640"/>
        <c:crosses val="autoZero"/>
        <c:auto val="1"/>
        <c:lblAlgn val="ctr"/>
        <c:lblOffset val="100"/>
        <c:noMultiLvlLbl val="0"/>
      </c:catAx>
      <c:valAx>
        <c:axId val="126288640"/>
        <c:scaling>
          <c:orientation val="minMax"/>
        </c:scaling>
        <c:delete val="1"/>
        <c:axPos val="l"/>
        <c:numFmt formatCode="General" sourceLinked="1"/>
        <c:majorTickMark val="out"/>
        <c:minorTickMark val="none"/>
        <c:tickLblPos val="nextTo"/>
        <c:crossAx val="109506560"/>
        <c:crosses val="autoZero"/>
        <c:crossBetween val="between"/>
      </c:valAx>
      <c:spPr>
        <a:prstGeom prst="rect">
          <a:avLst/>
        </a:prstGeom>
        <a:noFill/>
        <a:ln w="25400">
          <a:noFill/>
        </a:ln>
      </c:spPr>
    </c:plotArea>
    <c:plotVisOnly val="1"/>
    <c:dispBlanksAs val="gap"/>
    <c:showDLblsOverMax val="0"/>
  </c:chart>
  <c:spPr>
    <a:xfrm>
      <a:off x="0" y="0"/>
      <a:ext cx="0" cy="0"/>
    </a:xfrm>
    <a:prstGeom prst="rect">
      <a:avLst/>
    </a:prstGeom>
    <a:noFill/>
    <a:ln>
      <a:noFill/>
    </a:ln>
  </c:spPr>
  <c:txPr>
    <a:bodyPr/>
    <a:lstStyle/>
    <a:p>
      <a:pPr>
        <a:defRPr sz="700">
          <a:solidFill>
            <a:schemeClr val="tx1">
              <a:lumMod val="75000"/>
              <a:lumOff val="25000"/>
            </a:schemeClr>
          </a:solidFill>
          <a:latin typeface="Arial"/>
          <a:cs typeface="Arial"/>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пример'!$B$26</c:f>
              <c:strCache>
                <c:ptCount val="1"/>
                <c:pt idx="0">
                  <c:v>СН-МНГ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пример'!$C$26:$E$26</c:f>
              <c:numCache>
                <c:formatCode>General</c:formatCode>
                <c:ptCount val="3"/>
                <c:pt idx="0">
                  <c:v>0</c:v>
                </c:pt>
                <c:pt idx="1">
                  <c:v>0</c:v>
                </c:pt>
                <c:pt idx="2">
                  <c:v>0</c:v>
                </c:pt>
              </c:numCache>
            </c:numRef>
          </c:val>
          <c:extLst>
            <c:ext xmlns:c16="http://schemas.microsoft.com/office/drawing/2014/chart" uri="{C3380CC4-5D6E-409C-BE32-E72D297353CC}">
              <c16:uniqueId val="{00000000-D423-46D0-B969-D8B0DB951FAB}"/>
            </c:ext>
          </c:extLst>
        </c:ser>
        <c:dLbls>
          <c:showLegendKey val="0"/>
          <c:showVal val="0"/>
          <c:showCatName val="0"/>
          <c:showSerName val="0"/>
          <c:showPercent val="0"/>
          <c:showBubbleSize val="0"/>
        </c:dLbls>
        <c:gapWidth val="65"/>
        <c:axId val="184698752"/>
        <c:axId val="184700288"/>
      </c:barChart>
      <c:catAx>
        <c:axId val="184698752"/>
        <c:scaling>
          <c:orientation val="minMax"/>
        </c:scaling>
        <c:delete val="0"/>
        <c:axPos val="b"/>
        <c:numFmt formatCode="General" sourceLinked="0"/>
        <c:majorTickMark val="none"/>
        <c:minorTickMark val="none"/>
        <c:tickLblPos val="nextTo"/>
        <c:crossAx val="184700288"/>
        <c:crosses val="autoZero"/>
        <c:auto val="1"/>
        <c:lblAlgn val="ctr"/>
        <c:lblOffset val="100"/>
        <c:noMultiLvlLbl val="0"/>
      </c:catAx>
      <c:valAx>
        <c:axId val="184700288"/>
        <c:scaling>
          <c:orientation val="minMax"/>
        </c:scaling>
        <c:delete val="1"/>
        <c:axPos val="l"/>
        <c:numFmt formatCode="General" sourceLinked="1"/>
        <c:majorTickMark val="out"/>
        <c:minorTickMark val="none"/>
        <c:tickLblPos val="nextTo"/>
        <c:crossAx val="18469875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пример'!$B$27</c:f>
              <c:strCache>
                <c:ptCount val="1"/>
                <c:pt idx="0">
                  <c:v>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пример'!$C$27:$E$27</c:f>
              <c:numCache>
                <c:formatCode>General</c:formatCode>
                <c:ptCount val="3"/>
                <c:pt idx="0">
                  <c:v>0</c:v>
                </c:pt>
                <c:pt idx="1">
                  <c:v>0</c:v>
                </c:pt>
                <c:pt idx="2">
                  <c:v>0</c:v>
                </c:pt>
              </c:numCache>
            </c:numRef>
          </c:val>
          <c:extLst>
            <c:ext xmlns:c16="http://schemas.microsoft.com/office/drawing/2014/chart" uri="{C3380CC4-5D6E-409C-BE32-E72D297353CC}">
              <c16:uniqueId val="{00000000-81BF-497D-B7E0-2AE4CB095D95}"/>
            </c:ext>
          </c:extLst>
        </c:ser>
        <c:dLbls>
          <c:showLegendKey val="0"/>
          <c:showVal val="0"/>
          <c:showCatName val="0"/>
          <c:showSerName val="0"/>
          <c:showPercent val="0"/>
          <c:showBubbleSize val="0"/>
        </c:dLbls>
        <c:gapWidth val="65"/>
        <c:axId val="184729600"/>
        <c:axId val="184731136"/>
      </c:barChart>
      <c:catAx>
        <c:axId val="184729600"/>
        <c:scaling>
          <c:orientation val="minMax"/>
        </c:scaling>
        <c:delete val="0"/>
        <c:axPos val="b"/>
        <c:numFmt formatCode="General" sourceLinked="0"/>
        <c:majorTickMark val="none"/>
        <c:minorTickMark val="none"/>
        <c:tickLblPos val="nextTo"/>
        <c:crossAx val="184731136"/>
        <c:crosses val="autoZero"/>
        <c:auto val="1"/>
        <c:lblAlgn val="ctr"/>
        <c:lblOffset val="100"/>
        <c:noMultiLvlLbl val="0"/>
      </c:catAx>
      <c:valAx>
        <c:axId val="184731136"/>
        <c:scaling>
          <c:orientation val="minMax"/>
        </c:scaling>
        <c:delete val="1"/>
        <c:axPos val="l"/>
        <c:numFmt formatCode="General" sourceLinked="1"/>
        <c:majorTickMark val="out"/>
        <c:minorTickMark val="none"/>
        <c:tickLblPos val="nextTo"/>
        <c:crossAx val="18472960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пример'!$B$28</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пример'!$C$28:$E$28</c:f>
              <c:numCache>
                <c:formatCode>General</c:formatCode>
                <c:ptCount val="3"/>
                <c:pt idx="0">
                  <c:v>0</c:v>
                </c:pt>
                <c:pt idx="1">
                  <c:v>0</c:v>
                </c:pt>
                <c:pt idx="2">
                  <c:v>0</c:v>
                </c:pt>
              </c:numCache>
            </c:numRef>
          </c:val>
          <c:extLst>
            <c:ext xmlns:c16="http://schemas.microsoft.com/office/drawing/2014/chart" uri="{C3380CC4-5D6E-409C-BE32-E72D297353CC}">
              <c16:uniqueId val="{00000000-CD9E-44B1-AFBF-69A90E796F35}"/>
            </c:ext>
          </c:extLst>
        </c:ser>
        <c:dLbls>
          <c:showLegendKey val="0"/>
          <c:showVal val="0"/>
          <c:showCatName val="0"/>
          <c:showSerName val="0"/>
          <c:showPercent val="0"/>
          <c:showBubbleSize val="0"/>
        </c:dLbls>
        <c:gapWidth val="65"/>
        <c:axId val="184743808"/>
        <c:axId val="184745344"/>
      </c:barChart>
      <c:catAx>
        <c:axId val="184743808"/>
        <c:scaling>
          <c:orientation val="minMax"/>
        </c:scaling>
        <c:delete val="0"/>
        <c:axPos val="b"/>
        <c:numFmt formatCode="General" sourceLinked="0"/>
        <c:majorTickMark val="none"/>
        <c:minorTickMark val="none"/>
        <c:tickLblPos val="nextTo"/>
        <c:crossAx val="184745344"/>
        <c:crosses val="autoZero"/>
        <c:auto val="1"/>
        <c:lblAlgn val="ctr"/>
        <c:lblOffset val="100"/>
        <c:noMultiLvlLbl val="0"/>
      </c:catAx>
      <c:valAx>
        <c:axId val="184745344"/>
        <c:scaling>
          <c:orientation val="minMax"/>
        </c:scaling>
        <c:delete val="1"/>
        <c:axPos val="l"/>
        <c:numFmt formatCode="General" sourceLinked="1"/>
        <c:majorTickMark val="out"/>
        <c:minorTickMark val="none"/>
        <c:tickLblPos val="nextTo"/>
        <c:crossAx val="18474380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пример'!$B$30</c:f>
              <c:strCache>
                <c:ptCount val="1"/>
                <c:pt idx="0">
                  <c:v>ГПН-Р</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пример'!$C$30:$E$30</c:f>
              <c:numCache>
                <c:formatCode>General</c:formatCode>
                <c:ptCount val="3"/>
                <c:pt idx="0">
                  <c:v>0</c:v>
                </c:pt>
                <c:pt idx="1">
                  <c:v>0</c:v>
                </c:pt>
                <c:pt idx="2">
                  <c:v>0</c:v>
                </c:pt>
              </c:numCache>
            </c:numRef>
          </c:val>
          <c:extLst>
            <c:ext xmlns:c16="http://schemas.microsoft.com/office/drawing/2014/chart" uri="{C3380CC4-5D6E-409C-BE32-E72D297353CC}">
              <c16:uniqueId val="{00000000-733C-44FD-A74F-345E4B71B0F3}"/>
            </c:ext>
          </c:extLst>
        </c:ser>
        <c:dLbls>
          <c:showLegendKey val="0"/>
          <c:showVal val="0"/>
          <c:showCatName val="0"/>
          <c:showSerName val="0"/>
          <c:showPercent val="0"/>
          <c:showBubbleSize val="0"/>
        </c:dLbls>
        <c:gapWidth val="65"/>
        <c:axId val="184758272"/>
        <c:axId val="184759808"/>
      </c:barChart>
      <c:catAx>
        <c:axId val="184758272"/>
        <c:scaling>
          <c:orientation val="minMax"/>
        </c:scaling>
        <c:delete val="0"/>
        <c:axPos val="b"/>
        <c:numFmt formatCode="General" sourceLinked="0"/>
        <c:majorTickMark val="none"/>
        <c:minorTickMark val="none"/>
        <c:tickLblPos val="nextTo"/>
        <c:crossAx val="184759808"/>
        <c:crosses val="autoZero"/>
        <c:auto val="1"/>
        <c:lblAlgn val="ctr"/>
        <c:lblOffset val="100"/>
        <c:noMultiLvlLbl val="0"/>
      </c:catAx>
      <c:valAx>
        <c:axId val="184759808"/>
        <c:scaling>
          <c:orientation val="minMax"/>
        </c:scaling>
        <c:delete val="1"/>
        <c:axPos val="l"/>
        <c:numFmt formatCode="General" sourceLinked="1"/>
        <c:majorTickMark val="out"/>
        <c:minorTickMark val="none"/>
        <c:tickLblPos val="nextTo"/>
        <c:crossAx val="18475827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пример'!$B$29</c:f>
              <c:strCache>
                <c:ptCount val="1"/>
                <c:pt idx="0">
                  <c:v>ГПН-О</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пример'!$C$29:$E$29</c:f>
              <c:numCache>
                <c:formatCode>General</c:formatCode>
                <c:ptCount val="3"/>
                <c:pt idx="0">
                  <c:v>0</c:v>
                </c:pt>
                <c:pt idx="1">
                  <c:v>0</c:v>
                </c:pt>
                <c:pt idx="2">
                  <c:v>0</c:v>
                </c:pt>
              </c:numCache>
            </c:numRef>
          </c:val>
          <c:extLst>
            <c:ext xmlns:c16="http://schemas.microsoft.com/office/drawing/2014/chart" uri="{C3380CC4-5D6E-409C-BE32-E72D297353CC}">
              <c16:uniqueId val="{00000000-A52E-4416-AA3D-A7628B4D35A1}"/>
            </c:ext>
          </c:extLst>
        </c:ser>
        <c:dLbls>
          <c:showLegendKey val="0"/>
          <c:showVal val="0"/>
          <c:showCatName val="0"/>
          <c:showSerName val="0"/>
          <c:showPercent val="0"/>
          <c:showBubbleSize val="0"/>
        </c:dLbls>
        <c:gapWidth val="65"/>
        <c:axId val="184789248"/>
        <c:axId val="184791040"/>
      </c:barChart>
      <c:catAx>
        <c:axId val="184789248"/>
        <c:scaling>
          <c:orientation val="minMax"/>
        </c:scaling>
        <c:delete val="0"/>
        <c:axPos val="b"/>
        <c:numFmt formatCode="General" sourceLinked="0"/>
        <c:majorTickMark val="none"/>
        <c:minorTickMark val="none"/>
        <c:tickLblPos val="nextTo"/>
        <c:crossAx val="184791040"/>
        <c:crosses val="autoZero"/>
        <c:auto val="1"/>
        <c:lblAlgn val="ctr"/>
        <c:lblOffset val="100"/>
        <c:noMultiLvlLbl val="0"/>
      </c:catAx>
      <c:valAx>
        <c:axId val="184791040"/>
        <c:scaling>
          <c:orientation val="minMax"/>
        </c:scaling>
        <c:delete val="1"/>
        <c:axPos val="l"/>
        <c:numFmt formatCode="General" sourceLinked="1"/>
        <c:majorTickMark val="out"/>
        <c:minorTickMark val="none"/>
        <c:tickLblPos val="nextTo"/>
        <c:crossAx val="1847892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пример'!$B$31</c:f>
              <c:strCache>
                <c:ptCount val="1"/>
                <c:pt idx="0">
                  <c:v>ГПН-Х</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пример'!$C$31:$E$31</c:f>
              <c:numCache>
                <c:formatCode>General</c:formatCode>
                <c:ptCount val="3"/>
                <c:pt idx="0">
                  <c:v>0</c:v>
                </c:pt>
                <c:pt idx="1">
                  <c:v>0</c:v>
                </c:pt>
                <c:pt idx="2">
                  <c:v>0</c:v>
                </c:pt>
              </c:numCache>
            </c:numRef>
          </c:val>
          <c:extLst>
            <c:ext xmlns:c16="http://schemas.microsoft.com/office/drawing/2014/chart" uri="{C3380CC4-5D6E-409C-BE32-E72D297353CC}">
              <c16:uniqueId val="{00000000-885D-4135-AB78-1954F6A8098D}"/>
            </c:ext>
          </c:extLst>
        </c:ser>
        <c:dLbls>
          <c:showLegendKey val="0"/>
          <c:showVal val="0"/>
          <c:showCatName val="0"/>
          <c:showSerName val="0"/>
          <c:showPercent val="0"/>
          <c:showBubbleSize val="0"/>
        </c:dLbls>
        <c:gapWidth val="65"/>
        <c:axId val="184811904"/>
        <c:axId val="184813440"/>
      </c:barChart>
      <c:catAx>
        <c:axId val="184811904"/>
        <c:scaling>
          <c:orientation val="minMax"/>
        </c:scaling>
        <c:delete val="0"/>
        <c:axPos val="b"/>
        <c:numFmt formatCode="General" sourceLinked="0"/>
        <c:majorTickMark val="none"/>
        <c:minorTickMark val="none"/>
        <c:tickLblPos val="nextTo"/>
        <c:crossAx val="184813440"/>
        <c:crosses val="autoZero"/>
        <c:auto val="1"/>
        <c:lblAlgn val="ctr"/>
        <c:lblOffset val="100"/>
        <c:noMultiLvlLbl val="0"/>
      </c:catAx>
      <c:valAx>
        <c:axId val="184813440"/>
        <c:scaling>
          <c:orientation val="minMax"/>
        </c:scaling>
        <c:delete val="1"/>
        <c:axPos val="l"/>
        <c:numFmt formatCode="General" sourceLinked="1"/>
        <c:majorTickMark val="out"/>
        <c:minorTickMark val="none"/>
        <c:tickLblPos val="nextTo"/>
        <c:crossAx val="18481190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пример'!$B$32</c:f>
              <c:strCache>
                <c:ptCount val="1"/>
                <c:pt idx="0">
                  <c:v>ГПН-Я</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пример'!$C$32:$E$32</c:f>
              <c:numCache>
                <c:formatCode>General</c:formatCode>
                <c:ptCount val="3"/>
                <c:pt idx="0">
                  <c:v>0</c:v>
                </c:pt>
                <c:pt idx="1">
                  <c:v>0</c:v>
                </c:pt>
                <c:pt idx="2">
                  <c:v>0</c:v>
                </c:pt>
              </c:numCache>
            </c:numRef>
          </c:val>
          <c:extLst>
            <c:ext xmlns:c16="http://schemas.microsoft.com/office/drawing/2014/chart" uri="{C3380CC4-5D6E-409C-BE32-E72D297353CC}">
              <c16:uniqueId val="{00000000-D497-44B0-BB76-4CE2BC560086}"/>
            </c:ext>
          </c:extLst>
        </c:ser>
        <c:dLbls>
          <c:showLegendKey val="0"/>
          <c:showVal val="0"/>
          <c:showCatName val="0"/>
          <c:showSerName val="0"/>
          <c:showPercent val="0"/>
          <c:showBubbleSize val="0"/>
        </c:dLbls>
        <c:gapWidth val="65"/>
        <c:axId val="184842496"/>
        <c:axId val="184844288"/>
      </c:barChart>
      <c:catAx>
        <c:axId val="184842496"/>
        <c:scaling>
          <c:orientation val="minMax"/>
        </c:scaling>
        <c:delete val="0"/>
        <c:axPos val="b"/>
        <c:numFmt formatCode="General" sourceLinked="0"/>
        <c:majorTickMark val="none"/>
        <c:minorTickMark val="none"/>
        <c:tickLblPos val="nextTo"/>
        <c:crossAx val="184844288"/>
        <c:crosses val="autoZero"/>
        <c:auto val="1"/>
        <c:lblAlgn val="ctr"/>
        <c:lblOffset val="100"/>
        <c:noMultiLvlLbl val="0"/>
      </c:catAx>
      <c:valAx>
        <c:axId val="184844288"/>
        <c:scaling>
          <c:orientation val="minMax"/>
        </c:scaling>
        <c:delete val="1"/>
        <c:axPos val="l"/>
        <c:numFmt formatCode="General" sourceLinked="1"/>
        <c:majorTickMark val="out"/>
        <c:minorTickMark val="none"/>
        <c:tickLblPos val="nextTo"/>
        <c:crossAx val="18484249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пример'!$B$52</c:f>
              <c:strCache>
                <c:ptCount val="1"/>
                <c:pt idx="0">
                  <c:v>ГПН-А</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пример'!$C$52:$E$52</c:f>
              <c:numCache>
                <c:formatCode>#,##0</c:formatCode>
                <c:ptCount val="3"/>
                <c:pt idx="0">
                  <c:v>0</c:v>
                </c:pt>
                <c:pt idx="1">
                  <c:v>0</c:v>
                </c:pt>
                <c:pt idx="2">
                  <c:v>0</c:v>
                </c:pt>
              </c:numCache>
            </c:numRef>
          </c:val>
          <c:extLst>
            <c:ext xmlns:c16="http://schemas.microsoft.com/office/drawing/2014/chart" uri="{C3380CC4-5D6E-409C-BE32-E72D297353CC}">
              <c16:uniqueId val="{00000000-0299-4B20-AB97-1397F73C0AD6}"/>
            </c:ext>
          </c:extLst>
        </c:ser>
        <c:dLbls>
          <c:showLegendKey val="0"/>
          <c:showVal val="0"/>
          <c:showCatName val="0"/>
          <c:showSerName val="0"/>
          <c:showPercent val="0"/>
          <c:showBubbleSize val="0"/>
        </c:dLbls>
        <c:gapWidth val="65"/>
        <c:axId val="184865152"/>
        <c:axId val="184866688"/>
      </c:barChart>
      <c:catAx>
        <c:axId val="184865152"/>
        <c:scaling>
          <c:orientation val="minMax"/>
        </c:scaling>
        <c:delete val="0"/>
        <c:axPos val="b"/>
        <c:numFmt formatCode="General" sourceLinked="0"/>
        <c:majorTickMark val="none"/>
        <c:minorTickMark val="none"/>
        <c:tickLblPos val="nextTo"/>
        <c:crossAx val="184866688"/>
        <c:crosses val="autoZero"/>
        <c:auto val="1"/>
        <c:lblAlgn val="ctr"/>
        <c:lblOffset val="100"/>
        <c:noMultiLvlLbl val="0"/>
      </c:catAx>
      <c:valAx>
        <c:axId val="184866688"/>
        <c:scaling>
          <c:orientation val="minMax"/>
        </c:scaling>
        <c:delete val="1"/>
        <c:axPos val="l"/>
        <c:numFmt formatCode="#,##0" sourceLinked="1"/>
        <c:majorTickMark val="out"/>
        <c:minorTickMark val="none"/>
        <c:tickLblPos val="nextTo"/>
        <c:crossAx val="18486515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пример'!$B$53</c:f>
              <c:strCache>
                <c:ptCount val="1"/>
                <c:pt idx="0">
                  <c:v>ГПН-В</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пример'!$C$53:$E$53</c:f>
              <c:numCache>
                <c:formatCode>#,##0</c:formatCode>
                <c:ptCount val="3"/>
                <c:pt idx="0">
                  <c:v>0</c:v>
                </c:pt>
                <c:pt idx="1">
                  <c:v>0</c:v>
                </c:pt>
                <c:pt idx="2">
                  <c:v>0</c:v>
                </c:pt>
              </c:numCache>
            </c:numRef>
          </c:val>
          <c:extLst>
            <c:ext xmlns:c16="http://schemas.microsoft.com/office/drawing/2014/chart" uri="{C3380CC4-5D6E-409C-BE32-E72D297353CC}">
              <c16:uniqueId val="{00000000-EFBF-45C4-9D9C-90646655F37C}"/>
            </c:ext>
          </c:extLst>
        </c:ser>
        <c:dLbls>
          <c:showLegendKey val="0"/>
          <c:showVal val="0"/>
          <c:showCatName val="0"/>
          <c:showSerName val="0"/>
          <c:showPercent val="0"/>
          <c:showBubbleSize val="0"/>
        </c:dLbls>
        <c:gapWidth val="65"/>
        <c:axId val="184879360"/>
        <c:axId val="184893440"/>
      </c:barChart>
      <c:catAx>
        <c:axId val="184879360"/>
        <c:scaling>
          <c:orientation val="minMax"/>
        </c:scaling>
        <c:delete val="0"/>
        <c:axPos val="b"/>
        <c:numFmt formatCode="General" sourceLinked="0"/>
        <c:majorTickMark val="none"/>
        <c:minorTickMark val="none"/>
        <c:tickLblPos val="nextTo"/>
        <c:crossAx val="184893440"/>
        <c:crosses val="autoZero"/>
        <c:auto val="1"/>
        <c:lblAlgn val="ctr"/>
        <c:lblOffset val="100"/>
        <c:noMultiLvlLbl val="0"/>
      </c:catAx>
      <c:valAx>
        <c:axId val="184893440"/>
        <c:scaling>
          <c:orientation val="minMax"/>
        </c:scaling>
        <c:delete val="1"/>
        <c:axPos val="l"/>
        <c:numFmt formatCode="#,##0" sourceLinked="1"/>
        <c:majorTickMark val="out"/>
        <c:minorTickMark val="none"/>
        <c:tickLblPos val="nextTo"/>
        <c:crossAx val="18487936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пример'!$B$54</c:f>
              <c:strCache>
                <c:ptCount val="1"/>
                <c:pt idx="0">
                  <c:v>СН-МНГ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пример'!$C$54:$E$54</c:f>
              <c:numCache>
                <c:formatCode>#,##0</c:formatCode>
                <c:ptCount val="3"/>
                <c:pt idx="0">
                  <c:v>0</c:v>
                </c:pt>
                <c:pt idx="1">
                  <c:v>0</c:v>
                </c:pt>
                <c:pt idx="2">
                  <c:v>0</c:v>
                </c:pt>
              </c:numCache>
            </c:numRef>
          </c:val>
          <c:extLst>
            <c:ext xmlns:c16="http://schemas.microsoft.com/office/drawing/2014/chart" uri="{C3380CC4-5D6E-409C-BE32-E72D297353CC}">
              <c16:uniqueId val="{00000000-14D3-48E6-9AC3-DF95AF981CE3}"/>
            </c:ext>
          </c:extLst>
        </c:ser>
        <c:dLbls>
          <c:showLegendKey val="0"/>
          <c:showVal val="0"/>
          <c:showCatName val="0"/>
          <c:showSerName val="0"/>
          <c:showPercent val="0"/>
          <c:showBubbleSize val="0"/>
        </c:dLbls>
        <c:gapWidth val="65"/>
        <c:axId val="184914304"/>
        <c:axId val="184915840"/>
      </c:barChart>
      <c:catAx>
        <c:axId val="184914304"/>
        <c:scaling>
          <c:orientation val="minMax"/>
        </c:scaling>
        <c:delete val="0"/>
        <c:axPos val="b"/>
        <c:numFmt formatCode="General" sourceLinked="0"/>
        <c:majorTickMark val="none"/>
        <c:minorTickMark val="none"/>
        <c:tickLblPos val="nextTo"/>
        <c:crossAx val="184915840"/>
        <c:crosses val="autoZero"/>
        <c:auto val="1"/>
        <c:lblAlgn val="ctr"/>
        <c:lblOffset val="100"/>
        <c:noMultiLvlLbl val="0"/>
      </c:catAx>
      <c:valAx>
        <c:axId val="184915840"/>
        <c:scaling>
          <c:orientation val="minMax"/>
        </c:scaling>
        <c:delete val="1"/>
        <c:axPos val="l"/>
        <c:numFmt formatCode="#,##0" sourceLinked="1"/>
        <c:majorTickMark val="out"/>
        <c:minorTickMark val="none"/>
        <c:tickLblPos val="nextTo"/>
        <c:crossAx val="18491430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sz="800"/>
            </a:pPr>
            <a:r>
              <a:rPr lang="ru-RU" sz="800"/>
              <a:t>Динамика УЭДП/КПЭ </a:t>
            </a:r>
            <a:endParaRPr/>
          </a:p>
        </c:rich>
      </c:tx>
      <c:overlay val="0"/>
    </c:title>
    <c:autoTitleDeleted val="0"/>
    <c:plotArea>
      <c:layout/>
      <c:barChart>
        <c:barDir val="col"/>
        <c:grouping val="clustered"/>
        <c:varyColors val="0"/>
        <c:ser>
          <c:idx val="0"/>
          <c:order val="0"/>
          <c:tx>
            <c:strRef>
              <c:f>'графика пример'!$B$7</c:f>
              <c:strCache>
                <c:ptCount val="1"/>
                <c:pt idx="0">
                  <c:v>Динамика УЭДП/КПЭ подрядчика</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пример'!$C$7:$E$7</c:f>
              <c:numCache>
                <c:formatCode>#,##0</c:formatCode>
                <c:ptCount val="3"/>
                <c:pt idx="0">
                  <c:v>83.311646550881065</c:v>
                </c:pt>
                <c:pt idx="1">
                  <c:v>84.739948706372431</c:v>
                </c:pt>
                <c:pt idx="2">
                  <c:v>86.25307359307368</c:v>
                </c:pt>
              </c:numCache>
            </c:numRef>
          </c:val>
          <c:extLst>
            <c:ext xmlns:c16="http://schemas.microsoft.com/office/drawing/2014/chart" uri="{C3380CC4-5D6E-409C-BE32-E72D297353CC}">
              <c16:uniqueId val="{00000000-CE56-4AFD-8D48-1A5641E95C60}"/>
            </c:ext>
          </c:extLst>
        </c:ser>
        <c:dLbls>
          <c:showLegendKey val="0"/>
          <c:showVal val="0"/>
          <c:showCatName val="0"/>
          <c:showSerName val="0"/>
          <c:showPercent val="0"/>
          <c:showBubbleSize val="0"/>
        </c:dLbls>
        <c:gapWidth val="65"/>
        <c:axId val="128734336"/>
        <c:axId val="128736256"/>
      </c:barChart>
      <c:catAx>
        <c:axId val="128734336"/>
        <c:scaling>
          <c:orientation val="minMax"/>
        </c:scaling>
        <c:delete val="0"/>
        <c:axPos val="b"/>
        <c:numFmt formatCode="General" sourceLinked="0"/>
        <c:majorTickMark val="none"/>
        <c:minorTickMark val="none"/>
        <c:tickLblPos val="nextTo"/>
        <c:crossAx val="128736256"/>
        <c:crosses val="autoZero"/>
        <c:auto val="1"/>
        <c:lblAlgn val="ctr"/>
        <c:lblOffset val="100"/>
        <c:noMultiLvlLbl val="0"/>
      </c:catAx>
      <c:valAx>
        <c:axId val="128736256"/>
        <c:scaling>
          <c:orientation val="minMax"/>
        </c:scaling>
        <c:delete val="1"/>
        <c:axPos val="l"/>
        <c:numFmt formatCode="#,##0" sourceLinked="1"/>
        <c:majorTickMark val="out"/>
        <c:minorTickMark val="none"/>
        <c:tickLblPos val="nextTo"/>
        <c:crossAx val="128734336"/>
        <c:crosses val="autoZero"/>
        <c:crossBetween val="between"/>
      </c:valAx>
    </c:plotArea>
    <c:plotVisOnly val="1"/>
    <c:dispBlanksAs val="gap"/>
    <c:showDLblsOverMax val="0"/>
  </c:chart>
  <c:spPr>
    <a:xfrm>
      <a:off x="0" y="0"/>
      <a:ext cx="0" cy="0"/>
    </a:xfrm>
    <a:prstGeom prst="rect">
      <a:avLst/>
    </a:prstGeom>
    <a:ln>
      <a:solidFill>
        <a:schemeClr val="tx2">
          <a:lumMod val="50000"/>
        </a:schemeClr>
      </a:solidFill>
    </a:ln>
  </c:spPr>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пример'!$B$56</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пример'!$C$56:$E$56</c:f>
              <c:numCache>
                <c:formatCode>#,##0</c:formatCode>
                <c:ptCount val="3"/>
                <c:pt idx="0">
                  <c:v>0</c:v>
                </c:pt>
                <c:pt idx="1">
                  <c:v>0</c:v>
                </c:pt>
                <c:pt idx="2">
                  <c:v>0</c:v>
                </c:pt>
              </c:numCache>
            </c:numRef>
          </c:val>
          <c:extLst>
            <c:ext xmlns:c16="http://schemas.microsoft.com/office/drawing/2014/chart" uri="{C3380CC4-5D6E-409C-BE32-E72D297353CC}">
              <c16:uniqueId val="{00000000-F6C9-4C22-9A78-7FE4ED5DEF35}"/>
            </c:ext>
          </c:extLst>
        </c:ser>
        <c:dLbls>
          <c:showLegendKey val="0"/>
          <c:showVal val="0"/>
          <c:showCatName val="0"/>
          <c:showSerName val="0"/>
          <c:showPercent val="0"/>
          <c:showBubbleSize val="0"/>
        </c:dLbls>
        <c:gapWidth val="65"/>
        <c:axId val="184932608"/>
        <c:axId val="185204736"/>
      </c:barChart>
      <c:catAx>
        <c:axId val="184932608"/>
        <c:scaling>
          <c:orientation val="minMax"/>
        </c:scaling>
        <c:delete val="0"/>
        <c:axPos val="b"/>
        <c:numFmt formatCode="General" sourceLinked="0"/>
        <c:majorTickMark val="none"/>
        <c:minorTickMark val="none"/>
        <c:tickLblPos val="nextTo"/>
        <c:crossAx val="185204736"/>
        <c:crosses val="autoZero"/>
        <c:auto val="1"/>
        <c:lblAlgn val="ctr"/>
        <c:lblOffset val="100"/>
        <c:noMultiLvlLbl val="0"/>
      </c:catAx>
      <c:valAx>
        <c:axId val="185204736"/>
        <c:scaling>
          <c:orientation val="minMax"/>
        </c:scaling>
        <c:delete val="1"/>
        <c:axPos val="l"/>
        <c:numFmt formatCode="#,##0" sourceLinked="1"/>
        <c:majorTickMark val="out"/>
        <c:minorTickMark val="none"/>
        <c:tickLblPos val="nextTo"/>
        <c:crossAx val="18493260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пример'!$B$56</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пример'!$C$56:$E$56</c:f>
              <c:numCache>
                <c:formatCode>#,##0</c:formatCode>
                <c:ptCount val="3"/>
                <c:pt idx="0">
                  <c:v>0</c:v>
                </c:pt>
                <c:pt idx="1">
                  <c:v>0</c:v>
                </c:pt>
                <c:pt idx="2">
                  <c:v>0</c:v>
                </c:pt>
              </c:numCache>
            </c:numRef>
          </c:val>
          <c:extLst>
            <c:ext xmlns:c16="http://schemas.microsoft.com/office/drawing/2014/chart" uri="{C3380CC4-5D6E-409C-BE32-E72D297353CC}">
              <c16:uniqueId val="{00000000-96CE-48F8-8E25-FA28B52A1DCE}"/>
            </c:ext>
          </c:extLst>
        </c:ser>
        <c:dLbls>
          <c:showLegendKey val="0"/>
          <c:showVal val="0"/>
          <c:showCatName val="0"/>
          <c:showSerName val="0"/>
          <c:showPercent val="0"/>
          <c:showBubbleSize val="0"/>
        </c:dLbls>
        <c:gapWidth val="65"/>
        <c:axId val="185225984"/>
        <c:axId val="185227520"/>
      </c:barChart>
      <c:catAx>
        <c:axId val="185225984"/>
        <c:scaling>
          <c:orientation val="minMax"/>
        </c:scaling>
        <c:delete val="0"/>
        <c:axPos val="b"/>
        <c:numFmt formatCode="General" sourceLinked="0"/>
        <c:majorTickMark val="none"/>
        <c:minorTickMark val="none"/>
        <c:tickLblPos val="nextTo"/>
        <c:crossAx val="185227520"/>
        <c:crosses val="autoZero"/>
        <c:auto val="1"/>
        <c:lblAlgn val="ctr"/>
        <c:lblOffset val="100"/>
        <c:noMultiLvlLbl val="0"/>
      </c:catAx>
      <c:valAx>
        <c:axId val="185227520"/>
        <c:scaling>
          <c:orientation val="minMax"/>
        </c:scaling>
        <c:delete val="1"/>
        <c:axPos val="l"/>
        <c:numFmt formatCode="#,##0" sourceLinked="1"/>
        <c:majorTickMark val="out"/>
        <c:minorTickMark val="none"/>
        <c:tickLblPos val="nextTo"/>
        <c:crossAx val="18522598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пример'!$B$58</c:f>
              <c:strCache>
                <c:ptCount val="1"/>
                <c:pt idx="0">
                  <c:v>ГПН-Р</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пример'!$C$58:$E$58</c:f>
              <c:numCache>
                <c:formatCode>#,##0</c:formatCode>
                <c:ptCount val="3"/>
                <c:pt idx="0">
                  <c:v>0</c:v>
                </c:pt>
                <c:pt idx="1">
                  <c:v>0</c:v>
                </c:pt>
                <c:pt idx="2">
                  <c:v>0</c:v>
                </c:pt>
              </c:numCache>
            </c:numRef>
          </c:val>
          <c:extLst>
            <c:ext xmlns:c16="http://schemas.microsoft.com/office/drawing/2014/chart" uri="{C3380CC4-5D6E-409C-BE32-E72D297353CC}">
              <c16:uniqueId val="{00000000-0518-42DA-A8CA-48C27707A5D0}"/>
            </c:ext>
          </c:extLst>
        </c:ser>
        <c:dLbls>
          <c:showLegendKey val="0"/>
          <c:showVal val="0"/>
          <c:showCatName val="0"/>
          <c:showSerName val="0"/>
          <c:showPercent val="0"/>
          <c:showBubbleSize val="0"/>
        </c:dLbls>
        <c:gapWidth val="65"/>
        <c:axId val="185243904"/>
        <c:axId val="185249792"/>
      </c:barChart>
      <c:catAx>
        <c:axId val="185243904"/>
        <c:scaling>
          <c:orientation val="minMax"/>
        </c:scaling>
        <c:delete val="0"/>
        <c:axPos val="b"/>
        <c:numFmt formatCode="General" sourceLinked="0"/>
        <c:majorTickMark val="none"/>
        <c:minorTickMark val="none"/>
        <c:tickLblPos val="nextTo"/>
        <c:crossAx val="185249792"/>
        <c:crosses val="autoZero"/>
        <c:auto val="1"/>
        <c:lblAlgn val="ctr"/>
        <c:lblOffset val="100"/>
        <c:noMultiLvlLbl val="0"/>
      </c:catAx>
      <c:valAx>
        <c:axId val="185249792"/>
        <c:scaling>
          <c:orientation val="minMax"/>
        </c:scaling>
        <c:delete val="1"/>
        <c:axPos val="l"/>
        <c:numFmt formatCode="#,##0" sourceLinked="1"/>
        <c:majorTickMark val="out"/>
        <c:minorTickMark val="none"/>
        <c:tickLblPos val="nextTo"/>
        <c:crossAx val="18524390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пример'!$B$57</c:f>
              <c:strCache>
                <c:ptCount val="1"/>
                <c:pt idx="0">
                  <c:v>ГПН-О</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пример'!$C$57:$E$57</c:f>
              <c:numCache>
                <c:formatCode>#,##0</c:formatCode>
                <c:ptCount val="3"/>
                <c:pt idx="0">
                  <c:v>0</c:v>
                </c:pt>
                <c:pt idx="1">
                  <c:v>0</c:v>
                </c:pt>
                <c:pt idx="2">
                  <c:v>0</c:v>
                </c:pt>
              </c:numCache>
            </c:numRef>
          </c:val>
          <c:extLst>
            <c:ext xmlns:c16="http://schemas.microsoft.com/office/drawing/2014/chart" uri="{C3380CC4-5D6E-409C-BE32-E72D297353CC}">
              <c16:uniqueId val="{00000000-B461-45F5-B0A3-F1B8BE39266C}"/>
            </c:ext>
          </c:extLst>
        </c:ser>
        <c:dLbls>
          <c:showLegendKey val="0"/>
          <c:showVal val="0"/>
          <c:showCatName val="0"/>
          <c:showSerName val="0"/>
          <c:showPercent val="0"/>
          <c:showBubbleSize val="0"/>
        </c:dLbls>
        <c:gapWidth val="65"/>
        <c:axId val="184947072"/>
        <c:axId val="184948608"/>
      </c:barChart>
      <c:catAx>
        <c:axId val="184947072"/>
        <c:scaling>
          <c:orientation val="minMax"/>
        </c:scaling>
        <c:delete val="0"/>
        <c:axPos val="b"/>
        <c:numFmt formatCode="General" sourceLinked="0"/>
        <c:majorTickMark val="none"/>
        <c:minorTickMark val="none"/>
        <c:tickLblPos val="nextTo"/>
        <c:crossAx val="184948608"/>
        <c:crosses val="autoZero"/>
        <c:auto val="1"/>
        <c:lblAlgn val="ctr"/>
        <c:lblOffset val="100"/>
        <c:noMultiLvlLbl val="0"/>
      </c:catAx>
      <c:valAx>
        <c:axId val="184948608"/>
        <c:scaling>
          <c:orientation val="minMax"/>
        </c:scaling>
        <c:delete val="1"/>
        <c:axPos val="l"/>
        <c:numFmt formatCode="#,##0" sourceLinked="1"/>
        <c:majorTickMark val="out"/>
        <c:minorTickMark val="none"/>
        <c:tickLblPos val="nextTo"/>
        <c:crossAx val="18494707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пример'!$B$59</c:f>
              <c:strCache>
                <c:ptCount val="1"/>
                <c:pt idx="0">
                  <c:v>ГПН-Х</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пример'!$C$59:$E$59</c:f>
              <c:numCache>
                <c:formatCode>#,##0</c:formatCode>
                <c:ptCount val="3"/>
                <c:pt idx="0">
                  <c:v>0</c:v>
                </c:pt>
                <c:pt idx="1">
                  <c:v>0</c:v>
                </c:pt>
                <c:pt idx="2">
                  <c:v>0</c:v>
                </c:pt>
              </c:numCache>
            </c:numRef>
          </c:val>
          <c:extLst>
            <c:ext xmlns:c16="http://schemas.microsoft.com/office/drawing/2014/chart" uri="{C3380CC4-5D6E-409C-BE32-E72D297353CC}">
              <c16:uniqueId val="{00000000-3B2B-4065-B55D-411DFE5836B5}"/>
            </c:ext>
          </c:extLst>
        </c:ser>
        <c:dLbls>
          <c:showLegendKey val="0"/>
          <c:showVal val="0"/>
          <c:showCatName val="0"/>
          <c:showSerName val="0"/>
          <c:showPercent val="0"/>
          <c:showBubbleSize val="0"/>
        </c:dLbls>
        <c:gapWidth val="65"/>
        <c:axId val="184961280"/>
        <c:axId val="184963072"/>
      </c:barChart>
      <c:catAx>
        <c:axId val="184961280"/>
        <c:scaling>
          <c:orientation val="minMax"/>
        </c:scaling>
        <c:delete val="0"/>
        <c:axPos val="b"/>
        <c:numFmt formatCode="General" sourceLinked="0"/>
        <c:majorTickMark val="none"/>
        <c:minorTickMark val="none"/>
        <c:tickLblPos val="nextTo"/>
        <c:crossAx val="184963072"/>
        <c:crosses val="autoZero"/>
        <c:auto val="1"/>
        <c:lblAlgn val="ctr"/>
        <c:lblOffset val="100"/>
        <c:noMultiLvlLbl val="0"/>
      </c:catAx>
      <c:valAx>
        <c:axId val="184963072"/>
        <c:scaling>
          <c:orientation val="minMax"/>
        </c:scaling>
        <c:delete val="1"/>
        <c:axPos val="l"/>
        <c:numFmt formatCode="#,##0" sourceLinked="1"/>
        <c:majorTickMark val="out"/>
        <c:minorTickMark val="none"/>
        <c:tickLblPos val="nextTo"/>
        <c:crossAx val="18496128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УЭДП/КПЭ подрядчика</a:t>
            </a:r>
            <a:endParaRPr/>
          </a:p>
        </c:rich>
      </c:tx>
      <c:overlay val="0"/>
    </c:title>
    <c:autoTitleDeleted val="0"/>
    <c:plotArea>
      <c:layout/>
      <c:barChart>
        <c:barDir val="col"/>
        <c:grouping val="clustered"/>
        <c:varyColors val="0"/>
        <c:ser>
          <c:idx val="0"/>
          <c:order val="0"/>
          <c:tx>
            <c:strRef>
              <c:f>'графика пример'!$B$60</c:f>
              <c:strCache>
                <c:ptCount val="1"/>
                <c:pt idx="0">
                  <c:v>ГПН-Я</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пример'!$C$60:$E$60</c:f>
              <c:numCache>
                <c:formatCode>#,##0</c:formatCode>
                <c:ptCount val="3"/>
                <c:pt idx="0">
                  <c:v>0</c:v>
                </c:pt>
                <c:pt idx="1">
                  <c:v>0</c:v>
                </c:pt>
                <c:pt idx="2">
                  <c:v>0</c:v>
                </c:pt>
              </c:numCache>
            </c:numRef>
          </c:val>
          <c:extLst>
            <c:ext xmlns:c16="http://schemas.microsoft.com/office/drawing/2014/chart" uri="{C3380CC4-5D6E-409C-BE32-E72D297353CC}">
              <c16:uniqueId val="{00000000-5D0E-473D-941A-9C3EA17B4865}"/>
            </c:ext>
          </c:extLst>
        </c:ser>
        <c:dLbls>
          <c:showLegendKey val="0"/>
          <c:showVal val="0"/>
          <c:showCatName val="0"/>
          <c:showSerName val="0"/>
          <c:showPercent val="0"/>
          <c:showBubbleSize val="0"/>
        </c:dLbls>
        <c:gapWidth val="65"/>
        <c:axId val="184995840"/>
        <c:axId val="184997376"/>
      </c:barChart>
      <c:catAx>
        <c:axId val="184995840"/>
        <c:scaling>
          <c:orientation val="minMax"/>
        </c:scaling>
        <c:delete val="0"/>
        <c:axPos val="b"/>
        <c:numFmt formatCode="General" sourceLinked="0"/>
        <c:majorTickMark val="none"/>
        <c:minorTickMark val="none"/>
        <c:tickLblPos val="nextTo"/>
        <c:crossAx val="184997376"/>
        <c:crosses val="autoZero"/>
        <c:auto val="1"/>
        <c:lblAlgn val="ctr"/>
        <c:lblOffset val="100"/>
        <c:noMultiLvlLbl val="0"/>
      </c:catAx>
      <c:valAx>
        <c:axId val="184997376"/>
        <c:scaling>
          <c:orientation val="minMax"/>
        </c:scaling>
        <c:delete val="1"/>
        <c:axPos val="l"/>
        <c:numFmt formatCode="#,##0" sourceLinked="1"/>
        <c:majorTickMark val="out"/>
        <c:minorTickMark val="none"/>
        <c:tickLblPos val="nextTo"/>
        <c:crossAx val="18499584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пример'!$B$67</c:f>
              <c:strCache>
                <c:ptCount val="1"/>
                <c:pt idx="0">
                  <c:v>ГПН-А</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пример'!$C$67:$E$67</c:f>
              <c:numCache>
                <c:formatCode>#,##0</c:formatCode>
                <c:ptCount val="3"/>
                <c:pt idx="0">
                  <c:v>0</c:v>
                </c:pt>
                <c:pt idx="1">
                  <c:v>0</c:v>
                </c:pt>
                <c:pt idx="2">
                  <c:v>0</c:v>
                </c:pt>
              </c:numCache>
            </c:numRef>
          </c:val>
          <c:extLst>
            <c:ext xmlns:c16="http://schemas.microsoft.com/office/drawing/2014/chart" uri="{C3380CC4-5D6E-409C-BE32-E72D297353CC}">
              <c16:uniqueId val="{00000000-0F1F-4A46-B184-B7A88825794F}"/>
            </c:ext>
          </c:extLst>
        </c:ser>
        <c:dLbls>
          <c:showLegendKey val="0"/>
          <c:showVal val="0"/>
          <c:showCatName val="0"/>
          <c:showSerName val="0"/>
          <c:showPercent val="0"/>
          <c:showBubbleSize val="0"/>
        </c:dLbls>
        <c:gapWidth val="65"/>
        <c:axId val="185018240"/>
        <c:axId val="185019776"/>
      </c:barChart>
      <c:catAx>
        <c:axId val="185018240"/>
        <c:scaling>
          <c:orientation val="minMax"/>
        </c:scaling>
        <c:delete val="0"/>
        <c:axPos val="b"/>
        <c:numFmt formatCode="General" sourceLinked="0"/>
        <c:majorTickMark val="none"/>
        <c:minorTickMark val="none"/>
        <c:tickLblPos val="nextTo"/>
        <c:crossAx val="185019776"/>
        <c:crosses val="autoZero"/>
        <c:auto val="1"/>
        <c:lblAlgn val="ctr"/>
        <c:lblOffset val="100"/>
        <c:noMultiLvlLbl val="0"/>
      </c:catAx>
      <c:valAx>
        <c:axId val="185019776"/>
        <c:scaling>
          <c:orientation val="minMax"/>
        </c:scaling>
        <c:delete val="1"/>
        <c:axPos val="l"/>
        <c:numFmt formatCode="#,##0" sourceLinked="1"/>
        <c:majorTickMark val="out"/>
        <c:minorTickMark val="none"/>
        <c:tickLblPos val="nextTo"/>
        <c:crossAx val="18501824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пример'!$B$69</c:f>
              <c:strCache>
                <c:ptCount val="1"/>
                <c:pt idx="0">
                  <c:v>СН-МНГ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пример'!$C$69:$E$69</c:f>
              <c:numCache>
                <c:formatCode>#,##0</c:formatCode>
                <c:ptCount val="3"/>
                <c:pt idx="0">
                  <c:v>0</c:v>
                </c:pt>
                <c:pt idx="1">
                  <c:v>0</c:v>
                </c:pt>
                <c:pt idx="2">
                  <c:v>0</c:v>
                </c:pt>
              </c:numCache>
            </c:numRef>
          </c:val>
          <c:extLst>
            <c:ext xmlns:c16="http://schemas.microsoft.com/office/drawing/2014/chart" uri="{C3380CC4-5D6E-409C-BE32-E72D297353CC}">
              <c16:uniqueId val="{00000000-E009-45D7-A331-A675E3087A74}"/>
            </c:ext>
          </c:extLst>
        </c:ser>
        <c:dLbls>
          <c:showLegendKey val="0"/>
          <c:showVal val="0"/>
          <c:showCatName val="0"/>
          <c:showSerName val="0"/>
          <c:showPercent val="0"/>
          <c:showBubbleSize val="0"/>
        </c:dLbls>
        <c:gapWidth val="65"/>
        <c:axId val="185040896"/>
        <c:axId val="185042432"/>
      </c:barChart>
      <c:catAx>
        <c:axId val="185040896"/>
        <c:scaling>
          <c:orientation val="minMax"/>
        </c:scaling>
        <c:delete val="0"/>
        <c:axPos val="b"/>
        <c:numFmt formatCode="General" sourceLinked="0"/>
        <c:majorTickMark val="none"/>
        <c:minorTickMark val="none"/>
        <c:tickLblPos val="nextTo"/>
        <c:crossAx val="185042432"/>
        <c:crosses val="autoZero"/>
        <c:auto val="1"/>
        <c:lblAlgn val="ctr"/>
        <c:lblOffset val="100"/>
        <c:noMultiLvlLbl val="0"/>
      </c:catAx>
      <c:valAx>
        <c:axId val="185042432"/>
        <c:scaling>
          <c:orientation val="minMax"/>
        </c:scaling>
        <c:delete val="1"/>
        <c:axPos val="l"/>
        <c:numFmt formatCode="#,##0" sourceLinked="1"/>
        <c:majorTickMark val="out"/>
        <c:minorTickMark val="none"/>
        <c:tickLblPos val="nextTo"/>
        <c:crossAx val="18504089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пример'!$B$70</c:f>
              <c:strCache>
                <c:ptCount val="1"/>
                <c:pt idx="0">
                  <c:v>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пример'!$C$70:$E$70</c:f>
              <c:numCache>
                <c:formatCode>#,##0</c:formatCode>
                <c:ptCount val="3"/>
                <c:pt idx="0">
                  <c:v>0</c:v>
                </c:pt>
                <c:pt idx="1">
                  <c:v>0</c:v>
                </c:pt>
                <c:pt idx="2">
                  <c:v>0</c:v>
                </c:pt>
              </c:numCache>
            </c:numRef>
          </c:val>
          <c:extLst>
            <c:ext xmlns:c16="http://schemas.microsoft.com/office/drawing/2014/chart" uri="{C3380CC4-5D6E-409C-BE32-E72D297353CC}">
              <c16:uniqueId val="{00000000-FBEB-4E65-8F96-5158ABF6AF5B}"/>
            </c:ext>
          </c:extLst>
        </c:ser>
        <c:dLbls>
          <c:showLegendKey val="0"/>
          <c:showVal val="0"/>
          <c:showCatName val="0"/>
          <c:showSerName val="0"/>
          <c:showPercent val="0"/>
          <c:showBubbleSize val="0"/>
        </c:dLbls>
        <c:gapWidth val="65"/>
        <c:axId val="185067392"/>
        <c:axId val="185068928"/>
      </c:barChart>
      <c:catAx>
        <c:axId val="185067392"/>
        <c:scaling>
          <c:orientation val="minMax"/>
        </c:scaling>
        <c:delete val="0"/>
        <c:axPos val="b"/>
        <c:numFmt formatCode="General" sourceLinked="0"/>
        <c:majorTickMark val="none"/>
        <c:minorTickMark val="none"/>
        <c:tickLblPos val="nextTo"/>
        <c:crossAx val="185068928"/>
        <c:crosses val="autoZero"/>
        <c:auto val="1"/>
        <c:lblAlgn val="ctr"/>
        <c:lblOffset val="100"/>
        <c:noMultiLvlLbl val="0"/>
      </c:catAx>
      <c:valAx>
        <c:axId val="185068928"/>
        <c:scaling>
          <c:orientation val="minMax"/>
        </c:scaling>
        <c:delete val="1"/>
        <c:axPos val="l"/>
        <c:numFmt formatCode="#,##0" sourceLinked="1"/>
        <c:majorTickMark val="out"/>
        <c:minorTickMark val="none"/>
        <c:tickLblPos val="nextTo"/>
        <c:crossAx val="18506739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пример'!$B$71</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пример'!$C$71:$E$71</c:f>
              <c:numCache>
                <c:formatCode>#,##0</c:formatCode>
                <c:ptCount val="3"/>
                <c:pt idx="0">
                  <c:v>0</c:v>
                </c:pt>
                <c:pt idx="1">
                  <c:v>0</c:v>
                </c:pt>
                <c:pt idx="2">
                  <c:v>0</c:v>
                </c:pt>
              </c:numCache>
            </c:numRef>
          </c:val>
          <c:extLst>
            <c:ext xmlns:c16="http://schemas.microsoft.com/office/drawing/2014/chart" uri="{C3380CC4-5D6E-409C-BE32-E72D297353CC}">
              <c16:uniqueId val="{00000000-EB17-4096-892D-7ACCFE9B96E2}"/>
            </c:ext>
          </c:extLst>
        </c:ser>
        <c:dLbls>
          <c:showLegendKey val="0"/>
          <c:showVal val="0"/>
          <c:showCatName val="0"/>
          <c:showSerName val="0"/>
          <c:showPercent val="0"/>
          <c:showBubbleSize val="0"/>
        </c:dLbls>
        <c:gapWidth val="65"/>
        <c:axId val="185090048"/>
        <c:axId val="185091584"/>
      </c:barChart>
      <c:catAx>
        <c:axId val="185090048"/>
        <c:scaling>
          <c:orientation val="minMax"/>
        </c:scaling>
        <c:delete val="0"/>
        <c:axPos val="b"/>
        <c:numFmt formatCode="General" sourceLinked="0"/>
        <c:majorTickMark val="none"/>
        <c:minorTickMark val="none"/>
        <c:tickLblPos val="nextTo"/>
        <c:crossAx val="185091584"/>
        <c:crosses val="autoZero"/>
        <c:auto val="1"/>
        <c:lblAlgn val="ctr"/>
        <c:lblOffset val="100"/>
        <c:noMultiLvlLbl val="0"/>
      </c:catAx>
      <c:valAx>
        <c:axId val="185091584"/>
        <c:scaling>
          <c:orientation val="minMax"/>
        </c:scaling>
        <c:delete val="1"/>
        <c:axPos val="l"/>
        <c:numFmt formatCode="#,##0" sourceLinked="1"/>
        <c:majorTickMark val="out"/>
        <c:minorTickMark val="none"/>
        <c:tickLblPos val="nextTo"/>
        <c:crossAx val="1850900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пример'!$B$8</c:f>
              <c:strCache>
                <c:ptCount val="1"/>
                <c:pt idx="0">
                  <c:v>% выполнения обязательств по договору (стоимость)</c:v>
                </c:pt>
              </c:strCache>
            </c:strRef>
          </c:tx>
          <c:spPr>
            <a:prstGeom prst="rect">
              <a:avLst/>
            </a:prstGeom>
            <a:solidFill>
              <a:schemeClr val="tx2">
                <a:lumMod val="40000"/>
                <a:lumOff val="6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пример'!$C$8:$E$8</c:f>
              <c:numCache>
                <c:formatCode>#,##0</c:formatCode>
                <c:ptCount val="3"/>
                <c:pt idx="0">
                  <c:v>76.241459198643469</c:v>
                </c:pt>
                <c:pt idx="1">
                  <c:v>79.423537210650835</c:v>
                </c:pt>
                <c:pt idx="2">
                  <c:v>87.827441062140309</c:v>
                </c:pt>
              </c:numCache>
            </c:numRef>
          </c:val>
          <c:extLst>
            <c:ext xmlns:c16="http://schemas.microsoft.com/office/drawing/2014/chart" uri="{C3380CC4-5D6E-409C-BE32-E72D297353CC}">
              <c16:uniqueId val="{00000000-2EC2-4523-9567-19DAADECEF59}"/>
            </c:ext>
          </c:extLst>
        </c:ser>
        <c:dLbls>
          <c:showLegendKey val="0"/>
          <c:showVal val="0"/>
          <c:showCatName val="0"/>
          <c:showSerName val="0"/>
          <c:showPercent val="0"/>
          <c:showBubbleSize val="0"/>
        </c:dLbls>
        <c:gapWidth val="65"/>
        <c:axId val="213055360"/>
        <c:axId val="213056896"/>
      </c:barChart>
      <c:catAx>
        <c:axId val="213055360"/>
        <c:scaling>
          <c:orientation val="minMax"/>
        </c:scaling>
        <c:delete val="0"/>
        <c:axPos val="b"/>
        <c:numFmt formatCode="General" sourceLinked="0"/>
        <c:majorTickMark val="none"/>
        <c:minorTickMark val="none"/>
        <c:tickLblPos val="nextTo"/>
        <c:crossAx val="213056896"/>
        <c:crosses val="autoZero"/>
        <c:auto val="1"/>
        <c:lblAlgn val="ctr"/>
        <c:lblOffset val="100"/>
        <c:noMultiLvlLbl val="0"/>
      </c:catAx>
      <c:valAx>
        <c:axId val="213056896"/>
        <c:scaling>
          <c:orientation val="minMax"/>
        </c:scaling>
        <c:delete val="1"/>
        <c:axPos val="l"/>
        <c:numFmt formatCode="#,##0" sourceLinked="1"/>
        <c:majorTickMark val="out"/>
        <c:minorTickMark val="none"/>
        <c:tickLblPos val="nextTo"/>
        <c:crossAx val="213055360"/>
        <c:crosses val="autoZero"/>
        <c:crossBetween val="between"/>
      </c:valAx>
    </c:plotArea>
    <c:plotVisOnly val="1"/>
    <c:dispBlanksAs val="gap"/>
    <c:showDLblsOverMax val="0"/>
  </c:chart>
  <c:spPr>
    <a:xfrm>
      <a:off x="0" y="0"/>
      <a:ext cx="0" cy="0"/>
    </a:xfrm>
    <a:prstGeom prst="rect">
      <a:avLst/>
    </a:prstGeom>
    <a:ln>
      <a:solidFill>
        <a:schemeClr val="tx2">
          <a:lumMod val="50000"/>
        </a:schemeClr>
      </a:solidFill>
    </a:ln>
  </c:spPr>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пример'!$B$71</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пример'!$C$71:$E$71</c:f>
              <c:numCache>
                <c:formatCode>#,##0</c:formatCode>
                <c:ptCount val="3"/>
                <c:pt idx="0">
                  <c:v>0</c:v>
                </c:pt>
                <c:pt idx="1">
                  <c:v>0</c:v>
                </c:pt>
                <c:pt idx="2">
                  <c:v>0</c:v>
                </c:pt>
              </c:numCache>
            </c:numRef>
          </c:val>
          <c:extLst>
            <c:ext xmlns:c16="http://schemas.microsoft.com/office/drawing/2014/chart" uri="{C3380CC4-5D6E-409C-BE32-E72D297353CC}">
              <c16:uniqueId val="{00000000-9F56-4699-A009-71155F46F4BE}"/>
            </c:ext>
          </c:extLst>
        </c:ser>
        <c:dLbls>
          <c:showLegendKey val="0"/>
          <c:showVal val="0"/>
          <c:showCatName val="0"/>
          <c:showSerName val="0"/>
          <c:showPercent val="0"/>
          <c:showBubbleSize val="0"/>
        </c:dLbls>
        <c:gapWidth val="65"/>
        <c:axId val="185112448"/>
        <c:axId val="185113984"/>
      </c:barChart>
      <c:catAx>
        <c:axId val="185112448"/>
        <c:scaling>
          <c:orientation val="minMax"/>
        </c:scaling>
        <c:delete val="0"/>
        <c:axPos val="b"/>
        <c:numFmt formatCode="General" sourceLinked="0"/>
        <c:majorTickMark val="none"/>
        <c:minorTickMark val="none"/>
        <c:tickLblPos val="nextTo"/>
        <c:crossAx val="185113984"/>
        <c:crosses val="autoZero"/>
        <c:auto val="1"/>
        <c:lblAlgn val="ctr"/>
        <c:lblOffset val="100"/>
        <c:noMultiLvlLbl val="0"/>
      </c:catAx>
      <c:valAx>
        <c:axId val="185113984"/>
        <c:scaling>
          <c:orientation val="minMax"/>
        </c:scaling>
        <c:delete val="1"/>
        <c:axPos val="l"/>
        <c:numFmt formatCode="#,##0" sourceLinked="1"/>
        <c:majorTickMark val="out"/>
        <c:minorTickMark val="none"/>
        <c:tickLblPos val="nextTo"/>
        <c:crossAx val="1851124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пример'!$B$73</c:f>
              <c:strCache>
                <c:ptCount val="1"/>
                <c:pt idx="0">
                  <c:v>ГПН-Р</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пример'!$C$73:$E$73</c:f>
              <c:numCache>
                <c:formatCode>#,##0</c:formatCode>
                <c:ptCount val="3"/>
                <c:pt idx="0">
                  <c:v>0</c:v>
                </c:pt>
                <c:pt idx="1">
                  <c:v>0</c:v>
                </c:pt>
                <c:pt idx="2">
                  <c:v>0</c:v>
                </c:pt>
              </c:numCache>
            </c:numRef>
          </c:val>
          <c:extLst>
            <c:ext xmlns:c16="http://schemas.microsoft.com/office/drawing/2014/chart" uri="{C3380CC4-5D6E-409C-BE32-E72D297353CC}">
              <c16:uniqueId val="{00000000-8840-410A-867A-069D3AE1E1E6}"/>
            </c:ext>
          </c:extLst>
        </c:ser>
        <c:dLbls>
          <c:showLegendKey val="0"/>
          <c:showVal val="0"/>
          <c:showCatName val="0"/>
          <c:showSerName val="0"/>
          <c:showPercent val="0"/>
          <c:showBubbleSize val="0"/>
        </c:dLbls>
        <c:gapWidth val="65"/>
        <c:axId val="185143296"/>
        <c:axId val="185144832"/>
      </c:barChart>
      <c:catAx>
        <c:axId val="185143296"/>
        <c:scaling>
          <c:orientation val="minMax"/>
        </c:scaling>
        <c:delete val="0"/>
        <c:axPos val="b"/>
        <c:numFmt formatCode="General" sourceLinked="0"/>
        <c:majorTickMark val="none"/>
        <c:minorTickMark val="none"/>
        <c:tickLblPos val="nextTo"/>
        <c:crossAx val="185144832"/>
        <c:crosses val="autoZero"/>
        <c:auto val="1"/>
        <c:lblAlgn val="ctr"/>
        <c:lblOffset val="100"/>
        <c:noMultiLvlLbl val="0"/>
      </c:catAx>
      <c:valAx>
        <c:axId val="185144832"/>
        <c:scaling>
          <c:orientation val="minMax"/>
        </c:scaling>
        <c:delete val="1"/>
        <c:axPos val="l"/>
        <c:numFmt formatCode="#,##0" sourceLinked="1"/>
        <c:majorTickMark val="out"/>
        <c:minorTickMark val="none"/>
        <c:tickLblPos val="nextTo"/>
        <c:crossAx val="18514329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пример'!$B$72</c:f>
              <c:strCache>
                <c:ptCount val="1"/>
                <c:pt idx="0">
                  <c:v>ГПН-О</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пример'!$C$72:$E$72</c:f>
              <c:numCache>
                <c:formatCode>#,##0</c:formatCode>
                <c:ptCount val="3"/>
                <c:pt idx="0">
                  <c:v>0</c:v>
                </c:pt>
                <c:pt idx="1">
                  <c:v>0</c:v>
                </c:pt>
                <c:pt idx="2">
                  <c:v>0</c:v>
                </c:pt>
              </c:numCache>
            </c:numRef>
          </c:val>
          <c:extLst>
            <c:ext xmlns:c16="http://schemas.microsoft.com/office/drawing/2014/chart" uri="{C3380CC4-5D6E-409C-BE32-E72D297353CC}">
              <c16:uniqueId val="{00000000-243B-465E-A562-0448A6836F5C}"/>
            </c:ext>
          </c:extLst>
        </c:ser>
        <c:dLbls>
          <c:showLegendKey val="0"/>
          <c:showVal val="0"/>
          <c:showCatName val="0"/>
          <c:showSerName val="0"/>
          <c:showPercent val="0"/>
          <c:showBubbleSize val="0"/>
        </c:dLbls>
        <c:gapWidth val="65"/>
        <c:axId val="185165696"/>
        <c:axId val="185167232"/>
      </c:barChart>
      <c:catAx>
        <c:axId val="185165696"/>
        <c:scaling>
          <c:orientation val="minMax"/>
        </c:scaling>
        <c:delete val="0"/>
        <c:axPos val="b"/>
        <c:numFmt formatCode="General" sourceLinked="0"/>
        <c:majorTickMark val="none"/>
        <c:minorTickMark val="none"/>
        <c:tickLblPos val="nextTo"/>
        <c:crossAx val="185167232"/>
        <c:crosses val="autoZero"/>
        <c:auto val="1"/>
        <c:lblAlgn val="ctr"/>
        <c:lblOffset val="100"/>
        <c:noMultiLvlLbl val="0"/>
      </c:catAx>
      <c:valAx>
        <c:axId val="185167232"/>
        <c:scaling>
          <c:orientation val="minMax"/>
        </c:scaling>
        <c:delete val="1"/>
        <c:axPos val="l"/>
        <c:numFmt formatCode="#,##0" sourceLinked="1"/>
        <c:majorTickMark val="out"/>
        <c:minorTickMark val="none"/>
        <c:tickLblPos val="nextTo"/>
        <c:crossAx val="18516569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пример'!$B$74</c:f>
              <c:strCache>
                <c:ptCount val="1"/>
                <c:pt idx="0">
                  <c:v>ГПН-Х</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пример'!$C$74:$E$74</c:f>
              <c:numCache>
                <c:formatCode>#,##0</c:formatCode>
                <c:ptCount val="3"/>
                <c:pt idx="0">
                  <c:v>0</c:v>
                </c:pt>
                <c:pt idx="1">
                  <c:v>0</c:v>
                </c:pt>
                <c:pt idx="2">
                  <c:v>0</c:v>
                </c:pt>
              </c:numCache>
            </c:numRef>
          </c:val>
          <c:extLst>
            <c:ext xmlns:c16="http://schemas.microsoft.com/office/drawing/2014/chart" uri="{C3380CC4-5D6E-409C-BE32-E72D297353CC}">
              <c16:uniqueId val="{00000000-19F2-42D5-979E-5F68E2052837}"/>
            </c:ext>
          </c:extLst>
        </c:ser>
        <c:dLbls>
          <c:showLegendKey val="0"/>
          <c:showVal val="0"/>
          <c:showCatName val="0"/>
          <c:showSerName val="0"/>
          <c:showPercent val="0"/>
          <c:showBubbleSize val="0"/>
        </c:dLbls>
        <c:gapWidth val="65"/>
        <c:axId val="185192448"/>
        <c:axId val="185193984"/>
      </c:barChart>
      <c:catAx>
        <c:axId val="185192448"/>
        <c:scaling>
          <c:orientation val="minMax"/>
        </c:scaling>
        <c:delete val="0"/>
        <c:axPos val="b"/>
        <c:numFmt formatCode="General" sourceLinked="0"/>
        <c:majorTickMark val="none"/>
        <c:minorTickMark val="none"/>
        <c:tickLblPos val="nextTo"/>
        <c:crossAx val="185193984"/>
        <c:crosses val="autoZero"/>
        <c:auto val="1"/>
        <c:lblAlgn val="ctr"/>
        <c:lblOffset val="100"/>
        <c:noMultiLvlLbl val="0"/>
      </c:catAx>
      <c:valAx>
        <c:axId val="185193984"/>
        <c:scaling>
          <c:orientation val="minMax"/>
        </c:scaling>
        <c:delete val="1"/>
        <c:axPos val="l"/>
        <c:numFmt formatCode="#,##0" sourceLinked="1"/>
        <c:majorTickMark val="out"/>
        <c:minorTickMark val="none"/>
        <c:tickLblPos val="nextTo"/>
        <c:crossAx val="1851924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обязательств по договору (стоимость)</a:t>
            </a:r>
            <a:endParaRPr/>
          </a:p>
        </c:rich>
      </c:tx>
      <c:overlay val="0"/>
    </c:title>
    <c:autoTitleDeleted val="0"/>
    <c:plotArea>
      <c:layout/>
      <c:barChart>
        <c:barDir val="col"/>
        <c:grouping val="clustered"/>
        <c:varyColors val="0"/>
        <c:ser>
          <c:idx val="0"/>
          <c:order val="0"/>
          <c:tx>
            <c:strRef>
              <c:f>'графика пример'!$B$75</c:f>
              <c:strCache>
                <c:ptCount val="1"/>
                <c:pt idx="0">
                  <c:v>ГПН-Я</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пример'!$C$75:$E$75</c:f>
              <c:numCache>
                <c:formatCode>#,##0</c:formatCode>
                <c:ptCount val="3"/>
                <c:pt idx="0">
                  <c:v>0</c:v>
                </c:pt>
                <c:pt idx="1">
                  <c:v>0</c:v>
                </c:pt>
                <c:pt idx="2">
                  <c:v>0</c:v>
                </c:pt>
              </c:numCache>
            </c:numRef>
          </c:val>
          <c:extLst>
            <c:ext xmlns:c16="http://schemas.microsoft.com/office/drawing/2014/chart" uri="{C3380CC4-5D6E-409C-BE32-E72D297353CC}">
              <c16:uniqueId val="{00000000-5651-44D5-A35E-A58B9CBA4AC9}"/>
            </c:ext>
          </c:extLst>
        </c:ser>
        <c:dLbls>
          <c:showLegendKey val="0"/>
          <c:showVal val="0"/>
          <c:showCatName val="0"/>
          <c:showSerName val="0"/>
          <c:showPercent val="0"/>
          <c:showBubbleSize val="0"/>
        </c:dLbls>
        <c:gapWidth val="65"/>
        <c:axId val="185341824"/>
        <c:axId val="185343360"/>
      </c:barChart>
      <c:catAx>
        <c:axId val="185341824"/>
        <c:scaling>
          <c:orientation val="minMax"/>
        </c:scaling>
        <c:delete val="0"/>
        <c:axPos val="b"/>
        <c:numFmt formatCode="General" sourceLinked="0"/>
        <c:majorTickMark val="none"/>
        <c:minorTickMark val="none"/>
        <c:tickLblPos val="nextTo"/>
        <c:crossAx val="185343360"/>
        <c:crosses val="autoZero"/>
        <c:auto val="1"/>
        <c:lblAlgn val="ctr"/>
        <c:lblOffset val="100"/>
        <c:noMultiLvlLbl val="0"/>
      </c:catAx>
      <c:valAx>
        <c:axId val="185343360"/>
        <c:scaling>
          <c:orientation val="minMax"/>
        </c:scaling>
        <c:delete val="1"/>
        <c:axPos val="l"/>
        <c:numFmt formatCode="#,##0" sourceLinked="1"/>
        <c:majorTickMark val="out"/>
        <c:minorTickMark val="none"/>
        <c:tickLblPos val="nextTo"/>
        <c:crossAx val="18534182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пример'!$B$82</c:f>
              <c:strCache>
                <c:ptCount val="1"/>
                <c:pt idx="0">
                  <c:v>ГПН-А</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пример'!$C$82:$E$82</c:f>
              <c:numCache>
                <c:formatCode>#,##0</c:formatCode>
                <c:ptCount val="3"/>
                <c:pt idx="0">
                  <c:v>0</c:v>
                </c:pt>
                <c:pt idx="1">
                  <c:v>0</c:v>
                </c:pt>
                <c:pt idx="2">
                  <c:v>0</c:v>
                </c:pt>
              </c:numCache>
            </c:numRef>
          </c:val>
          <c:extLst>
            <c:ext xmlns:c16="http://schemas.microsoft.com/office/drawing/2014/chart" uri="{C3380CC4-5D6E-409C-BE32-E72D297353CC}">
              <c16:uniqueId val="{00000000-31C6-4CFD-8B64-F4103DC1BD48}"/>
            </c:ext>
          </c:extLst>
        </c:ser>
        <c:dLbls>
          <c:showLegendKey val="0"/>
          <c:showVal val="0"/>
          <c:showCatName val="0"/>
          <c:showSerName val="0"/>
          <c:showPercent val="0"/>
          <c:showBubbleSize val="0"/>
        </c:dLbls>
        <c:gapWidth val="65"/>
        <c:axId val="185376768"/>
        <c:axId val="185378304"/>
      </c:barChart>
      <c:catAx>
        <c:axId val="185376768"/>
        <c:scaling>
          <c:orientation val="minMax"/>
        </c:scaling>
        <c:delete val="0"/>
        <c:axPos val="b"/>
        <c:numFmt formatCode="General" sourceLinked="0"/>
        <c:majorTickMark val="none"/>
        <c:minorTickMark val="none"/>
        <c:tickLblPos val="nextTo"/>
        <c:crossAx val="185378304"/>
        <c:crosses val="autoZero"/>
        <c:auto val="1"/>
        <c:lblAlgn val="ctr"/>
        <c:lblOffset val="100"/>
        <c:noMultiLvlLbl val="0"/>
      </c:catAx>
      <c:valAx>
        <c:axId val="185378304"/>
        <c:scaling>
          <c:orientation val="minMax"/>
        </c:scaling>
        <c:delete val="1"/>
        <c:axPos val="l"/>
        <c:numFmt formatCode="#,##0" sourceLinked="1"/>
        <c:majorTickMark val="out"/>
        <c:minorTickMark val="none"/>
        <c:tickLblPos val="nextTo"/>
        <c:crossAx val="18537676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пример'!$B$83</c:f>
              <c:strCache>
                <c:ptCount val="1"/>
                <c:pt idx="0">
                  <c:v>ГПН-В</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пример'!$C$83:$E$83</c:f>
              <c:numCache>
                <c:formatCode>#,##0</c:formatCode>
                <c:ptCount val="3"/>
                <c:pt idx="0">
                  <c:v>0</c:v>
                </c:pt>
                <c:pt idx="1">
                  <c:v>0</c:v>
                </c:pt>
                <c:pt idx="2">
                  <c:v>0</c:v>
                </c:pt>
              </c:numCache>
            </c:numRef>
          </c:val>
          <c:extLst>
            <c:ext xmlns:c16="http://schemas.microsoft.com/office/drawing/2014/chart" uri="{C3380CC4-5D6E-409C-BE32-E72D297353CC}">
              <c16:uniqueId val="{00000000-C2AC-4C6D-A2E3-A76A85EEF409}"/>
            </c:ext>
          </c:extLst>
        </c:ser>
        <c:dLbls>
          <c:showLegendKey val="0"/>
          <c:showVal val="0"/>
          <c:showCatName val="0"/>
          <c:showSerName val="0"/>
          <c:showPercent val="0"/>
          <c:showBubbleSize val="0"/>
        </c:dLbls>
        <c:gapWidth val="65"/>
        <c:axId val="185395072"/>
        <c:axId val="185396608"/>
      </c:barChart>
      <c:catAx>
        <c:axId val="185395072"/>
        <c:scaling>
          <c:orientation val="minMax"/>
        </c:scaling>
        <c:delete val="0"/>
        <c:axPos val="b"/>
        <c:numFmt formatCode="General" sourceLinked="0"/>
        <c:majorTickMark val="none"/>
        <c:minorTickMark val="none"/>
        <c:tickLblPos val="nextTo"/>
        <c:crossAx val="185396608"/>
        <c:crosses val="autoZero"/>
        <c:auto val="1"/>
        <c:lblAlgn val="ctr"/>
        <c:lblOffset val="100"/>
        <c:noMultiLvlLbl val="0"/>
      </c:catAx>
      <c:valAx>
        <c:axId val="185396608"/>
        <c:scaling>
          <c:orientation val="minMax"/>
        </c:scaling>
        <c:delete val="1"/>
        <c:axPos val="l"/>
        <c:numFmt formatCode="#,##0" sourceLinked="1"/>
        <c:majorTickMark val="out"/>
        <c:minorTickMark val="none"/>
        <c:tickLblPos val="nextTo"/>
        <c:crossAx val="18539507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пример'!$B$84</c:f>
              <c:strCache>
                <c:ptCount val="1"/>
                <c:pt idx="0">
                  <c:v>СН-МНГ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пример'!$C$84:$E$84</c:f>
              <c:numCache>
                <c:formatCode>#,##0</c:formatCode>
                <c:ptCount val="3"/>
                <c:pt idx="0">
                  <c:v>0</c:v>
                </c:pt>
                <c:pt idx="1">
                  <c:v>0</c:v>
                </c:pt>
                <c:pt idx="2">
                  <c:v>0</c:v>
                </c:pt>
              </c:numCache>
            </c:numRef>
          </c:val>
          <c:extLst>
            <c:ext xmlns:c16="http://schemas.microsoft.com/office/drawing/2014/chart" uri="{C3380CC4-5D6E-409C-BE32-E72D297353CC}">
              <c16:uniqueId val="{00000000-5647-4FCE-A19D-E1B623383C22}"/>
            </c:ext>
          </c:extLst>
        </c:ser>
        <c:dLbls>
          <c:showLegendKey val="0"/>
          <c:showVal val="0"/>
          <c:showCatName val="0"/>
          <c:showSerName val="0"/>
          <c:showPercent val="0"/>
          <c:showBubbleSize val="0"/>
        </c:dLbls>
        <c:gapWidth val="65"/>
        <c:axId val="185688448"/>
        <c:axId val="185689984"/>
      </c:barChart>
      <c:catAx>
        <c:axId val="185688448"/>
        <c:scaling>
          <c:orientation val="minMax"/>
        </c:scaling>
        <c:delete val="0"/>
        <c:axPos val="b"/>
        <c:numFmt formatCode="General" sourceLinked="0"/>
        <c:majorTickMark val="none"/>
        <c:minorTickMark val="none"/>
        <c:tickLblPos val="nextTo"/>
        <c:crossAx val="185689984"/>
        <c:crosses val="autoZero"/>
        <c:auto val="1"/>
        <c:lblAlgn val="ctr"/>
        <c:lblOffset val="100"/>
        <c:noMultiLvlLbl val="0"/>
      </c:catAx>
      <c:valAx>
        <c:axId val="185689984"/>
        <c:scaling>
          <c:orientation val="minMax"/>
        </c:scaling>
        <c:delete val="1"/>
        <c:axPos val="l"/>
        <c:numFmt formatCode="#,##0" sourceLinked="1"/>
        <c:majorTickMark val="out"/>
        <c:minorTickMark val="none"/>
        <c:tickLblPos val="nextTo"/>
        <c:crossAx val="1856884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пример'!$B$85</c:f>
              <c:strCache>
                <c:ptCount val="1"/>
                <c:pt idx="0">
                  <c:v>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пример'!$C$85:$E$85</c:f>
              <c:numCache>
                <c:formatCode>#,##0</c:formatCode>
                <c:ptCount val="3"/>
                <c:pt idx="0">
                  <c:v>0</c:v>
                </c:pt>
                <c:pt idx="1">
                  <c:v>0</c:v>
                </c:pt>
                <c:pt idx="2">
                  <c:v>0</c:v>
                </c:pt>
              </c:numCache>
            </c:numRef>
          </c:val>
          <c:extLst>
            <c:ext xmlns:c16="http://schemas.microsoft.com/office/drawing/2014/chart" uri="{C3380CC4-5D6E-409C-BE32-E72D297353CC}">
              <c16:uniqueId val="{00000000-62A4-4F2A-BBB1-32B619AA467E}"/>
            </c:ext>
          </c:extLst>
        </c:ser>
        <c:dLbls>
          <c:showLegendKey val="0"/>
          <c:showVal val="0"/>
          <c:showCatName val="0"/>
          <c:showSerName val="0"/>
          <c:showPercent val="0"/>
          <c:showBubbleSize val="0"/>
        </c:dLbls>
        <c:gapWidth val="65"/>
        <c:axId val="185727232"/>
        <c:axId val="185409536"/>
      </c:barChart>
      <c:catAx>
        <c:axId val="185727232"/>
        <c:scaling>
          <c:orientation val="minMax"/>
        </c:scaling>
        <c:delete val="0"/>
        <c:axPos val="b"/>
        <c:numFmt formatCode="General" sourceLinked="0"/>
        <c:majorTickMark val="none"/>
        <c:minorTickMark val="none"/>
        <c:tickLblPos val="nextTo"/>
        <c:crossAx val="185409536"/>
        <c:crosses val="autoZero"/>
        <c:auto val="1"/>
        <c:lblAlgn val="ctr"/>
        <c:lblOffset val="100"/>
        <c:noMultiLvlLbl val="0"/>
      </c:catAx>
      <c:valAx>
        <c:axId val="185409536"/>
        <c:scaling>
          <c:orientation val="minMax"/>
        </c:scaling>
        <c:delete val="1"/>
        <c:axPos val="l"/>
        <c:numFmt formatCode="#,##0" sourceLinked="1"/>
        <c:majorTickMark val="out"/>
        <c:minorTickMark val="none"/>
        <c:tickLblPos val="nextTo"/>
        <c:crossAx val="18572723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пример'!$B$86</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пример'!$C$86:$E$86</c:f>
              <c:numCache>
                <c:formatCode>#,##0</c:formatCode>
                <c:ptCount val="3"/>
                <c:pt idx="0">
                  <c:v>0</c:v>
                </c:pt>
                <c:pt idx="1">
                  <c:v>0</c:v>
                </c:pt>
                <c:pt idx="2">
                  <c:v>0</c:v>
                </c:pt>
              </c:numCache>
            </c:numRef>
          </c:val>
          <c:extLst>
            <c:ext xmlns:c16="http://schemas.microsoft.com/office/drawing/2014/chart" uri="{C3380CC4-5D6E-409C-BE32-E72D297353CC}">
              <c16:uniqueId val="{00000000-D264-4739-B7D8-18878FBC7044}"/>
            </c:ext>
          </c:extLst>
        </c:ser>
        <c:dLbls>
          <c:showLegendKey val="0"/>
          <c:showVal val="0"/>
          <c:showCatName val="0"/>
          <c:showSerName val="0"/>
          <c:showPercent val="0"/>
          <c:showBubbleSize val="0"/>
        </c:dLbls>
        <c:gapWidth val="65"/>
        <c:axId val="185434496"/>
        <c:axId val="185436032"/>
      </c:barChart>
      <c:catAx>
        <c:axId val="185434496"/>
        <c:scaling>
          <c:orientation val="minMax"/>
        </c:scaling>
        <c:delete val="0"/>
        <c:axPos val="b"/>
        <c:numFmt formatCode="General" sourceLinked="0"/>
        <c:majorTickMark val="none"/>
        <c:minorTickMark val="none"/>
        <c:tickLblPos val="nextTo"/>
        <c:crossAx val="185436032"/>
        <c:crosses val="autoZero"/>
        <c:auto val="1"/>
        <c:lblAlgn val="ctr"/>
        <c:lblOffset val="100"/>
        <c:noMultiLvlLbl val="0"/>
      </c:catAx>
      <c:valAx>
        <c:axId val="185436032"/>
        <c:scaling>
          <c:orientation val="minMax"/>
        </c:scaling>
        <c:delete val="1"/>
        <c:axPos val="l"/>
        <c:numFmt formatCode="#,##0" sourceLinked="1"/>
        <c:majorTickMark val="out"/>
        <c:minorTickMark val="none"/>
        <c:tickLblPos val="nextTo"/>
        <c:crossAx val="18543449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ru-RU" sz="800"/>
              <a:t>Динамика НПВ</a:t>
            </a:r>
            <a:endParaRPr/>
          </a:p>
        </c:rich>
      </c:tx>
      <c:overlay val="0"/>
    </c:title>
    <c:autoTitleDeleted val="0"/>
    <c:plotArea>
      <c:layout/>
      <c:barChart>
        <c:barDir val="col"/>
        <c:grouping val="clustered"/>
        <c:varyColors val="0"/>
        <c:ser>
          <c:idx val="1"/>
          <c:order val="0"/>
          <c:tx>
            <c:strRef>
              <c:f>'графика пример'!$B$10</c:f>
              <c:strCache>
                <c:ptCount val="1"/>
                <c:pt idx="0">
                  <c:v>по вине Подрядчика</c:v>
                </c:pt>
              </c:strCache>
            </c:strRef>
          </c:tx>
          <c:spPr>
            <a:prstGeom prst="rect">
              <a:avLst/>
            </a:prstGeom>
            <a:solidFill>
              <a:schemeClr val="tx2">
                <a:lumMod val="60000"/>
                <a:lumOff val="40000"/>
              </a:schemeClr>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пример'!$C$10:$E$10</c:f>
              <c:numCache>
                <c:formatCode>#,##0</c:formatCode>
                <c:ptCount val="3"/>
                <c:pt idx="0">
                  <c:v>55334.273099798826</c:v>
                </c:pt>
                <c:pt idx="1">
                  <c:v>53480.256226415157</c:v>
                </c:pt>
                <c:pt idx="2">
                  <c:v>43291.22</c:v>
                </c:pt>
              </c:numCache>
            </c:numRef>
          </c:val>
          <c:extLst>
            <c:ext xmlns:c16="http://schemas.microsoft.com/office/drawing/2014/chart" uri="{C3380CC4-5D6E-409C-BE32-E72D297353CC}">
              <c16:uniqueId val="{00000000-AA0C-4A95-9C23-7EEC0F026023}"/>
            </c:ext>
          </c:extLst>
        </c:ser>
        <c:dLbls>
          <c:showLegendKey val="0"/>
          <c:showVal val="0"/>
          <c:showCatName val="0"/>
          <c:showSerName val="0"/>
          <c:showPercent val="0"/>
          <c:showBubbleSize val="0"/>
        </c:dLbls>
        <c:gapWidth val="31"/>
        <c:overlap val="40"/>
        <c:axId val="184541184"/>
        <c:axId val="184542720"/>
      </c:barChart>
      <c:catAx>
        <c:axId val="184541184"/>
        <c:scaling>
          <c:orientation val="minMax"/>
        </c:scaling>
        <c:delete val="0"/>
        <c:axPos val="b"/>
        <c:numFmt formatCode="General" sourceLinked="0"/>
        <c:majorTickMark val="none"/>
        <c:minorTickMark val="none"/>
        <c:tickLblPos val="nextTo"/>
        <c:crossAx val="184542720"/>
        <c:crosses val="autoZero"/>
        <c:auto val="1"/>
        <c:lblAlgn val="ctr"/>
        <c:lblOffset val="100"/>
        <c:noMultiLvlLbl val="0"/>
      </c:catAx>
      <c:valAx>
        <c:axId val="184542720"/>
        <c:scaling>
          <c:orientation val="minMax"/>
        </c:scaling>
        <c:delete val="1"/>
        <c:axPos val="l"/>
        <c:numFmt formatCode="#,##0" sourceLinked="1"/>
        <c:majorTickMark val="out"/>
        <c:minorTickMark val="none"/>
        <c:tickLblPos val="nextTo"/>
        <c:crossAx val="184541184"/>
        <c:crosses val="autoZero"/>
        <c:crossBetween val="between"/>
      </c:valAx>
    </c:plotArea>
    <c:legend>
      <c:legendPos val="r"/>
      <c:overlay val="0"/>
    </c:legend>
    <c:plotVisOnly val="1"/>
    <c:dispBlanksAs val="gap"/>
    <c:showDLblsOverMax val="0"/>
  </c:chart>
  <c:spPr>
    <a:xfrm>
      <a:off x="0" y="0"/>
      <a:ext cx="0" cy="0"/>
    </a:xfrm>
    <a:prstGeom prst="rect">
      <a:avLst/>
    </a:prstGeom>
    <a:ln>
      <a:solidFill>
        <a:schemeClr val="tx2">
          <a:lumMod val="50000"/>
        </a:schemeClr>
      </a:solidFill>
    </a:ln>
  </c:spPr>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пример'!$B$88</c:f>
              <c:strCache>
                <c:ptCount val="1"/>
                <c:pt idx="0">
                  <c:v>ГПН-Р</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пример'!$C$88:$E$88</c:f>
              <c:numCache>
                <c:formatCode>#,##0</c:formatCode>
                <c:ptCount val="3"/>
                <c:pt idx="0">
                  <c:v>0</c:v>
                </c:pt>
                <c:pt idx="1">
                  <c:v>0</c:v>
                </c:pt>
                <c:pt idx="2">
                  <c:v>0</c:v>
                </c:pt>
              </c:numCache>
            </c:numRef>
          </c:val>
          <c:extLst>
            <c:ext xmlns:c16="http://schemas.microsoft.com/office/drawing/2014/chart" uri="{C3380CC4-5D6E-409C-BE32-E72D297353CC}">
              <c16:uniqueId val="{00000000-ABDE-46F5-A311-BFCE54F778CF}"/>
            </c:ext>
          </c:extLst>
        </c:ser>
        <c:dLbls>
          <c:showLegendKey val="0"/>
          <c:showVal val="0"/>
          <c:showCatName val="0"/>
          <c:showSerName val="0"/>
          <c:showPercent val="0"/>
          <c:showBubbleSize val="0"/>
        </c:dLbls>
        <c:gapWidth val="65"/>
        <c:axId val="185460992"/>
        <c:axId val="185462784"/>
      </c:barChart>
      <c:catAx>
        <c:axId val="185460992"/>
        <c:scaling>
          <c:orientation val="minMax"/>
        </c:scaling>
        <c:delete val="0"/>
        <c:axPos val="b"/>
        <c:numFmt formatCode="General" sourceLinked="0"/>
        <c:majorTickMark val="none"/>
        <c:minorTickMark val="none"/>
        <c:tickLblPos val="nextTo"/>
        <c:crossAx val="185462784"/>
        <c:crosses val="autoZero"/>
        <c:auto val="1"/>
        <c:lblAlgn val="ctr"/>
        <c:lblOffset val="100"/>
        <c:noMultiLvlLbl val="0"/>
      </c:catAx>
      <c:valAx>
        <c:axId val="185462784"/>
        <c:scaling>
          <c:orientation val="minMax"/>
        </c:scaling>
        <c:delete val="1"/>
        <c:axPos val="l"/>
        <c:numFmt formatCode="#,##0" sourceLinked="1"/>
        <c:majorTickMark val="out"/>
        <c:minorTickMark val="none"/>
        <c:tickLblPos val="nextTo"/>
        <c:crossAx val="18546099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пример'!$B$87</c:f>
              <c:strCache>
                <c:ptCount val="1"/>
                <c:pt idx="0">
                  <c:v>ГПН-О</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пример'!$C$87:$E$87</c:f>
              <c:numCache>
                <c:formatCode>#,##0</c:formatCode>
                <c:ptCount val="3"/>
                <c:pt idx="0">
                  <c:v>0</c:v>
                </c:pt>
                <c:pt idx="1">
                  <c:v>0</c:v>
                </c:pt>
                <c:pt idx="2">
                  <c:v>0</c:v>
                </c:pt>
              </c:numCache>
            </c:numRef>
          </c:val>
          <c:extLst>
            <c:ext xmlns:c16="http://schemas.microsoft.com/office/drawing/2014/chart" uri="{C3380CC4-5D6E-409C-BE32-E72D297353CC}">
              <c16:uniqueId val="{00000000-BE8A-4FD0-8022-573EEC188DFF}"/>
            </c:ext>
          </c:extLst>
        </c:ser>
        <c:dLbls>
          <c:showLegendKey val="0"/>
          <c:showVal val="0"/>
          <c:showCatName val="0"/>
          <c:showSerName val="0"/>
          <c:showPercent val="0"/>
          <c:showBubbleSize val="0"/>
        </c:dLbls>
        <c:gapWidth val="65"/>
        <c:axId val="185561472"/>
        <c:axId val="185563008"/>
      </c:barChart>
      <c:catAx>
        <c:axId val="185561472"/>
        <c:scaling>
          <c:orientation val="minMax"/>
        </c:scaling>
        <c:delete val="0"/>
        <c:axPos val="b"/>
        <c:numFmt formatCode="General" sourceLinked="0"/>
        <c:majorTickMark val="none"/>
        <c:minorTickMark val="none"/>
        <c:tickLblPos val="nextTo"/>
        <c:crossAx val="185563008"/>
        <c:crosses val="autoZero"/>
        <c:auto val="1"/>
        <c:lblAlgn val="ctr"/>
        <c:lblOffset val="100"/>
        <c:noMultiLvlLbl val="0"/>
      </c:catAx>
      <c:valAx>
        <c:axId val="185563008"/>
        <c:scaling>
          <c:orientation val="minMax"/>
        </c:scaling>
        <c:delete val="1"/>
        <c:axPos val="l"/>
        <c:numFmt formatCode="#,##0" sourceLinked="1"/>
        <c:majorTickMark val="out"/>
        <c:minorTickMark val="none"/>
        <c:tickLblPos val="nextTo"/>
        <c:crossAx val="18556147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пример'!$B$89</c:f>
              <c:strCache>
                <c:ptCount val="1"/>
                <c:pt idx="0">
                  <c:v>ГПН-Х</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пример'!$C$89:$E$89</c:f>
              <c:numCache>
                <c:formatCode>#,##0</c:formatCode>
                <c:ptCount val="3"/>
                <c:pt idx="0">
                  <c:v>0</c:v>
                </c:pt>
                <c:pt idx="1">
                  <c:v>0</c:v>
                </c:pt>
                <c:pt idx="2">
                  <c:v>0</c:v>
                </c:pt>
              </c:numCache>
            </c:numRef>
          </c:val>
          <c:extLst>
            <c:ext xmlns:c16="http://schemas.microsoft.com/office/drawing/2014/chart" uri="{C3380CC4-5D6E-409C-BE32-E72D297353CC}">
              <c16:uniqueId val="{00000000-C1AB-4572-8790-3DB389AE1FCA}"/>
            </c:ext>
          </c:extLst>
        </c:ser>
        <c:dLbls>
          <c:showLegendKey val="0"/>
          <c:showVal val="0"/>
          <c:showCatName val="0"/>
          <c:showSerName val="0"/>
          <c:showPercent val="0"/>
          <c:showBubbleSize val="0"/>
        </c:dLbls>
        <c:gapWidth val="65"/>
        <c:axId val="185575680"/>
        <c:axId val="185593856"/>
      </c:barChart>
      <c:catAx>
        <c:axId val="185575680"/>
        <c:scaling>
          <c:orientation val="minMax"/>
        </c:scaling>
        <c:delete val="0"/>
        <c:axPos val="b"/>
        <c:numFmt formatCode="General" sourceLinked="0"/>
        <c:majorTickMark val="none"/>
        <c:minorTickMark val="none"/>
        <c:tickLblPos val="nextTo"/>
        <c:crossAx val="185593856"/>
        <c:crosses val="autoZero"/>
        <c:auto val="1"/>
        <c:lblAlgn val="ctr"/>
        <c:lblOffset val="100"/>
        <c:noMultiLvlLbl val="0"/>
      </c:catAx>
      <c:valAx>
        <c:axId val="185593856"/>
        <c:scaling>
          <c:orientation val="minMax"/>
        </c:scaling>
        <c:delete val="1"/>
        <c:axPos val="l"/>
        <c:numFmt formatCode="#,##0" sourceLinked="1"/>
        <c:majorTickMark val="out"/>
        <c:minorTickMark val="none"/>
        <c:tickLblPos val="nextTo"/>
        <c:crossAx val="18557568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Заказчика</a:t>
            </a:r>
            <a:endParaRPr/>
          </a:p>
        </c:rich>
      </c:tx>
      <c:overlay val="0"/>
    </c:title>
    <c:autoTitleDeleted val="0"/>
    <c:plotArea>
      <c:layout/>
      <c:barChart>
        <c:barDir val="col"/>
        <c:grouping val="clustered"/>
        <c:varyColors val="0"/>
        <c:ser>
          <c:idx val="0"/>
          <c:order val="0"/>
          <c:tx>
            <c:strRef>
              <c:f>'графика пример'!$B$90</c:f>
              <c:strCache>
                <c:ptCount val="1"/>
                <c:pt idx="0">
                  <c:v>ГПН-Я</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пример'!$C$90:$E$90</c:f>
              <c:numCache>
                <c:formatCode>#,##0</c:formatCode>
                <c:ptCount val="3"/>
                <c:pt idx="0">
                  <c:v>0</c:v>
                </c:pt>
                <c:pt idx="1">
                  <c:v>0</c:v>
                </c:pt>
                <c:pt idx="2">
                  <c:v>0</c:v>
                </c:pt>
              </c:numCache>
            </c:numRef>
          </c:val>
          <c:extLst>
            <c:ext xmlns:c16="http://schemas.microsoft.com/office/drawing/2014/chart" uri="{C3380CC4-5D6E-409C-BE32-E72D297353CC}">
              <c16:uniqueId val="{00000000-2935-4429-BD33-A9F2E7B26405}"/>
            </c:ext>
          </c:extLst>
        </c:ser>
        <c:dLbls>
          <c:showLegendKey val="0"/>
          <c:showVal val="0"/>
          <c:showCatName val="0"/>
          <c:showSerName val="0"/>
          <c:showPercent val="0"/>
          <c:showBubbleSize val="0"/>
        </c:dLbls>
        <c:gapWidth val="65"/>
        <c:axId val="185614720"/>
        <c:axId val="185616256"/>
      </c:barChart>
      <c:catAx>
        <c:axId val="185614720"/>
        <c:scaling>
          <c:orientation val="minMax"/>
        </c:scaling>
        <c:delete val="0"/>
        <c:axPos val="b"/>
        <c:numFmt formatCode="General" sourceLinked="0"/>
        <c:majorTickMark val="none"/>
        <c:minorTickMark val="none"/>
        <c:tickLblPos val="nextTo"/>
        <c:crossAx val="185616256"/>
        <c:crosses val="autoZero"/>
        <c:auto val="1"/>
        <c:lblAlgn val="ctr"/>
        <c:lblOffset val="100"/>
        <c:noMultiLvlLbl val="0"/>
      </c:catAx>
      <c:valAx>
        <c:axId val="185616256"/>
        <c:scaling>
          <c:orientation val="minMax"/>
        </c:scaling>
        <c:delete val="1"/>
        <c:axPos val="l"/>
        <c:numFmt formatCode="#,##0" sourceLinked="1"/>
        <c:majorTickMark val="out"/>
        <c:minorTickMark val="none"/>
        <c:tickLblPos val="nextTo"/>
        <c:crossAx val="18561472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пример'!$B$102</c:f>
              <c:strCache>
                <c:ptCount val="1"/>
                <c:pt idx="0">
                  <c:v>ГПН-А</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пример'!$C$102:$E$102</c:f>
              <c:numCache>
                <c:formatCode>#,##0</c:formatCode>
                <c:ptCount val="3"/>
                <c:pt idx="0">
                  <c:v>0</c:v>
                </c:pt>
                <c:pt idx="1">
                  <c:v>0</c:v>
                </c:pt>
                <c:pt idx="2">
                  <c:v>0</c:v>
                </c:pt>
              </c:numCache>
            </c:numRef>
          </c:val>
          <c:extLst>
            <c:ext xmlns:c16="http://schemas.microsoft.com/office/drawing/2014/chart" uri="{C3380CC4-5D6E-409C-BE32-E72D297353CC}">
              <c16:uniqueId val="{00000000-9C36-4139-9144-3EDA82188620}"/>
            </c:ext>
          </c:extLst>
        </c:ser>
        <c:dLbls>
          <c:showLegendKey val="0"/>
          <c:showVal val="0"/>
          <c:showCatName val="0"/>
          <c:showSerName val="0"/>
          <c:showPercent val="0"/>
          <c:showBubbleSize val="0"/>
        </c:dLbls>
        <c:gapWidth val="65"/>
        <c:axId val="185633024"/>
        <c:axId val="185651200"/>
      </c:barChart>
      <c:catAx>
        <c:axId val="185633024"/>
        <c:scaling>
          <c:orientation val="minMax"/>
        </c:scaling>
        <c:delete val="0"/>
        <c:axPos val="b"/>
        <c:numFmt formatCode="General" sourceLinked="0"/>
        <c:majorTickMark val="none"/>
        <c:minorTickMark val="none"/>
        <c:tickLblPos val="nextTo"/>
        <c:crossAx val="185651200"/>
        <c:crosses val="autoZero"/>
        <c:auto val="1"/>
        <c:lblAlgn val="ctr"/>
        <c:lblOffset val="100"/>
        <c:noMultiLvlLbl val="0"/>
      </c:catAx>
      <c:valAx>
        <c:axId val="185651200"/>
        <c:scaling>
          <c:orientation val="minMax"/>
        </c:scaling>
        <c:delete val="1"/>
        <c:axPos val="l"/>
        <c:numFmt formatCode="#,##0" sourceLinked="1"/>
        <c:majorTickMark val="out"/>
        <c:minorTickMark val="none"/>
        <c:tickLblPos val="nextTo"/>
        <c:crossAx val="18563302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пример'!$B$103</c:f>
              <c:strCache>
                <c:ptCount val="1"/>
                <c:pt idx="0">
                  <c:v>ГПН-В</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пример'!$C$103:$E$103</c:f>
              <c:numCache>
                <c:formatCode>#,##0</c:formatCode>
                <c:ptCount val="3"/>
                <c:pt idx="0">
                  <c:v>0</c:v>
                </c:pt>
                <c:pt idx="1">
                  <c:v>0</c:v>
                </c:pt>
                <c:pt idx="2">
                  <c:v>0</c:v>
                </c:pt>
              </c:numCache>
            </c:numRef>
          </c:val>
          <c:extLst>
            <c:ext xmlns:c16="http://schemas.microsoft.com/office/drawing/2014/chart" uri="{C3380CC4-5D6E-409C-BE32-E72D297353CC}">
              <c16:uniqueId val="{00000000-6B18-4A58-839D-D5E115F6399C}"/>
            </c:ext>
          </c:extLst>
        </c:ser>
        <c:dLbls>
          <c:showLegendKey val="0"/>
          <c:showVal val="0"/>
          <c:showCatName val="0"/>
          <c:showSerName val="0"/>
          <c:showPercent val="0"/>
          <c:showBubbleSize val="0"/>
        </c:dLbls>
        <c:gapWidth val="65"/>
        <c:axId val="126427520"/>
        <c:axId val="126429056"/>
      </c:barChart>
      <c:catAx>
        <c:axId val="126427520"/>
        <c:scaling>
          <c:orientation val="minMax"/>
        </c:scaling>
        <c:delete val="0"/>
        <c:axPos val="b"/>
        <c:numFmt formatCode="General" sourceLinked="0"/>
        <c:majorTickMark val="none"/>
        <c:minorTickMark val="none"/>
        <c:tickLblPos val="nextTo"/>
        <c:crossAx val="126429056"/>
        <c:crosses val="autoZero"/>
        <c:auto val="1"/>
        <c:lblAlgn val="ctr"/>
        <c:lblOffset val="100"/>
        <c:noMultiLvlLbl val="0"/>
      </c:catAx>
      <c:valAx>
        <c:axId val="126429056"/>
        <c:scaling>
          <c:orientation val="minMax"/>
        </c:scaling>
        <c:delete val="1"/>
        <c:axPos val="l"/>
        <c:numFmt formatCode="#,##0" sourceLinked="1"/>
        <c:majorTickMark val="out"/>
        <c:minorTickMark val="none"/>
        <c:tickLblPos val="nextTo"/>
        <c:crossAx val="12642752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пример'!$B$104</c:f>
              <c:strCache>
                <c:ptCount val="1"/>
                <c:pt idx="0">
                  <c:v>СН-МНГ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пример'!$C$104:$E$104</c:f>
              <c:numCache>
                <c:formatCode>#,##0</c:formatCode>
                <c:ptCount val="3"/>
                <c:pt idx="0">
                  <c:v>0</c:v>
                </c:pt>
                <c:pt idx="1">
                  <c:v>0</c:v>
                </c:pt>
                <c:pt idx="2">
                  <c:v>0</c:v>
                </c:pt>
              </c:numCache>
            </c:numRef>
          </c:val>
          <c:extLst>
            <c:ext xmlns:c16="http://schemas.microsoft.com/office/drawing/2014/chart" uri="{C3380CC4-5D6E-409C-BE32-E72D297353CC}">
              <c16:uniqueId val="{00000000-E732-4141-88E2-BBB46A9B5016}"/>
            </c:ext>
          </c:extLst>
        </c:ser>
        <c:dLbls>
          <c:showLegendKey val="0"/>
          <c:showVal val="0"/>
          <c:showCatName val="0"/>
          <c:showSerName val="0"/>
          <c:showPercent val="0"/>
          <c:showBubbleSize val="0"/>
        </c:dLbls>
        <c:gapWidth val="65"/>
        <c:axId val="185870592"/>
        <c:axId val="185872384"/>
      </c:barChart>
      <c:catAx>
        <c:axId val="185870592"/>
        <c:scaling>
          <c:orientation val="minMax"/>
        </c:scaling>
        <c:delete val="0"/>
        <c:axPos val="b"/>
        <c:numFmt formatCode="General" sourceLinked="0"/>
        <c:majorTickMark val="none"/>
        <c:minorTickMark val="none"/>
        <c:tickLblPos val="nextTo"/>
        <c:crossAx val="185872384"/>
        <c:crosses val="autoZero"/>
        <c:auto val="1"/>
        <c:lblAlgn val="ctr"/>
        <c:lblOffset val="100"/>
        <c:noMultiLvlLbl val="0"/>
      </c:catAx>
      <c:valAx>
        <c:axId val="185872384"/>
        <c:scaling>
          <c:orientation val="minMax"/>
        </c:scaling>
        <c:delete val="1"/>
        <c:axPos val="l"/>
        <c:numFmt formatCode="#,##0" sourceLinked="1"/>
        <c:majorTickMark val="out"/>
        <c:minorTickMark val="none"/>
        <c:tickLblPos val="nextTo"/>
        <c:crossAx val="18587059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пример'!$B$105</c:f>
              <c:strCache>
                <c:ptCount val="1"/>
                <c:pt idx="0">
                  <c:v>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пример'!$C$105:$E$105</c:f>
              <c:numCache>
                <c:formatCode>#,##0</c:formatCode>
                <c:ptCount val="3"/>
                <c:pt idx="0">
                  <c:v>0</c:v>
                </c:pt>
                <c:pt idx="1">
                  <c:v>0</c:v>
                </c:pt>
                <c:pt idx="2">
                  <c:v>0</c:v>
                </c:pt>
              </c:numCache>
            </c:numRef>
          </c:val>
          <c:extLst>
            <c:ext xmlns:c16="http://schemas.microsoft.com/office/drawing/2014/chart" uri="{C3380CC4-5D6E-409C-BE32-E72D297353CC}">
              <c16:uniqueId val="{00000000-B710-4A7E-846B-235ABBA36E36}"/>
            </c:ext>
          </c:extLst>
        </c:ser>
        <c:dLbls>
          <c:showLegendKey val="0"/>
          <c:showVal val="0"/>
          <c:showCatName val="0"/>
          <c:showSerName val="0"/>
          <c:showPercent val="0"/>
          <c:showBubbleSize val="0"/>
        </c:dLbls>
        <c:gapWidth val="65"/>
        <c:axId val="185909248"/>
        <c:axId val="185910784"/>
      </c:barChart>
      <c:catAx>
        <c:axId val="185909248"/>
        <c:scaling>
          <c:orientation val="minMax"/>
        </c:scaling>
        <c:delete val="0"/>
        <c:axPos val="b"/>
        <c:numFmt formatCode="General" sourceLinked="0"/>
        <c:majorTickMark val="none"/>
        <c:minorTickMark val="none"/>
        <c:tickLblPos val="nextTo"/>
        <c:crossAx val="185910784"/>
        <c:crosses val="autoZero"/>
        <c:auto val="1"/>
        <c:lblAlgn val="ctr"/>
        <c:lblOffset val="100"/>
        <c:noMultiLvlLbl val="0"/>
      </c:catAx>
      <c:valAx>
        <c:axId val="185910784"/>
        <c:scaling>
          <c:orientation val="minMax"/>
        </c:scaling>
        <c:delete val="1"/>
        <c:axPos val="l"/>
        <c:numFmt formatCode="#,##0" sourceLinked="1"/>
        <c:majorTickMark val="out"/>
        <c:minorTickMark val="none"/>
        <c:tickLblPos val="nextTo"/>
        <c:crossAx val="1859092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пример'!$B$106</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пример'!$C$106:$E$106</c:f>
              <c:numCache>
                <c:formatCode>#,##0</c:formatCode>
                <c:ptCount val="3"/>
                <c:pt idx="0">
                  <c:v>0</c:v>
                </c:pt>
                <c:pt idx="1">
                  <c:v>0</c:v>
                </c:pt>
                <c:pt idx="2">
                  <c:v>0</c:v>
                </c:pt>
              </c:numCache>
            </c:numRef>
          </c:val>
          <c:extLst>
            <c:ext xmlns:c16="http://schemas.microsoft.com/office/drawing/2014/chart" uri="{C3380CC4-5D6E-409C-BE32-E72D297353CC}">
              <c16:uniqueId val="{00000000-CEFE-4890-A699-AD5807113EC4}"/>
            </c:ext>
          </c:extLst>
        </c:ser>
        <c:dLbls>
          <c:showLegendKey val="0"/>
          <c:showVal val="0"/>
          <c:showCatName val="0"/>
          <c:showSerName val="0"/>
          <c:showPercent val="0"/>
          <c:showBubbleSize val="0"/>
        </c:dLbls>
        <c:gapWidth val="65"/>
        <c:axId val="186005376"/>
        <c:axId val="186006912"/>
      </c:barChart>
      <c:catAx>
        <c:axId val="186005376"/>
        <c:scaling>
          <c:orientation val="minMax"/>
        </c:scaling>
        <c:delete val="0"/>
        <c:axPos val="b"/>
        <c:numFmt formatCode="General" sourceLinked="0"/>
        <c:majorTickMark val="none"/>
        <c:minorTickMark val="none"/>
        <c:tickLblPos val="nextTo"/>
        <c:crossAx val="186006912"/>
        <c:crosses val="autoZero"/>
        <c:auto val="1"/>
        <c:lblAlgn val="ctr"/>
        <c:lblOffset val="100"/>
        <c:noMultiLvlLbl val="0"/>
      </c:catAx>
      <c:valAx>
        <c:axId val="186006912"/>
        <c:scaling>
          <c:orientation val="minMax"/>
        </c:scaling>
        <c:delete val="1"/>
        <c:axPos val="l"/>
        <c:numFmt formatCode="#,##0" sourceLinked="1"/>
        <c:majorTickMark val="out"/>
        <c:minorTickMark val="none"/>
        <c:tickLblPos val="nextTo"/>
        <c:crossAx val="18600537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пример'!$B$108</c:f>
              <c:strCache>
                <c:ptCount val="1"/>
                <c:pt idx="0">
                  <c:v>ГПН-Р</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пример'!$C$108:$E$108</c:f>
              <c:numCache>
                <c:formatCode>#,##0</c:formatCode>
                <c:ptCount val="3"/>
                <c:pt idx="0">
                  <c:v>0</c:v>
                </c:pt>
                <c:pt idx="1">
                  <c:v>0</c:v>
                </c:pt>
                <c:pt idx="2">
                  <c:v>0</c:v>
                </c:pt>
              </c:numCache>
            </c:numRef>
          </c:val>
          <c:extLst>
            <c:ext xmlns:c16="http://schemas.microsoft.com/office/drawing/2014/chart" uri="{C3380CC4-5D6E-409C-BE32-E72D297353CC}">
              <c16:uniqueId val="{00000000-4AB4-44CF-AF71-06EACCBD4396}"/>
            </c:ext>
          </c:extLst>
        </c:ser>
        <c:dLbls>
          <c:showLegendKey val="0"/>
          <c:showVal val="0"/>
          <c:showCatName val="0"/>
          <c:showSerName val="0"/>
          <c:showPercent val="0"/>
          <c:showBubbleSize val="0"/>
        </c:dLbls>
        <c:gapWidth val="65"/>
        <c:axId val="186032128"/>
        <c:axId val="186033664"/>
      </c:barChart>
      <c:catAx>
        <c:axId val="186032128"/>
        <c:scaling>
          <c:orientation val="minMax"/>
        </c:scaling>
        <c:delete val="0"/>
        <c:axPos val="b"/>
        <c:numFmt formatCode="General" sourceLinked="0"/>
        <c:majorTickMark val="none"/>
        <c:minorTickMark val="none"/>
        <c:tickLblPos val="nextTo"/>
        <c:crossAx val="186033664"/>
        <c:crosses val="autoZero"/>
        <c:auto val="1"/>
        <c:lblAlgn val="ctr"/>
        <c:lblOffset val="100"/>
        <c:noMultiLvlLbl val="0"/>
      </c:catAx>
      <c:valAx>
        <c:axId val="186033664"/>
        <c:scaling>
          <c:orientation val="minMax"/>
        </c:scaling>
        <c:delete val="1"/>
        <c:axPos val="l"/>
        <c:numFmt formatCode="#,##0" sourceLinked="1"/>
        <c:majorTickMark val="out"/>
        <c:minorTickMark val="none"/>
        <c:tickLblPos val="nextTo"/>
        <c:crossAx val="18603212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ru-RU" sz="800" i="1"/>
              <a:t>Оценка удовлетворенности взаимодействием Подрядчик – Заказчик</a:t>
            </a:r>
            <a:endParaRPr/>
          </a:p>
        </c:rich>
      </c:tx>
      <c:overlay val="0"/>
    </c:title>
    <c:autoTitleDeleted val="0"/>
    <c:plotArea>
      <c:layout/>
      <c:barChart>
        <c:barDir val="col"/>
        <c:grouping val="clustered"/>
        <c:varyColors val="0"/>
        <c:ser>
          <c:idx val="0"/>
          <c:order val="0"/>
          <c:tx>
            <c:strRef>
              <c:f>'графика пример'!$B$12</c:f>
              <c:strCache>
                <c:ptCount val="1"/>
                <c:pt idx="0">
                  <c:v>Оценка удовлетворенности взаимодействием Подрядчик – Заказчик</c:v>
                </c:pt>
              </c:strCache>
            </c:strRef>
          </c:tx>
          <c:spPr>
            <a:prstGeom prst="rect">
              <a:avLst/>
            </a:prstGeom>
            <a:solidFill>
              <a:schemeClr val="accent5">
                <a:lumMod val="60000"/>
                <a:lumOff val="4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пример'!$C$12:$E$12</c:f>
              <c:numCache>
                <c:formatCode>General</c:formatCode>
                <c:ptCount val="3"/>
                <c:pt idx="2">
                  <c:v>86</c:v>
                </c:pt>
              </c:numCache>
            </c:numRef>
          </c:val>
          <c:extLst>
            <c:ext xmlns:c16="http://schemas.microsoft.com/office/drawing/2014/chart" uri="{C3380CC4-5D6E-409C-BE32-E72D297353CC}">
              <c16:uniqueId val="{00000000-BAF8-4854-B6E0-C2D0345B350D}"/>
            </c:ext>
          </c:extLst>
        </c:ser>
        <c:dLbls>
          <c:showLegendKey val="0"/>
          <c:showVal val="0"/>
          <c:showCatName val="0"/>
          <c:showSerName val="0"/>
          <c:showPercent val="0"/>
          <c:showBubbleSize val="0"/>
        </c:dLbls>
        <c:gapWidth val="3"/>
        <c:axId val="195913984"/>
        <c:axId val="184549376"/>
      </c:barChart>
      <c:catAx>
        <c:axId val="195913984"/>
        <c:scaling>
          <c:orientation val="minMax"/>
        </c:scaling>
        <c:delete val="0"/>
        <c:axPos val="b"/>
        <c:numFmt formatCode="General" sourceLinked="0"/>
        <c:majorTickMark val="out"/>
        <c:minorTickMark val="none"/>
        <c:tickLblPos val="nextTo"/>
        <c:crossAx val="184549376"/>
        <c:crosses val="autoZero"/>
        <c:auto val="1"/>
        <c:lblAlgn val="ctr"/>
        <c:lblOffset val="100"/>
        <c:noMultiLvlLbl val="0"/>
      </c:catAx>
      <c:valAx>
        <c:axId val="184549376"/>
        <c:scaling>
          <c:orientation val="minMax"/>
        </c:scaling>
        <c:delete val="1"/>
        <c:axPos val="l"/>
        <c:numFmt formatCode="General" sourceLinked="1"/>
        <c:majorTickMark val="out"/>
        <c:minorTickMark val="none"/>
        <c:tickLblPos val="nextTo"/>
        <c:crossAx val="19591398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пример'!$B$107</c:f>
              <c:strCache>
                <c:ptCount val="1"/>
                <c:pt idx="0">
                  <c:v>ГПН-О</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пример'!$C$107:$E$107</c:f>
              <c:numCache>
                <c:formatCode>#,##0</c:formatCode>
                <c:ptCount val="3"/>
                <c:pt idx="0">
                  <c:v>0</c:v>
                </c:pt>
                <c:pt idx="1">
                  <c:v>0</c:v>
                </c:pt>
                <c:pt idx="2">
                  <c:v>0</c:v>
                </c:pt>
              </c:numCache>
            </c:numRef>
          </c:val>
          <c:extLst>
            <c:ext xmlns:c16="http://schemas.microsoft.com/office/drawing/2014/chart" uri="{C3380CC4-5D6E-409C-BE32-E72D297353CC}">
              <c16:uniqueId val="{00000000-4663-47CA-BBFB-9F0629DC7121}"/>
            </c:ext>
          </c:extLst>
        </c:ser>
        <c:dLbls>
          <c:showLegendKey val="0"/>
          <c:showVal val="0"/>
          <c:showCatName val="0"/>
          <c:showSerName val="0"/>
          <c:showPercent val="0"/>
          <c:showBubbleSize val="0"/>
        </c:dLbls>
        <c:gapWidth val="65"/>
        <c:axId val="186128256"/>
        <c:axId val="186129792"/>
      </c:barChart>
      <c:catAx>
        <c:axId val="186128256"/>
        <c:scaling>
          <c:orientation val="minMax"/>
        </c:scaling>
        <c:delete val="0"/>
        <c:axPos val="b"/>
        <c:numFmt formatCode="General" sourceLinked="0"/>
        <c:majorTickMark val="none"/>
        <c:minorTickMark val="none"/>
        <c:tickLblPos val="nextTo"/>
        <c:crossAx val="186129792"/>
        <c:crosses val="autoZero"/>
        <c:auto val="1"/>
        <c:lblAlgn val="ctr"/>
        <c:lblOffset val="100"/>
        <c:noMultiLvlLbl val="0"/>
      </c:catAx>
      <c:valAx>
        <c:axId val="186129792"/>
        <c:scaling>
          <c:orientation val="minMax"/>
        </c:scaling>
        <c:delete val="1"/>
        <c:axPos val="l"/>
        <c:numFmt formatCode="#,##0" sourceLinked="1"/>
        <c:majorTickMark val="out"/>
        <c:minorTickMark val="none"/>
        <c:tickLblPos val="nextTo"/>
        <c:crossAx val="18612825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пример'!$B$109</c:f>
              <c:strCache>
                <c:ptCount val="1"/>
                <c:pt idx="0">
                  <c:v>ГПН-Х</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пример'!$C$109:$E$109</c:f>
              <c:numCache>
                <c:formatCode>#,##0</c:formatCode>
                <c:ptCount val="3"/>
                <c:pt idx="0">
                  <c:v>0</c:v>
                </c:pt>
                <c:pt idx="1">
                  <c:v>0</c:v>
                </c:pt>
                <c:pt idx="2">
                  <c:v>0</c:v>
                </c:pt>
              </c:numCache>
            </c:numRef>
          </c:val>
          <c:extLst>
            <c:ext xmlns:c16="http://schemas.microsoft.com/office/drawing/2014/chart" uri="{C3380CC4-5D6E-409C-BE32-E72D297353CC}">
              <c16:uniqueId val="{00000000-DB1D-430C-8006-7D1B81F7F7B9}"/>
            </c:ext>
          </c:extLst>
        </c:ser>
        <c:dLbls>
          <c:showLegendKey val="0"/>
          <c:showVal val="0"/>
          <c:showCatName val="0"/>
          <c:showSerName val="0"/>
          <c:showPercent val="0"/>
          <c:showBubbleSize val="0"/>
        </c:dLbls>
        <c:gapWidth val="65"/>
        <c:axId val="186150912"/>
        <c:axId val="186152448"/>
      </c:barChart>
      <c:catAx>
        <c:axId val="186150912"/>
        <c:scaling>
          <c:orientation val="minMax"/>
        </c:scaling>
        <c:delete val="0"/>
        <c:axPos val="b"/>
        <c:numFmt formatCode="General" sourceLinked="0"/>
        <c:majorTickMark val="none"/>
        <c:minorTickMark val="none"/>
        <c:tickLblPos val="nextTo"/>
        <c:crossAx val="186152448"/>
        <c:crosses val="autoZero"/>
        <c:auto val="1"/>
        <c:lblAlgn val="ctr"/>
        <c:lblOffset val="100"/>
        <c:noMultiLvlLbl val="0"/>
      </c:catAx>
      <c:valAx>
        <c:axId val="186152448"/>
        <c:scaling>
          <c:orientation val="minMax"/>
        </c:scaling>
        <c:delete val="1"/>
        <c:axPos val="l"/>
        <c:numFmt formatCode="#,##0" sourceLinked="1"/>
        <c:majorTickMark val="out"/>
        <c:minorTickMark val="none"/>
        <c:tickLblPos val="nextTo"/>
        <c:crossAx val="18615091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Динамика НПВ: по вине Подрядчика</a:t>
            </a:r>
            <a:endParaRPr/>
          </a:p>
        </c:rich>
      </c:tx>
      <c:overlay val="0"/>
    </c:title>
    <c:autoTitleDeleted val="0"/>
    <c:plotArea>
      <c:layout/>
      <c:barChart>
        <c:barDir val="col"/>
        <c:grouping val="clustered"/>
        <c:varyColors val="0"/>
        <c:ser>
          <c:idx val="0"/>
          <c:order val="0"/>
          <c:tx>
            <c:strRef>
              <c:f>'графика пример'!$B$110</c:f>
              <c:strCache>
                <c:ptCount val="1"/>
                <c:pt idx="0">
                  <c:v>ГПН-Я</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пример'!$C$110:$E$110</c:f>
              <c:numCache>
                <c:formatCode>#,##0</c:formatCode>
                <c:ptCount val="3"/>
                <c:pt idx="0">
                  <c:v>0</c:v>
                </c:pt>
                <c:pt idx="1">
                  <c:v>0</c:v>
                </c:pt>
                <c:pt idx="2">
                  <c:v>0</c:v>
                </c:pt>
              </c:numCache>
            </c:numRef>
          </c:val>
          <c:extLst>
            <c:ext xmlns:c16="http://schemas.microsoft.com/office/drawing/2014/chart" uri="{C3380CC4-5D6E-409C-BE32-E72D297353CC}">
              <c16:uniqueId val="{00000000-7726-465A-877F-D8CF3A9FC919}"/>
            </c:ext>
          </c:extLst>
        </c:ser>
        <c:dLbls>
          <c:showLegendKey val="0"/>
          <c:showVal val="0"/>
          <c:showCatName val="0"/>
          <c:showSerName val="0"/>
          <c:showPercent val="0"/>
          <c:showBubbleSize val="0"/>
        </c:dLbls>
        <c:gapWidth val="65"/>
        <c:axId val="186173312"/>
        <c:axId val="186174848"/>
      </c:barChart>
      <c:catAx>
        <c:axId val="186173312"/>
        <c:scaling>
          <c:orientation val="minMax"/>
        </c:scaling>
        <c:delete val="0"/>
        <c:axPos val="b"/>
        <c:numFmt formatCode="General" sourceLinked="0"/>
        <c:majorTickMark val="none"/>
        <c:minorTickMark val="none"/>
        <c:tickLblPos val="nextTo"/>
        <c:crossAx val="186174848"/>
        <c:crosses val="autoZero"/>
        <c:auto val="1"/>
        <c:lblAlgn val="ctr"/>
        <c:lblOffset val="100"/>
        <c:noMultiLvlLbl val="0"/>
      </c:catAx>
      <c:valAx>
        <c:axId val="186174848"/>
        <c:scaling>
          <c:orientation val="minMax"/>
        </c:scaling>
        <c:delete val="1"/>
        <c:axPos val="l"/>
        <c:numFmt formatCode="#,##0" sourceLinked="1"/>
        <c:majorTickMark val="out"/>
        <c:minorTickMark val="none"/>
        <c:tickLblPos val="nextTo"/>
        <c:crossAx val="18617331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пример'!$B$122</c:f>
              <c:strCache>
                <c:ptCount val="1"/>
                <c:pt idx="0">
                  <c:v>ГПН-А</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пример'!$C$122:$E$122</c:f>
              <c:numCache>
                <c:formatCode>#,##0</c:formatCode>
                <c:ptCount val="3"/>
                <c:pt idx="0">
                  <c:v>0</c:v>
                </c:pt>
                <c:pt idx="1">
                  <c:v>0</c:v>
                </c:pt>
                <c:pt idx="2">
                  <c:v>0</c:v>
                </c:pt>
              </c:numCache>
            </c:numRef>
          </c:val>
          <c:extLst>
            <c:ext xmlns:c16="http://schemas.microsoft.com/office/drawing/2014/chart" uri="{C3380CC4-5D6E-409C-BE32-E72D297353CC}">
              <c16:uniqueId val="{00000000-C2D7-4A83-B9FB-F9F90DA8FB2B}"/>
            </c:ext>
          </c:extLst>
        </c:ser>
        <c:dLbls>
          <c:showLegendKey val="0"/>
          <c:showVal val="0"/>
          <c:showCatName val="0"/>
          <c:showSerName val="0"/>
          <c:showPercent val="0"/>
          <c:showBubbleSize val="0"/>
        </c:dLbls>
        <c:gapWidth val="65"/>
        <c:axId val="186081280"/>
        <c:axId val="186082816"/>
      </c:barChart>
      <c:catAx>
        <c:axId val="186081280"/>
        <c:scaling>
          <c:orientation val="minMax"/>
        </c:scaling>
        <c:delete val="0"/>
        <c:axPos val="b"/>
        <c:numFmt formatCode="General" sourceLinked="0"/>
        <c:majorTickMark val="none"/>
        <c:minorTickMark val="none"/>
        <c:tickLblPos val="nextTo"/>
        <c:crossAx val="186082816"/>
        <c:crosses val="autoZero"/>
        <c:auto val="1"/>
        <c:lblAlgn val="ctr"/>
        <c:lblOffset val="100"/>
        <c:noMultiLvlLbl val="0"/>
      </c:catAx>
      <c:valAx>
        <c:axId val="186082816"/>
        <c:scaling>
          <c:orientation val="minMax"/>
        </c:scaling>
        <c:delete val="1"/>
        <c:axPos val="l"/>
        <c:numFmt formatCode="#,##0" sourceLinked="1"/>
        <c:majorTickMark val="out"/>
        <c:minorTickMark val="none"/>
        <c:tickLblPos val="nextTo"/>
        <c:crossAx val="18608128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пример'!$B$123</c:f>
              <c:strCache>
                <c:ptCount val="1"/>
                <c:pt idx="0">
                  <c:v>ГПН-В</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пример'!$C$123:$E$123</c:f>
              <c:numCache>
                <c:formatCode>#,##0</c:formatCode>
                <c:ptCount val="3"/>
                <c:pt idx="0">
                  <c:v>0</c:v>
                </c:pt>
                <c:pt idx="1">
                  <c:v>0</c:v>
                </c:pt>
                <c:pt idx="2">
                  <c:v>0</c:v>
                </c:pt>
              </c:numCache>
            </c:numRef>
          </c:val>
          <c:extLst>
            <c:ext xmlns:c16="http://schemas.microsoft.com/office/drawing/2014/chart" uri="{C3380CC4-5D6E-409C-BE32-E72D297353CC}">
              <c16:uniqueId val="{00000000-53C7-45EA-9B13-4B393606819C}"/>
            </c:ext>
          </c:extLst>
        </c:ser>
        <c:dLbls>
          <c:showLegendKey val="0"/>
          <c:showVal val="0"/>
          <c:showCatName val="0"/>
          <c:showSerName val="0"/>
          <c:showPercent val="0"/>
          <c:showBubbleSize val="0"/>
        </c:dLbls>
        <c:gapWidth val="65"/>
        <c:axId val="186115968"/>
        <c:axId val="186117504"/>
      </c:barChart>
      <c:catAx>
        <c:axId val="186115968"/>
        <c:scaling>
          <c:orientation val="minMax"/>
        </c:scaling>
        <c:delete val="0"/>
        <c:axPos val="b"/>
        <c:numFmt formatCode="General" sourceLinked="0"/>
        <c:majorTickMark val="none"/>
        <c:minorTickMark val="none"/>
        <c:tickLblPos val="nextTo"/>
        <c:crossAx val="186117504"/>
        <c:crosses val="autoZero"/>
        <c:auto val="1"/>
        <c:lblAlgn val="ctr"/>
        <c:lblOffset val="100"/>
        <c:noMultiLvlLbl val="0"/>
      </c:catAx>
      <c:valAx>
        <c:axId val="186117504"/>
        <c:scaling>
          <c:orientation val="minMax"/>
        </c:scaling>
        <c:delete val="1"/>
        <c:axPos val="l"/>
        <c:numFmt formatCode="#,##0" sourceLinked="1"/>
        <c:majorTickMark val="out"/>
        <c:minorTickMark val="none"/>
        <c:tickLblPos val="nextTo"/>
        <c:crossAx val="18611596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пример'!$B$124</c:f>
              <c:strCache>
                <c:ptCount val="1"/>
                <c:pt idx="0">
                  <c:v>СН-МНГ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пример'!$C$124:$E$124</c:f>
              <c:numCache>
                <c:formatCode>#,##0</c:formatCode>
                <c:ptCount val="3"/>
                <c:pt idx="0">
                  <c:v>0</c:v>
                </c:pt>
                <c:pt idx="1">
                  <c:v>0</c:v>
                </c:pt>
                <c:pt idx="2">
                  <c:v>0</c:v>
                </c:pt>
              </c:numCache>
            </c:numRef>
          </c:val>
          <c:extLst>
            <c:ext xmlns:c16="http://schemas.microsoft.com/office/drawing/2014/chart" uri="{C3380CC4-5D6E-409C-BE32-E72D297353CC}">
              <c16:uniqueId val="{00000000-E255-4B0D-A0E5-65BC46434D60}"/>
            </c:ext>
          </c:extLst>
        </c:ser>
        <c:dLbls>
          <c:showLegendKey val="0"/>
          <c:showVal val="0"/>
          <c:showCatName val="0"/>
          <c:showSerName val="0"/>
          <c:showPercent val="0"/>
          <c:showBubbleSize val="0"/>
        </c:dLbls>
        <c:gapWidth val="65"/>
        <c:axId val="186343808"/>
        <c:axId val="186345344"/>
      </c:barChart>
      <c:catAx>
        <c:axId val="186343808"/>
        <c:scaling>
          <c:orientation val="minMax"/>
        </c:scaling>
        <c:delete val="0"/>
        <c:axPos val="b"/>
        <c:numFmt formatCode="General" sourceLinked="0"/>
        <c:majorTickMark val="none"/>
        <c:minorTickMark val="none"/>
        <c:tickLblPos val="nextTo"/>
        <c:crossAx val="186345344"/>
        <c:crosses val="autoZero"/>
        <c:auto val="1"/>
        <c:lblAlgn val="ctr"/>
        <c:lblOffset val="100"/>
        <c:noMultiLvlLbl val="0"/>
      </c:catAx>
      <c:valAx>
        <c:axId val="186345344"/>
        <c:scaling>
          <c:orientation val="minMax"/>
        </c:scaling>
        <c:delete val="1"/>
        <c:axPos val="l"/>
        <c:numFmt formatCode="#,##0" sourceLinked="1"/>
        <c:majorTickMark val="out"/>
        <c:minorTickMark val="none"/>
        <c:tickLblPos val="nextTo"/>
        <c:crossAx val="18634380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пример'!$B$125</c:f>
              <c:strCache>
                <c:ptCount val="1"/>
                <c:pt idx="0">
                  <c:v>МНГ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пример'!$C$125:$E$125</c:f>
              <c:numCache>
                <c:formatCode>#,##0</c:formatCode>
                <c:ptCount val="3"/>
                <c:pt idx="0">
                  <c:v>0</c:v>
                </c:pt>
                <c:pt idx="1">
                  <c:v>0</c:v>
                </c:pt>
                <c:pt idx="2">
                  <c:v>0</c:v>
                </c:pt>
              </c:numCache>
            </c:numRef>
          </c:val>
          <c:extLst>
            <c:ext xmlns:c16="http://schemas.microsoft.com/office/drawing/2014/chart" uri="{C3380CC4-5D6E-409C-BE32-E72D297353CC}">
              <c16:uniqueId val="{00000000-1057-4092-9000-C193E5945578}"/>
            </c:ext>
          </c:extLst>
        </c:ser>
        <c:dLbls>
          <c:showLegendKey val="0"/>
          <c:showVal val="0"/>
          <c:showCatName val="0"/>
          <c:showSerName val="0"/>
          <c:showPercent val="0"/>
          <c:showBubbleSize val="0"/>
        </c:dLbls>
        <c:gapWidth val="65"/>
        <c:axId val="186366208"/>
        <c:axId val="186368000"/>
      </c:barChart>
      <c:catAx>
        <c:axId val="186366208"/>
        <c:scaling>
          <c:orientation val="minMax"/>
        </c:scaling>
        <c:delete val="0"/>
        <c:axPos val="b"/>
        <c:numFmt formatCode="General" sourceLinked="0"/>
        <c:majorTickMark val="none"/>
        <c:minorTickMark val="none"/>
        <c:tickLblPos val="nextTo"/>
        <c:crossAx val="186368000"/>
        <c:crosses val="autoZero"/>
        <c:auto val="1"/>
        <c:lblAlgn val="ctr"/>
        <c:lblOffset val="100"/>
        <c:noMultiLvlLbl val="0"/>
      </c:catAx>
      <c:valAx>
        <c:axId val="186368000"/>
        <c:scaling>
          <c:orientation val="minMax"/>
        </c:scaling>
        <c:delete val="1"/>
        <c:axPos val="l"/>
        <c:numFmt formatCode="#,##0" sourceLinked="1"/>
        <c:majorTickMark val="out"/>
        <c:minorTickMark val="none"/>
        <c:tickLblPos val="nextTo"/>
        <c:crossAx val="18636620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пример'!$B$126</c:f>
              <c:strCache>
                <c:ptCount val="1"/>
                <c:pt idx="0">
                  <c:v>ГПН-ННГ</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пример'!$C$126:$E$126</c:f>
              <c:numCache>
                <c:formatCode>#,##0</c:formatCode>
                <c:ptCount val="3"/>
                <c:pt idx="0">
                  <c:v>0</c:v>
                </c:pt>
                <c:pt idx="1">
                  <c:v>0</c:v>
                </c:pt>
                <c:pt idx="2">
                  <c:v>0</c:v>
                </c:pt>
              </c:numCache>
            </c:numRef>
          </c:val>
          <c:extLst>
            <c:ext xmlns:c16="http://schemas.microsoft.com/office/drawing/2014/chart" uri="{C3380CC4-5D6E-409C-BE32-E72D297353CC}">
              <c16:uniqueId val="{00000000-DB06-4EDF-ADAE-F1792B6BCB2B}"/>
            </c:ext>
          </c:extLst>
        </c:ser>
        <c:dLbls>
          <c:showLegendKey val="0"/>
          <c:showVal val="0"/>
          <c:showCatName val="0"/>
          <c:showSerName val="0"/>
          <c:showPercent val="0"/>
          <c:showBubbleSize val="0"/>
        </c:dLbls>
        <c:gapWidth val="65"/>
        <c:axId val="186478976"/>
        <c:axId val="186480512"/>
      </c:barChart>
      <c:catAx>
        <c:axId val="186478976"/>
        <c:scaling>
          <c:orientation val="minMax"/>
        </c:scaling>
        <c:delete val="0"/>
        <c:axPos val="b"/>
        <c:numFmt formatCode="General" sourceLinked="0"/>
        <c:majorTickMark val="none"/>
        <c:minorTickMark val="none"/>
        <c:tickLblPos val="nextTo"/>
        <c:crossAx val="186480512"/>
        <c:crosses val="autoZero"/>
        <c:auto val="1"/>
        <c:lblAlgn val="ctr"/>
        <c:lblOffset val="100"/>
        <c:noMultiLvlLbl val="0"/>
      </c:catAx>
      <c:valAx>
        <c:axId val="186480512"/>
        <c:scaling>
          <c:orientation val="minMax"/>
        </c:scaling>
        <c:delete val="1"/>
        <c:axPos val="l"/>
        <c:numFmt formatCode="#,##0" sourceLinked="1"/>
        <c:majorTickMark val="out"/>
        <c:minorTickMark val="none"/>
        <c:tickLblPos val="nextTo"/>
        <c:crossAx val="186478976"/>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пример'!$B$128</c:f>
              <c:strCache>
                <c:ptCount val="1"/>
                <c:pt idx="0">
                  <c:v>ГПН-Р</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пример'!$C$128:$E$128</c:f>
              <c:numCache>
                <c:formatCode>#,##0</c:formatCode>
                <c:ptCount val="3"/>
                <c:pt idx="0">
                  <c:v>0</c:v>
                </c:pt>
                <c:pt idx="1">
                  <c:v>0</c:v>
                </c:pt>
                <c:pt idx="2">
                  <c:v>0</c:v>
                </c:pt>
              </c:numCache>
            </c:numRef>
          </c:val>
          <c:extLst>
            <c:ext xmlns:c16="http://schemas.microsoft.com/office/drawing/2014/chart" uri="{C3380CC4-5D6E-409C-BE32-E72D297353CC}">
              <c16:uniqueId val="{00000000-6B61-4EE1-876C-303FE481FDED}"/>
            </c:ext>
          </c:extLst>
        </c:ser>
        <c:dLbls>
          <c:showLegendKey val="0"/>
          <c:showVal val="0"/>
          <c:showCatName val="0"/>
          <c:showSerName val="0"/>
          <c:showPercent val="0"/>
          <c:showBubbleSize val="0"/>
        </c:dLbls>
        <c:gapWidth val="65"/>
        <c:axId val="186497280"/>
        <c:axId val="188223488"/>
      </c:barChart>
      <c:catAx>
        <c:axId val="186497280"/>
        <c:scaling>
          <c:orientation val="minMax"/>
        </c:scaling>
        <c:delete val="0"/>
        <c:axPos val="b"/>
        <c:numFmt formatCode="General" sourceLinked="0"/>
        <c:majorTickMark val="none"/>
        <c:minorTickMark val="none"/>
        <c:tickLblPos val="nextTo"/>
        <c:crossAx val="188223488"/>
        <c:crosses val="autoZero"/>
        <c:auto val="1"/>
        <c:lblAlgn val="ctr"/>
        <c:lblOffset val="100"/>
        <c:noMultiLvlLbl val="0"/>
      </c:catAx>
      <c:valAx>
        <c:axId val="188223488"/>
        <c:scaling>
          <c:orientation val="minMax"/>
        </c:scaling>
        <c:delete val="1"/>
        <c:axPos val="l"/>
        <c:numFmt formatCode="#,##0" sourceLinked="1"/>
        <c:majorTickMark val="out"/>
        <c:minorTickMark val="none"/>
        <c:tickLblPos val="nextTo"/>
        <c:crossAx val="186497280"/>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пример'!$B$127</c:f>
              <c:strCache>
                <c:ptCount val="1"/>
                <c:pt idx="0">
                  <c:v>ГПН-О</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пример'!$C$127:$E$127</c:f>
              <c:numCache>
                <c:formatCode>#,##0</c:formatCode>
                <c:ptCount val="3"/>
                <c:pt idx="0">
                  <c:v>0</c:v>
                </c:pt>
                <c:pt idx="1">
                  <c:v>0</c:v>
                </c:pt>
                <c:pt idx="2">
                  <c:v>0</c:v>
                </c:pt>
              </c:numCache>
            </c:numRef>
          </c:val>
          <c:extLst>
            <c:ext xmlns:c16="http://schemas.microsoft.com/office/drawing/2014/chart" uri="{C3380CC4-5D6E-409C-BE32-E72D297353CC}">
              <c16:uniqueId val="{00000000-72F2-4A19-8A34-8A1B3C9237B9}"/>
            </c:ext>
          </c:extLst>
        </c:ser>
        <c:dLbls>
          <c:showLegendKey val="0"/>
          <c:showVal val="0"/>
          <c:showCatName val="0"/>
          <c:showSerName val="0"/>
          <c:showPercent val="0"/>
          <c:showBubbleSize val="0"/>
        </c:dLbls>
        <c:gapWidth val="65"/>
        <c:axId val="188244352"/>
        <c:axId val="188245888"/>
      </c:barChart>
      <c:catAx>
        <c:axId val="188244352"/>
        <c:scaling>
          <c:orientation val="minMax"/>
        </c:scaling>
        <c:delete val="0"/>
        <c:axPos val="b"/>
        <c:numFmt formatCode="General" sourceLinked="0"/>
        <c:majorTickMark val="none"/>
        <c:minorTickMark val="none"/>
        <c:tickLblPos val="nextTo"/>
        <c:crossAx val="188245888"/>
        <c:crosses val="autoZero"/>
        <c:auto val="1"/>
        <c:lblAlgn val="ctr"/>
        <c:lblOffset val="100"/>
        <c:noMultiLvlLbl val="0"/>
      </c:catAx>
      <c:valAx>
        <c:axId val="188245888"/>
        <c:scaling>
          <c:orientation val="minMax"/>
        </c:scaling>
        <c:delete val="1"/>
        <c:axPos val="l"/>
        <c:numFmt formatCode="#,##0" sourceLinked="1"/>
        <c:majorTickMark val="out"/>
        <c:minorTickMark val="none"/>
        <c:tickLblPos val="nextTo"/>
        <c:crossAx val="188244352"/>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ru-RU" sz="800" i="1"/>
              <a:t>% выполнения мероприятий в срок (ПУД, ПКМ, Письма</a:t>
            </a:r>
            <a:r>
              <a:rPr lang="ru-RU" i="1"/>
              <a:t>)</a:t>
            </a:r>
            <a:endParaRPr/>
          </a:p>
        </c:rich>
      </c:tx>
      <c:overlay val="0"/>
    </c:title>
    <c:autoTitleDeleted val="0"/>
    <c:plotArea>
      <c:layout/>
      <c:barChart>
        <c:barDir val="col"/>
        <c:grouping val="clustered"/>
        <c:varyColors val="0"/>
        <c:ser>
          <c:idx val="0"/>
          <c:order val="0"/>
          <c:tx>
            <c:strRef>
              <c:f>'графика пример'!$B$11</c:f>
              <c:strCache>
                <c:ptCount val="1"/>
                <c:pt idx="0">
                  <c:v>% выполнения мероприятий в срок (ПУД, ПКМ, Письма)</c:v>
                </c:pt>
              </c:strCache>
            </c:strRef>
          </c:tx>
          <c:spPr>
            <a:prstGeom prst="rect">
              <a:avLst/>
            </a:prstGeom>
            <a:solidFill>
              <a:schemeClr val="accent5">
                <a:lumMod val="75000"/>
              </a:schemeClr>
            </a:solidFill>
          </c:spPr>
          <c:invertIfNegative val="0"/>
          <c:dLbls>
            <c:dLbl>
              <c:idx val="0"/>
              <c:layout>
                <c:manualLayout>
                  <c:x val="0"/>
                  <c:y val="2.12999999999999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C7-4962-95B0-DF97585BC52B}"/>
                </c:ext>
              </c:extLst>
            </c:dLbl>
            <c:dLbl>
              <c:idx val="1"/>
              <c:layout>
                <c:manualLayout>
                  <c:x val="0"/>
                  <c:y val="7.96700000000000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C7-4962-95B0-DF97585BC52B}"/>
                </c:ext>
              </c:extLst>
            </c:dLbl>
            <c:dLbl>
              <c:idx val="2"/>
              <c:layout>
                <c:manualLayout>
                  <c:x val="0"/>
                  <c:y val="1.46339999999999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C7-4962-95B0-DF97585BC52B}"/>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пример'!$C$11:$E$11</c:f>
              <c:numCache>
                <c:formatCode>#,##0</c:formatCode>
                <c:ptCount val="3"/>
                <c:pt idx="0">
                  <c:v>89.522483660130717</c:v>
                </c:pt>
                <c:pt idx="1">
                  <c:v>92.255421052631576</c:v>
                </c:pt>
                <c:pt idx="2">
                  <c:v>92.742775510204069</c:v>
                </c:pt>
              </c:numCache>
            </c:numRef>
          </c:val>
          <c:extLst>
            <c:ext xmlns:c16="http://schemas.microsoft.com/office/drawing/2014/chart" uri="{C3380CC4-5D6E-409C-BE32-E72D297353CC}">
              <c16:uniqueId val="{00000003-12C7-4962-95B0-DF97585BC52B}"/>
            </c:ext>
          </c:extLst>
        </c:ser>
        <c:dLbls>
          <c:showLegendKey val="0"/>
          <c:showVal val="0"/>
          <c:showCatName val="0"/>
          <c:showSerName val="0"/>
          <c:showPercent val="0"/>
          <c:showBubbleSize val="0"/>
        </c:dLbls>
        <c:gapWidth val="65"/>
        <c:overlap val="14"/>
        <c:axId val="184567296"/>
        <c:axId val="184568832"/>
      </c:barChart>
      <c:catAx>
        <c:axId val="184567296"/>
        <c:scaling>
          <c:orientation val="minMax"/>
        </c:scaling>
        <c:delete val="0"/>
        <c:axPos val="b"/>
        <c:numFmt formatCode="General" sourceLinked="0"/>
        <c:majorTickMark val="none"/>
        <c:minorTickMark val="none"/>
        <c:tickLblPos val="nextTo"/>
        <c:crossAx val="184568832"/>
        <c:crosses val="autoZero"/>
        <c:auto val="1"/>
        <c:lblAlgn val="ctr"/>
        <c:lblOffset val="100"/>
        <c:noMultiLvlLbl val="0"/>
      </c:catAx>
      <c:valAx>
        <c:axId val="184568832"/>
        <c:scaling>
          <c:orientation val="minMax"/>
        </c:scaling>
        <c:delete val="1"/>
        <c:axPos val="l"/>
        <c:numFmt formatCode="#,##0" sourceLinked="1"/>
        <c:majorTickMark val="none"/>
        <c:minorTickMark val="none"/>
        <c:tickLblPos val="nextTo"/>
        <c:crossAx val="184567296"/>
        <c:crosses val="autoZero"/>
        <c:crossBetween val="between"/>
      </c:valAx>
    </c:plotArea>
    <c:plotVisOnly val="1"/>
    <c:dispBlanksAs val="gap"/>
    <c:showDLblsOverMax val="0"/>
  </c:chart>
  <c:spPr>
    <a:xfrm>
      <a:off x="0" y="0"/>
      <a:ext cx="0" cy="0"/>
    </a:xfrm>
    <a:prstGeom prst="rect">
      <a:avLst/>
    </a:prstGeom>
    <a:ln>
      <a:solidFill>
        <a:schemeClr val="tx2">
          <a:lumMod val="50000"/>
        </a:schemeClr>
      </a:solidFill>
    </a:ln>
  </c:spPr>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пример'!$B$129</c:f>
              <c:strCache>
                <c:ptCount val="1"/>
                <c:pt idx="0">
                  <c:v>ГПН-Х</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пример'!$C$129:$E$129</c:f>
              <c:numCache>
                <c:formatCode>#,##0</c:formatCode>
                <c:ptCount val="3"/>
                <c:pt idx="0">
                  <c:v>0</c:v>
                </c:pt>
                <c:pt idx="1">
                  <c:v>0</c:v>
                </c:pt>
                <c:pt idx="2">
                  <c:v>0</c:v>
                </c:pt>
              </c:numCache>
            </c:numRef>
          </c:val>
          <c:extLst>
            <c:ext xmlns:c16="http://schemas.microsoft.com/office/drawing/2014/chart" uri="{C3380CC4-5D6E-409C-BE32-E72D297353CC}">
              <c16:uniqueId val="{00000000-9DA1-4F5F-AEAA-229C283EDBA6}"/>
            </c:ext>
          </c:extLst>
        </c:ser>
        <c:dLbls>
          <c:showLegendKey val="0"/>
          <c:showVal val="0"/>
          <c:showCatName val="0"/>
          <c:showSerName val="0"/>
          <c:showPercent val="0"/>
          <c:showBubbleSize val="0"/>
        </c:dLbls>
        <c:gapWidth val="65"/>
        <c:axId val="188270848"/>
        <c:axId val="188276736"/>
      </c:barChart>
      <c:catAx>
        <c:axId val="188270848"/>
        <c:scaling>
          <c:orientation val="minMax"/>
        </c:scaling>
        <c:delete val="0"/>
        <c:axPos val="b"/>
        <c:numFmt formatCode="General" sourceLinked="0"/>
        <c:majorTickMark val="none"/>
        <c:minorTickMark val="none"/>
        <c:tickLblPos val="nextTo"/>
        <c:crossAx val="188276736"/>
        <c:crosses val="autoZero"/>
        <c:auto val="1"/>
        <c:lblAlgn val="ctr"/>
        <c:lblOffset val="100"/>
        <c:noMultiLvlLbl val="0"/>
      </c:catAx>
      <c:valAx>
        <c:axId val="188276736"/>
        <c:scaling>
          <c:orientation val="minMax"/>
        </c:scaling>
        <c:delete val="1"/>
        <c:axPos val="l"/>
        <c:numFmt formatCode="#,##0" sourceLinked="1"/>
        <c:majorTickMark val="out"/>
        <c:minorTickMark val="none"/>
        <c:tickLblPos val="nextTo"/>
        <c:crossAx val="1882708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 выполнения мероприятий в срок (ПУД, ПКМ, Письма)</a:t>
            </a:r>
            <a:endParaRPr/>
          </a:p>
        </c:rich>
      </c:tx>
      <c:overlay val="0"/>
    </c:title>
    <c:autoTitleDeleted val="0"/>
    <c:plotArea>
      <c:layout/>
      <c:barChart>
        <c:barDir val="col"/>
        <c:grouping val="clustered"/>
        <c:varyColors val="0"/>
        <c:ser>
          <c:idx val="0"/>
          <c:order val="0"/>
          <c:tx>
            <c:strRef>
              <c:f>'графика пример'!$B$130</c:f>
              <c:strCache>
                <c:ptCount val="1"/>
                <c:pt idx="0">
                  <c:v>ГПН-Я</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пример'!$C$130:$E$130</c:f>
              <c:numCache>
                <c:formatCode>#,##0</c:formatCode>
                <c:ptCount val="3"/>
                <c:pt idx="0">
                  <c:v>0</c:v>
                </c:pt>
                <c:pt idx="1">
                  <c:v>0</c:v>
                </c:pt>
                <c:pt idx="2">
                  <c:v>0</c:v>
                </c:pt>
              </c:numCache>
            </c:numRef>
          </c:val>
          <c:extLst>
            <c:ext xmlns:c16="http://schemas.microsoft.com/office/drawing/2014/chart" uri="{C3380CC4-5D6E-409C-BE32-E72D297353CC}">
              <c16:uniqueId val="{00000000-5681-4D63-8711-1F6393B66E20}"/>
            </c:ext>
          </c:extLst>
        </c:ser>
        <c:dLbls>
          <c:showLegendKey val="0"/>
          <c:showVal val="0"/>
          <c:showCatName val="0"/>
          <c:showSerName val="0"/>
          <c:showPercent val="0"/>
          <c:showBubbleSize val="0"/>
        </c:dLbls>
        <c:gapWidth val="65"/>
        <c:axId val="189477248"/>
        <c:axId val="189478784"/>
      </c:barChart>
      <c:catAx>
        <c:axId val="189477248"/>
        <c:scaling>
          <c:orientation val="minMax"/>
        </c:scaling>
        <c:delete val="0"/>
        <c:axPos val="b"/>
        <c:numFmt formatCode="General" sourceLinked="0"/>
        <c:majorTickMark val="none"/>
        <c:minorTickMark val="none"/>
        <c:tickLblPos val="nextTo"/>
        <c:crossAx val="189478784"/>
        <c:crosses val="autoZero"/>
        <c:auto val="1"/>
        <c:lblAlgn val="ctr"/>
        <c:lblOffset val="100"/>
        <c:noMultiLvlLbl val="0"/>
      </c:catAx>
      <c:valAx>
        <c:axId val="189478784"/>
        <c:scaling>
          <c:orientation val="minMax"/>
        </c:scaling>
        <c:delete val="1"/>
        <c:axPos val="l"/>
        <c:numFmt formatCode="#,##0" sourceLinked="1"/>
        <c:majorTickMark val="out"/>
        <c:minorTickMark val="none"/>
        <c:tickLblPos val="nextTo"/>
        <c:crossAx val="1894772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ru-RU" sz="800"/>
              <a:t>Динамика НПВ</a:t>
            </a:r>
            <a:endParaRPr/>
          </a:p>
        </c:rich>
      </c:tx>
      <c:overlay val="0"/>
    </c:title>
    <c:autoTitleDeleted val="0"/>
    <c:plotArea>
      <c:layout/>
      <c:barChart>
        <c:barDir val="col"/>
        <c:grouping val="clustered"/>
        <c:varyColors val="0"/>
        <c:ser>
          <c:idx val="0"/>
          <c:order val="0"/>
          <c:tx>
            <c:strRef>
              <c:f>'графика пример'!$B$9</c:f>
              <c:strCache>
                <c:ptCount val="1"/>
                <c:pt idx="0">
                  <c:v>по вине Заказчика</c:v>
                </c:pt>
              </c:strCache>
            </c:strRef>
          </c:tx>
          <c:spPr>
            <a:prstGeom prst="rect">
              <a:avLst/>
            </a:prstGeom>
            <a:solidFill>
              <a:schemeClr val="tx2">
                <a:lumMod val="75000"/>
              </a:schemeClr>
            </a:solidFill>
          </c:spPr>
          <c:invertIfNegative val="0"/>
          <c:dLbls>
            <c:spPr>
              <a:noFill/>
              <a:ln>
                <a:noFill/>
              </a:ln>
              <a:effectLst/>
            </c:spPr>
            <c:txPr>
              <a:bodyPr wrap="square" lIns="38100" tIns="19050" rIns="38100" bIns="19050" anchor="ctr">
                <a:spAutoFit/>
              </a:bodyPr>
              <a:lstStyle/>
              <a:p>
                <a:pPr>
                  <a:defRPr b="1"/>
                </a:pPr>
                <a:endParaRPr lang="ru-RU"/>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пример'!$C$9:$E$9</c:f>
              <c:numCache>
                <c:formatCode>#,##0</c:formatCode>
                <c:ptCount val="3"/>
                <c:pt idx="0">
                  <c:v>13021.809999999998</c:v>
                </c:pt>
                <c:pt idx="1">
                  <c:v>12370.099999999999</c:v>
                </c:pt>
                <c:pt idx="2">
                  <c:v>10133.730000000001</c:v>
                </c:pt>
              </c:numCache>
            </c:numRef>
          </c:val>
          <c:extLst>
            <c:ext xmlns:c16="http://schemas.microsoft.com/office/drawing/2014/chart" uri="{C3380CC4-5D6E-409C-BE32-E72D297353CC}">
              <c16:uniqueId val="{00000000-906C-4006-8A01-C8376266A153}"/>
            </c:ext>
          </c:extLst>
        </c:ser>
        <c:dLbls>
          <c:showLegendKey val="0"/>
          <c:showVal val="0"/>
          <c:showCatName val="0"/>
          <c:showSerName val="0"/>
          <c:showPercent val="0"/>
          <c:showBubbleSize val="0"/>
        </c:dLbls>
        <c:gapWidth val="65"/>
        <c:overlap val="40"/>
        <c:axId val="184577408"/>
        <c:axId val="184591488"/>
      </c:barChart>
      <c:catAx>
        <c:axId val="184577408"/>
        <c:scaling>
          <c:orientation val="minMax"/>
        </c:scaling>
        <c:delete val="0"/>
        <c:axPos val="b"/>
        <c:numFmt formatCode="General" sourceLinked="0"/>
        <c:majorTickMark val="none"/>
        <c:minorTickMark val="none"/>
        <c:tickLblPos val="nextTo"/>
        <c:crossAx val="184591488"/>
        <c:crosses val="autoZero"/>
        <c:auto val="1"/>
        <c:lblAlgn val="ctr"/>
        <c:lblOffset val="100"/>
        <c:noMultiLvlLbl val="0"/>
      </c:catAx>
      <c:valAx>
        <c:axId val="184591488"/>
        <c:scaling>
          <c:orientation val="minMax"/>
        </c:scaling>
        <c:delete val="1"/>
        <c:axPos val="l"/>
        <c:numFmt formatCode="#,##0" sourceLinked="1"/>
        <c:majorTickMark val="none"/>
        <c:minorTickMark val="none"/>
        <c:tickLblPos val="nextTo"/>
        <c:crossAx val="184577408"/>
        <c:crosses val="autoZero"/>
        <c:crossBetween val="between"/>
      </c:valAx>
    </c:plotArea>
    <c:legend>
      <c:legendPos val="r"/>
      <c:overlay val="0"/>
    </c:legend>
    <c:plotVisOnly val="1"/>
    <c:dispBlanksAs val="gap"/>
    <c:showDLblsOverMax val="0"/>
  </c:chart>
  <c:spPr>
    <a:xfrm>
      <a:off x="0" y="0"/>
      <a:ext cx="0" cy="0"/>
    </a:xfrm>
    <a:prstGeom prst="rect">
      <a:avLst/>
    </a:prstGeom>
    <a:ln>
      <a:solidFill>
        <a:schemeClr val="tx2">
          <a:lumMod val="50000"/>
        </a:schemeClr>
      </a:solidFill>
    </a:ln>
  </c:spPr>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пример'!$B$24</c:f>
              <c:strCache>
                <c:ptCount val="1"/>
                <c:pt idx="0">
                  <c:v>ГПН-А</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пример'!$C$24:$E$24</c:f>
              <c:numCache>
                <c:formatCode>General</c:formatCode>
                <c:ptCount val="3"/>
                <c:pt idx="0">
                  <c:v>0</c:v>
                </c:pt>
                <c:pt idx="1">
                  <c:v>0</c:v>
                </c:pt>
                <c:pt idx="2">
                  <c:v>0</c:v>
                </c:pt>
              </c:numCache>
            </c:numRef>
          </c:val>
          <c:extLst>
            <c:ext xmlns:c16="http://schemas.microsoft.com/office/drawing/2014/chart" uri="{C3380CC4-5D6E-409C-BE32-E72D297353CC}">
              <c16:uniqueId val="{00000000-1475-445F-A782-D2C4468F4107}"/>
            </c:ext>
          </c:extLst>
        </c:ser>
        <c:dLbls>
          <c:showLegendKey val="0"/>
          <c:showVal val="0"/>
          <c:showCatName val="0"/>
          <c:showSerName val="0"/>
          <c:showPercent val="0"/>
          <c:showBubbleSize val="0"/>
        </c:dLbls>
        <c:gapWidth val="65"/>
        <c:axId val="184600448"/>
        <c:axId val="184601984"/>
      </c:barChart>
      <c:catAx>
        <c:axId val="184600448"/>
        <c:scaling>
          <c:orientation val="minMax"/>
        </c:scaling>
        <c:delete val="0"/>
        <c:axPos val="b"/>
        <c:numFmt formatCode="General" sourceLinked="0"/>
        <c:majorTickMark val="none"/>
        <c:minorTickMark val="none"/>
        <c:tickLblPos val="nextTo"/>
        <c:crossAx val="184601984"/>
        <c:crosses val="autoZero"/>
        <c:auto val="1"/>
        <c:lblAlgn val="ctr"/>
        <c:lblOffset val="100"/>
        <c:noMultiLvlLbl val="0"/>
      </c:catAx>
      <c:valAx>
        <c:axId val="184601984"/>
        <c:scaling>
          <c:orientation val="minMax"/>
        </c:scaling>
        <c:delete val="1"/>
        <c:axPos val="l"/>
        <c:numFmt formatCode="General" sourceLinked="1"/>
        <c:majorTickMark val="out"/>
        <c:minorTickMark val="none"/>
        <c:tickLblPos val="nextTo"/>
        <c:crossAx val="184600448"/>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28"/>
    </mc:Choice>
    <mc:Fallback>
      <c:style val="28"/>
    </mc:Fallback>
  </mc:AlternateContent>
  <c:chart>
    <c:title>
      <c:tx>
        <c:rich>
          <a:bodyPr/>
          <a:lstStyle/>
          <a:p>
            <a:pPr>
              <a:defRPr/>
            </a:pPr>
            <a:r>
              <a:rPr lang="ru-RU" sz="800"/>
              <a:t>Количество крупных и значительных происшествий по подрядчикам, шт.</a:t>
            </a:r>
            <a:endParaRPr/>
          </a:p>
        </c:rich>
      </c:tx>
      <c:overlay val="0"/>
    </c:title>
    <c:autoTitleDeleted val="0"/>
    <c:plotArea>
      <c:layout/>
      <c:barChart>
        <c:barDir val="col"/>
        <c:grouping val="clustered"/>
        <c:varyColors val="0"/>
        <c:ser>
          <c:idx val="0"/>
          <c:order val="0"/>
          <c:tx>
            <c:strRef>
              <c:f>'графика пример'!$B$25</c:f>
              <c:strCache>
                <c:ptCount val="1"/>
                <c:pt idx="0">
                  <c:v>ГПН-В</c:v>
                </c:pt>
              </c:strCache>
            </c:strRef>
          </c:tx>
          <c:spPr>
            <a:prstGeom prst="rect">
              <a:avLst/>
            </a:prstGeom>
            <a:solidFill>
              <a:schemeClr val="tx2"/>
            </a:solidFill>
            <a:ln>
              <a:solidFill>
                <a:sysClr val="windowText" lastClr="000000"/>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'графика пример'!$C$5:$E$5</c:f>
              <c:strCache>
                <c:ptCount val="3"/>
                <c:pt idx="0">
                  <c:v>I квартал</c:v>
                </c:pt>
                <c:pt idx="1">
                  <c:v>II квартал</c:v>
                </c:pt>
                <c:pt idx="2">
                  <c:v>III квартал</c:v>
                </c:pt>
              </c:strCache>
            </c:strRef>
          </c:cat>
          <c:val>
            <c:numRef>
              <c:f>'графика пример'!$C$25:$E$25</c:f>
              <c:numCache>
                <c:formatCode>General</c:formatCode>
                <c:ptCount val="3"/>
                <c:pt idx="0">
                  <c:v>0</c:v>
                </c:pt>
                <c:pt idx="1">
                  <c:v>0</c:v>
                </c:pt>
                <c:pt idx="2">
                  <c:v>0</c:v>
                </c:pt>
              </c:numCache>
            </c:numRef>
          </c:val>
          <c:extLst>
            <c:ext xmlns:c16="http://schemas.microsoft.com/office/drawing/2014/chart" uri="{C3380CC4-5D6E-409C-BE32-E72D297353CC}">
              <c16:uniqueId val="{00000000-6C7D-482E-9246-1F7CBB01FFD2}"/>
            </c:ext>
          </c:extLst>
        </c:ser>
        <c:dLbls>
          <c:showLegendKey val="0"/>
          <c:showVal val="0"/>
          <c:showCatName val="0"/>
          <c:showSerName val="0"/>
          <c:showPercent val="0"/>
          <c:showBubbleSize val="0"/>
        </c:dLbls>
        <c:gapWidth val="65"/>
        <c:axId val="184684544"/>
        <c:axId val="184686080"/>
      </c:barChart>
      <c:catAx>
        <c:axId val="184684544"/>
        <c:scaling>
          <c:orientation val="minMax"/>
        </c:scaling>
        <c:delete val="0"/>
        <c:axPos val="b"/>
        <c:numFmt formatCode="General" sourceLinked="0"/>
        <c:majorTickMark val="none"/>
        <c:minorTickMark val="none"/>
        <c:tickLblPos val="nextTo"/>
        <c:crossAx val="184686080"/>
        <c:crosses val="autoZero"/>
        <c:auto val="1"/>
        <c:lblAlgn val="ctr"/>
        <c:lblOffset val="100"/>
        <c:noMultiLvlLbl val="0"/>
      </c:catAx>
      <c:valAx>
        <c:axId val="184686080"/>
        <c:scaling>
          <c:orientation val="minMax"/>
        </c:scaling>
        <c:delete val="1"/>
        <c:axPos val="l"/>
        <c:numFmt formatCode="General" sourceLinked="1"/>
        <c:majorTickMark val="out"/>
        <c:minorTickMark val="none"/>
        <c:tickLblPos val="nextTo"/>
        <c:crossAx val="184684544"/>
        <c:crosses val="autoZero"/>
        <c:crossBetween val="between"/>
      </c:valAx>
    </c:plotArea>
    <c:plotVisOnly val="1"/>
    <c:dispBlanksAs val="gap"/>
    <c:showDLblsOverMax val="0"/>
  </c:chart>
  <c:txPr>
    <a:bodyPr/>
    <a:lstStyle/>
    <a:p>
      <a:pPr>
        <a:defRPr sz="800">
          <a:solidFill>
            <a:schemeClr val="tx2"/>
          </a:solidFill>
          <a:latin typeface="Arial"/>
          <a:cs typeface="Arial"/>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5" Type="http://schemas.openxmlformats.org/officeDocument/2006/relationships/chart" Target="../charts/chart5.xml"/><Relationship Id="rId61" Type="http://schemas.openxmlformats.org/officeDocument/2006/relationships/chart" Target="../charts/chart61.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27732</xdr:colOff>
      <xdr:row>50</xdr:row>
      <xdr:rowOff>8512</xdr:rowOff>
    </xdr:to>
    <xdr:pic>
      <xdr:nvPicPr>
        <xdr:cNvPr id="2" name="Рисунок 1"/>
        <xdr:cNvPicPr>
          <a:picLocks noChangeAspect="1"/>
        </xdr:cNvPicPr>
      </xdr:nvPicPr>
      <xdr:blipFill>
        <a:blip xmlns:r="http://schemas.openxmlformats.org/officeDocument/2006/relationships" r:embed="rId1"/>
        <a:stretch/>
      </xdr:blipFill>
      <xdr:spPr bwMode="auto">
        <a:xfrm>
          <a:off x="0" y="0"/>
          <a:ext cx="6733333" cy="8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28574</xdr:colOff>
      <xdr:row>1</xdr:row>
      <xdr:rowOff>19051</xdr:rowOff>
    </xdr:from>
    <xdr:to>
      <xdr:col>8</xdr:col>
      <xdr:colOff>485431</xdr:colOff>
      <xdr:row>10</xdr:row>
      <xdr:rowOff>153537</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647699</xdr:colOff>
      <xdr:row>1</xdr:row>
      <xdr:rowOff>9525</xdr:rowOff>
    </xdr:from>
    <xdr:to>
      <xdr:col>13</xdr:col>
      <xdr:colOff>123824</xdr:colOff>
      <xdr:row>11</xdr:row>
      <xdr:rowOff>180975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342899</xdr:colOff>
      <xdr:row>1</xdr:row>
      <xdr:rowOff>38100</xdr:rowOff>
    </xdr:from>
    <xdr:to>
      <xdr:col>16</xdr:col>
      <xdr:colOff>409574</xdr:colOff>
      <xdr:row>11</xdr:row>
      <xdr:rowOff>180975</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609601</xdr:colOff>
      <xdr:row>1</xdr:row>
      <xdr:rowOff>95250</xdr:rowOff>
    </xdr:from>
    <xdr:to>
      <xdr:col>20</xdr:col>
      <xdr:colOff>205741</xdr:colOff>
      <xdr:row>11</xdr:row>
      <xdr:rowOff>123824</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2</xdr:row>
      <xdr:rowOff>0</xdr:rowOff>
    </xdr:from>
    <xdr:to>
      <xdr:col>31</xdr:col>
      <xdr:colOff>415290</xdr:colOff>
      <xdr:row>11</xdr:row>
      <xdr:rowOff>125730</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2</xdr:row>
      <xdr:rowOff>0</xdr:rowOff>
    </xdr:from>
    <xdr:to>
      <xdr:col>27</xdr:col>
      <xdr:colOff>619125</xdr:colOff>
      <xdr:row>12</xdr:row>
      <xdr:rowOff>0</xdr:rowOff>
    </xdr:to>
    <xdr:graphicFrame macro="">
      <xdr:nvGraphicFramePr>
        <xdr:cNvPr id="7" name="Диаграмма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2</xdr:row>
      <xdr:rowOff>0</xdr:rowOff>
    </xdr:from>
    <xdr:to>
      <xdr:col>24</xdr:col>
      <xdr:colOff>350520</xdr:colOff>
      <xdr:row>12</xdr:row>
      <xdr:rowOff>28575</xdr:rowOff>
    </xdr:to>
    <xdr:graphicFrame macro="">
      <xdr:nvGraphicFramePr>
        <xdr:cNvPr id="8" name="Диаграмма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22</xdr:row>
      <xdr:rowOff>0</xdr:rowOff>
    </xdr:from>
    <xdr:to>
      <xdr:col>7</xdr:col>
      <xdr:colOff>489857</xdr:colOff>
      <xdr:row>32</xdr:row>
      <xdr:rowOff>114299</xdr:rowOff>
    </xdr:to>
    <xdr:graphicFrame macro="">
      <xdr:nvGraphicFramePr>
        <xdr:cNvPr id="9" name="Диаграмма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22</xdr:row>
      <xdr:rowOff>0</xdr:rowOff>
    </xdr:from>
    <xdr:to>
      <xdr:col>9</xdr:col>
      <xdr:colOff>489857</xdr:colOff>
      <xdr:row>32</xdr:row>
      <xdr:rowOff>114299</xdr:rowOff>
    </xdr:to>
    <xdr:graphicFrame macro="">
      <xdr:nvGraphicFramePr>
        <xdr:cNvPr id="10"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22</xdr:row>
      <xdr:rowOff>0</xdr:rowOff>
    </xdr:from>
    <xdr:to>
      <xdr:col>11</xdr:col>
      <xdr:colOff>489856</xdr:colOff>
      <xdr:row>32</xdr:row>
      <xdr:rowOff>114299</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0</xdr:colOff>
      <xdr:row>22</xdr:row>
      <xdr:rowOff>0</xdr:rowOff>
    </xdr:from>
    <xdr:to>
      <xdr:col>13</xdr:col>
      <xdr:colOff>489856</xdr:colOff>
      <xdr:row>32</xdr:row>
      <xdr:rowOff>114299</xdr:rowOff>
    </xdr:to>
    <xdr:graphicFrame macro="">
      <xdr:nvGraphicFramePr>
        <xdr:cNvPr id="12" name="Диаграмма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22</xdr:row>
      <xdr:rowOff>0</xdr:rowOff>
    </xdr:from>
    <xdr:to>
      <xdr:col>15</xdr:col>
      <xdr:colOff>489856</xdr:colOff>
      <xdr:row>32</xdr:row>
      <xdr:rowOff>114299</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0</xdr:colOff>
      <xdr:row>22</xdr:row>
      <xdr:rowOff>0</xdr:rowOff>
    </xdr:from>
    <xdr:to>
      <xdr:col>19</xdr:col>
      <xdr:colOff>489856</xdr:colOff>
      <xdr:row>32</xdr:row>
      <xdr:rowOff>114299</xdr:rowOff>
    </xdr:to>
    <xdr:graphicFrame macro="">
      <xdr:nvGraphicFramePr>
        <xdr:cNvPr id="14" name="Диаграмма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22</xdr:row>
      <xdr:rowOff>0</xdr:rowOff>
    </xdr:from>
    <xdr:to>
      <xdr:col>17</xdr:col>
      <xdr:colOff>489857</xdr:colOff>
      <xdr:row>32</xdr:row>
      <xdr:rowOff>114299</xdr:rowOff>
    </xdr:to>
    <xdr:graphicFrame macro="">
      <xdr:nvGraphicFramePr>
        <xdr:cNvPr id="15" name="Диаграмма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0</xdr:colOff>
      <xdr:row>22</xdr:row>
      <xdr:rowOff>0</xdr:rowOff>
    </xdr:from>
    <xdr:to>
      <xdr:col>21</xdr:col>
      <xdr:colOff>489856</xdr:colOff>
      <xdr:row>32</xdr:row>
      <xdr:rowOff>114299</xdr:rowOff>
    </xdr:to>
    <xdr:graphicFrame macro="">
      <xdr:nvGraphicFramePr>
        <xdr:cNvPr id="16" name="Диаграмма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0</xdr:colOff>
      <xdr:row>22</xdr:row>
      <xdr:rowOff>0</xdr:rowOff>
    </xdr:from>
    <xdr:to>
      <xdr:col>23</xdr:col>
      <xdr:colOff>489856</xdr:colOff>
      <xdr:row>32</xdr:row>
      <xdr:rowOff>114299</xdr:rowOff>
    </xdr:to>
    <xdr:graphicFrame macro="">
      <xdr:nvGraphicFramePr>
        <xdr:cNvPr id="17" name="Диаграмма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50</xdr:row>
      <xdr:rowOff>0</xdr:rowOff>
    </xdr:from>
    <xdr:to>
      <xdr:col>7</xdr:col>
      <xdr:colOff>489857</xdr:colOff>
      <xdr:row>60</xdr:row>
      <xdr:rowOff>114300</xdr:rowOff>
    </xdr:to>
    <xdr:graphicFrame macro="">
      <xdr:nvGraphicFramePr>
        <xdr:cNvPr id="18" name="Диаграмма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0</xdr:colOff>
      <xdr:row>50</xdr:row>
      <xdr:rowOff>0</xdr:rowOff>
    </xdr:from>
    <xdr:to>
      <xdr:col>9</xdr:col>
      <xdr:colOff>489857</xdr:colOff>
      <xdr:row>60</xdr:row>
      <xdr:rowOff>114300</xdr:rowOff>
    </xdr:to>
    <xdr:graphicFrame macro="">
      <xdr:nvGraphicFramePr>
        <xdr:cNvPr id="19" name="Диаграмма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0</xdr:colOff>
      <xdr:row>50</xdr:row>
      <xdr:rowOff>0</xdr:rowOff>
    </xdr:from>
    <xdr:to>
      <xdr:col>11</xdr:col>
      <xdr:colOff>489856</xdr:colOff>
      <xdr:row>60</xdr:row>
      <xdr:rowOff>114300</xdr:rowOff>
    </xdr:to>
    <xdr:graphicFrame macro="">
      <xdr:nvGraphicFramePr>
        <xdr:cNvPr id="20" name="Диаграмма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50</xdr:row>
      <xdr:rowOff>0</xdr:rowOff>
    </xdr:from>
    <xdr:to>
      <xdr:col>13</xdr:col>
      <xdr:colOff>489856</xdr:colOff>
      <xdr:row>60</xdr:row>
      <xdr:rowOff>114300</xdr:rowOff>
    </xdr:to>
    <xdr:graphicFrame macro="">
      <xdr:nvGraphicFramePr>
        <xdr:cNvPr id="21" name="Диаграмма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0</xdr:colOff>
      <xdr:row>50</xdr:row>
      <xdr:rowOff>0</xdr:rowOff>
    </xdr:from>
    <xdr:to>
      <xdr:col>15</xdr:col>
      <xdr:colOff>489856</xdr:colOff>
      <xdr:row>60</xdr:row>
      <xdr:rowOff>114300</xdr:rowOff>
    </xdr:to>
    <xdr:graphicFrame macro="">
      <xdr:nvGraphicFramePr>
        <xdr:cNvPr id="22" name="Диаграмма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0</xdr:colOff>
      <xdr:row>50</xdr:row>
      <xdr:rowOff>0</xdr:rowOff>
    </xdr:from>
    <xdr:to>
      <xdr:col>19</xdr:col>
      <xdr:colOff>489856</xdr:colOff>
      <xdr:row>60</xdr:row>
      <xdr:rowOff>114300</xdr:rowOff>
    </xdr:to>
    <xdr:graphicFrame macro="">
      <xdr:nvGraphicFramePr>
        <xdr:cNvPr id="23" name="Диаграмма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0</xdr:colOff>
      <xdr:row>50</xdr:row>
      <xdr:rowOff>0</xdr:rowOff>
    </xdr:from>
    <xdr:to>
      <xdr:col>17</xdr:col>
      <xdr:colOff>489857</xdr:colOff>
      <xdr:row>60</xdr:row>
      <xdr:rowOff>114300</xdr:rowOff>
    </xdr:to>
    <xdr:graphicFrame macro="">
      <xdr:nvGraphicFramePr>
        <xdr:cNvPr id="24" name="Диаграмма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20</xdr:col>
      <xdr:colOff>0</xdr:colOff>
      <xdr:row>50</xdr:row>
      <xdr:rowOff>0</xdr:rowOff>
    </xdr:from>
    <xdr:to>
      <xdr:col>21</xdr:col>
      <xdr:colOff>489856</xdr:colOff>
      <xdr:row>60</xdr:row>
      <xdr:rowOff>114300</xdr:rowOff>
    </xdr:to>
    <xdr:graphicFrame macro="">
      <xdr:nvGraphicFramePr>
        <xdr:cNvPr id="25" name="Диаграмма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0</xdr:colOff>
      <xdr:row>50</xdr:row>
      <xdr:rowOff>0</xdr:rowOff>
    </xdr:from>
    <xdr:to>
      <xdr:col>23</xdr:col>
      <xdr:colOff>489856</xdr:colOff>
      <xdr:row>60</xdr:row>
      <xdr:rowOff>114300</xdr:rowOff>
    </xdr:to>
    <xdr:graphicFrame macro="">
      <xdr:nvGraphicFramePr>
        <xdr:cNvPr id="26" name="Диаграмма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0</xdr:colOff>
      <xdr:row>65</xdr:row>
      <xdr:rowOff>0</xdr:rowOff>
    </xdr:from>
    <xdr:to>
      <xdr:col>7</xdr:col>
      <xdr:colOff>489857</xdr:colOff>
      <xdr:row>75</xdr:row>
      <xdr:rowOff>114299</xdr:rowOff>
    </xdr:to>
    <xdr:graphicFrame macro="">
      <xdr:nvGraphicFramePr>
        <xdr:cNvPr id="27" name="Диаграмма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0</xdr:colOff>
      <xdr:row>65</xdr:row>
      <xdr:rowOff>0</xdr:rowOff>
    </xdr:from>
    <xdr:to>
      <xdr:col>9</xdr:col>
      <xdr:colOff>489857</xdr:colOff>
      <xdr:row>75</xdr:row>
      <xdr:rowOff>114299</xdr:rowOff>
    </xdr:to>
    <xdr:graphicFrame macro="">
      <xdr:nvGraphicFramePr>
        <xdr:cNvPr id="28" name="Диаграмма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65</xdr:row>
      <xdr:rowOff>0</xdr:rowOff>
    </xdr:from>
    <xdr:to>
      <xdr:col>11</xdr:col>
      <xdr:colOff>489856</xdr:colOff>
      <xdr:row>75</xdr:row>
      <xdr:rowOff>114299</xdr:rowOff>
    </xdr:to>
    <xdr:graphicFrame macro="">
      <xdr:nvGraphicFramePr>
        <xdr:cNvPr id="29" name="Диаграмма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0</xdr:colOff>
      <xdr:row>65</xdr:row>
      <xdr:rowOff>0</xdr:rowOff>
    </xdr:from>
    <xdr:to>
      <xdr:col>13</xdr:col>
      <xdr:colOff>489856</xdr:colOff>
      <xdr:row>75</xdr:row>
      <xdr:rowOff>114299</xdr:rowOff>
    </xdr:to>
    <xdr:graphicFrame macro="">
      <xdr:nvGraphicFramePr>
        <xdr:cNvPr id="30" name="Диаграмма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0</xdr:colOff>
      <xdr:row>65</xdr:row>
      <xdr:rowOff>0</xdr:rowOff>
    </xdr:from>
    <xdr:to>
      <xdr:col>15</xdr:col>
      <xdr:colOff>489856</xdr:colOff>
      <xdr:row>75</xdr:row>
      <xdr:rowOff>114299</xdr:rowOff>
    </xdr:to>
    <xdr:graphicFrame macro="">
      <xdr:nvGraphicFramePr>
        <xdr:cNvPr id="31" name="Диаграмма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18</xdr:col>
      <xdr:colOff>0</xdr:colOff>
      <xdr:row>65</xdr:row>
      <xdr:rowOff>0</xdr:rowOff>
    </xdr:from>
    <xdr:to>
      <xdr:col>19</xdr:col>
      <xdr:colOff>489856</xdr:colOff>
      <xdr:row>75</xdr:row>
      <xdr:rowOff>114299</xdr:rowOff>
    </xdr:to>
    <xdr:graphicFrame macro="">
      <xdr:nvGraphicFramePr>
        <xdr:cNvPr id="32" name="Диаграмма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0</xdr:colOff>
      <xdr:row>65</xdr:row>
      <xdr:rowOff>0</xdr:rowOff>
    </xdr:from>
    <xdr:to>
      <xdr:col>17</xdr:col>
      <xdr:colOff>489857</xdr:colOff>
      <xdr:row>75</xdr:row>
      <xdr:rowOff>114299</xdr:rowOff>
    </xdr:to>
    <xdr:graphicFrame macro="">
      <xdr:nvGraphicFramePr>
        <xdr:cNvPr id="33" name="Диаграмма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20</xdr:col>
      <xdr:colOff>0</xdr:colOff>
      <xdr:row>65</xdr:row>
      <xdr:rowOff>0</xdr:rowOff>
    </xdr:from>
    <xdr:to>
      <xdr:col>21</xdr:col>
      <xdr:colOff>489856</xdr:colOff>
      <xdr:row>75</xdr:row>
      <xdr:rowOff>114299</xdr:rowOff>
    </xdr:to>
    <xdr:graphicFrame macro="">
      <xdr:nvGraphicFramePr>
        <xdr:cNvPr id="34" name="Диаграмма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22</xdr:col>
      <xdr:colOff>0</xdr:colOff>
      <xdr:row>65</xdr:row>
      <xdr:rowOff>0</xdr:rowOff>
    </xdr:from>
    <xdr:to>
      <xdr:col>23</xdr:col>
      <xdr:colOff>489856</xdr:colOff>
      <xdr:row>75</xdr:row>
      <xdr:rowOff>114299</xdr:rowOff>
    </xdr:to>
    <xdr:graphicFrame macro="">
      <xdr:nvGraphicFramePr>
        <xdr:cNvPr id="35" name="Диаграмма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6</xdr:col>
      <xdr:colOff>0</xdr:colOff>
      <xdr:row>80</xdr:row>
      <xdr:rowOff>0</xdr:rowOff>
    </xdr:from>
    <xdr:to>
      <xdr:col>7</xdr:col>
      <xdr:colOff>489857</xdr:colOff>
      <xdr:row>90</xdr:row>
      <xdr:rowOff>114299</xdr:rowOff>
    </xdr:to>
    <xdr:graphicFrame macro="">
      <xdr:nvGraphicFramePr>
        <xdr:cNvPr id="36" name="Диаграмма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0</xdr:colOff>
      <xdr:row>80</xdr:row>
      <xdr:rowOff>0</xdr:rowOff>
    </xdr:from>
    <xdr:to>
      <xdr:col>9</xdr:col>
      <xdr:colOff>489857</xdr:colOff>
      <xdr:row>90</xdr:row>
      <xdr:rowOff>114299</xdr:rowOff>
    </xdr:to>
    <xdr:graphicFrame macro="">
      <xdr:nvGraphicFramePr>
        <xdr:cNvPr id="37" name="Диаграмма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10</xdr:col>
      <xdr:colOff>0</xdr:colOff>
      <xdr:row>80</xdr:row>
      <xdr:rowOff>0</xdr:rowOff>
    </xdr:from>
    <xdr:to>
      <xdr:col>11</xdr:col>
      <xdr:colOff>489856</xdr:colOff>
      <xdr:row>90</xdr:row>
      <xdr:rowOff>114299</xdr:rowOff>
    </xdr:to>
    <xdr:graphicFrame macro="">
      <xdr:nvGraphicFramePr>
        <xdr:cNvPr id="38" name="Диаграмма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0</xdr:colOff>
      <xdr:row>80</xdr:row>
      <xdr:rowOff>0</xdr:rowOff>
    </xdr:from>
    <xdr:to>
      <xdr:col>13</xdr:col>
      <xdr:colOff>489856</xdr:colOff>
      <xdr:row>90</xdr:row>
      <xdr:rowOff>114299</xdr:rowOff>
    </xdr:to>
    <xdr:graphicFrame macro="">
      <xdr:nvGraphicFramePr>
        <xdr:cNvPr id="39" name="Диаграмма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14</xdr:col>
      <xdr:colOff>0</xdr:colOff>
      <xdr:row>80</xdr:row>
      <xdr:rowOff>0</xdr:rowOff>
    </xdr:from>
    <xdr:to>
      <xdr:col>15</xdr:col>
      <xdr:colOff>489856</xdr:colOff>
      <xdr:row>90</xdr:row>
      <xdr:rowOff>114299</xdr:rowOff>
    </xdr:to>
    <xdr:graphicFrame macro="">
      <xdr:nvGraphicFramePr>
        <xdr:cNvPr id="40" name="Диаграмма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18</xdr:col>
      <xdr:colOff>0</xdr:colOff>
      <xdr:row>80</xdr:row>
      <xdr:rowOff>0</xdr:rowOff>
    </xdr:from>
    <xdr:to>
      <xdr:col>19</xdr:col>
      <xdr:colOff>489856</xdr:colOff>
      <xdr:row>90</xdr:row>
      <xdr:rowOff>114299</xdr:rowOff>
    </xdr:to>
    <xdr:graphicFrame macro="">
      <xdr:nvGraphicFramePr>
        <xdr:cNvPr id="41" name="Диаграмма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0</xdr:colOff>
      <xdr:row>80</xdr:row>
      <xdr:rowOff>0</xdr:rowOff>
    </xdr:from>
    <xdr:to>
      <xdr:col>17</xdr:col>
      <xdr:colOff>489857</xdr:colOff>
      <xdr:row>90</xdr:row>
      <xdr:rowOff>114299</xdr:rowOff>
    </xdr:to>
    <xdr:graphicFrame macro="">
      <xdr:nvGraphicFramePr>
        <xdr:cNvPr id="42" name="Диаграмма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20</xdr:col>
      <xdr:colOff>0</xdr:colOff>
      <xdr:row>80</xdr:row>
      <xdr:rowOff>0</xdr:rowOff>
    </xdr:from>
    <xdr:to>
      <xdr:col>21</xdr:col>
      <xdr:colOff>489856</xdr:colOff>
      <xdr:row>90</xdr:row>
      <xdr:rowOff>114299</xdr:rowOff>
    </xdr:to>
    <xdr:graphicFrame macro="">
      <xdr:nvGraphicFramePr>
        <xdr:cNvPr id="43" name="Диаграмма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22</xdr:col>
      <xdr:colOff>0</xdr:colOff>
      <xdr:row>80</xdr:row>
      <xdr:rowOff>0</xdr:rowOff>
    </xdr:from>
    <xdr:to>
      <xdr:col>23</xdr:col>
      <xdr:colOff>489856</xdr:colOff>
      <xdr:row>90</xdr:row>
      <xdr:rowOff>114299</xdr:rowOff>
    </xdr:to>
    <xdr:graphicFrame macro="">
      <xdr:nvGraphicFramePr>
        <xdr:cNvPr id="44" name="Диаграмма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xdr:col>
      <xdr:colOff>0</xdr:colOff>
      <xdr:row>100</xdr:row>
      <xdr:rowOff>0</xdr:rowOff>
    </xdr:from>
    <xdr:to>
      <xdr:col>7</xdr:col>
      <xdr:colOff>489857</xdr:colOff>
      <xdr:row>110</xdr:row>
      <xdr:rowOff>114299</xdr:rowOff>
    </xdr:to>
    <xdr:graphicFrame macro="">
      <xdr:nvGraphicFramePr>
        <xdr:cNvPr id="45" name="Диаграмма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100</xdr:row>
      <xdr:rowOff>0</xdr:rowOff>
    </xdr:from>
    <xdr:to>
      <xdr:col>9</xdr:col>
      <xdr:colOff>489857</xdr:colOff>
      <xdr:row>110</xdr:row>
      <xdr:rowOff>114299</xdr:rowOff>
    </xdr:to>
    <xdr:graphicFrame macro="">
      <xdr:nvGraphicFramePr>
        <xdr:cNvPr id="46" name="Диаграмма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10</xdr:col>
      <xdr:colOff>0</xdr:colOff>
      <xdr:row>100</xdr:row>
      <xdr:rowOff>0</xdr:rowOff>
    </xdr:from>
    <xdr:to>
      <xdr:col>11</xdr:col>
      <xdr:colOff>489856</xdr:colOff>
      <xdr:row>110</xdr:row>
      <xdr:rowOff>114299</xdr:rowOff>
    </xdr:to>
    <xdr:graphicFrame macro="">
      <xdr:nvGraphicFramePr>
        <xdr:cNvPr id="47" name="Диаграмма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xdr:col>
      <xdr:colOff>0</xdr:colOff>
      <xdr:row>100</xdr:row>
      <xdr:rowOff>0</xdr:rowOff>
    </xdr:from>
    <xdr:to>
      <xdr:col>13</xdr:col>
      <xdr:colOff>489856</xdr:colOff>
      <xdr:row>110</xdr:row>
      <xdr:rowOff>114299</xdr:rowOff>
    </xdr:to>
    <xdr:graphicFrame macro="">
      <xdr:nvGraphicFramePr>
        <xdr:cNvPr id="48" name="Диаграмма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14</xdr:col>
      <xdr:colOff>0</xdr:colOff>
      <xdr:row>100</xdr:row>
      <xdr:rowOff>0</xdr:rowOff>
    </xdr:from>
    <xdr:to>
      <xdr:col>15</xdr:col>
      <xdr:colOff>489856</xdr:colOff>
      <xdr:row>110</xdr:row>
      <xdr:rowOff>114299</xdr:rowOff>
    </xdr:to>
    <xdr:graphicFrame macro="">
      <xdr:nvGraphicFramePr>
        <xdr:cNvPr id="49" name="Диаграмма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18</xdr:col>
      <xdr:colOff>0</xdr:colOff>
      <xdr:row>100</xdr:row>
      <xdr:rowOff>0</xdr:rowOff>
    </xdr:from>
    <xdr:to>
      <xdr:col>19</xdr:col>
      <xdr:colOff>489856</xdr:colOff>
      <xdr:row>110</xdr:row>
      <xdr:rowOff>114299</xdr:rowOff>
    </xdr:to>
    <xdr:graphicFrame macro="">
      <xdr:nvGraphicFramePr>
        <xdr:cNvPr id="50" name="Диаграмма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16</xdr:col>
      <xdr:colOff>0</xdr:colOff>
      <xdr:row>100</xdr:row>
      <xdr:rowOff>0</xdr:rowOff>
    </xdr:from>
    <xdr:to>
      <xdr:col>17</xdr:col>
      <xdr:colOff>489857</xdr:colOff>
      <xdr:row>110</xdr:row>
      <xdr:rowOff>114299</xdr:rowOff>
    </xdr:to>
    <xdr:graphicFrame macro="">
      <xdr:nvGraphicFramePr>
        <xdr:cNvPr id="51" name="Диаграмма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20</xdr:col>
      <xdr:colOff>0</xdr:colOff>
      <xdr:row>100</xdr:row>
      <xdr:rowOff>0</xdr:rowOff>
    </xdr:from>
    <xdr:to>
      <xdr:col>21</xdr:col>
      <xdr:colOff>489856</xdr:colOff>
      <xdr:row>110</xdr:row>
      <xdr:rowOff>114299</xdr:rowOff>
    </xdr:to>
    <xdr:graphicFrame macro="">
      <xdr:nvGraphicFramePr>
        <xdr:cNvPr id="52" name="Диаграмма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22</xdr:col>
      <xdr:colOff>0</xdr:colOff>
      <xdr:row>100</xdr:row>
      <xdr:rowOff>0</xdr:rowOff>
    </xdr:from>
    <xdr:to>
      <xdr:col>23</xdr:col>
      <xdr:colOff>489856</xdr:colOff>
      <xdr:row>110</xdr:row>
      <xdr:rowOff>114299</xdr:rowOff>
    </xdr:to>
    <xdr:graphicFrame macro="">
      <xdr:nvGraphicFramePr>
        <xdr:cNvPr id="53" name="Диаграмма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6</xdr:col>
      <xdr:colOff>0</xdr:colOff>
      <xdr:row>120</xdr:row>
      <xdr:rowOff>0</xdr:rowOff>
    </xdr:from>
    <xdr:to>
      <xdr:col>7</xdr:col>
      <xdr:colOff>489857</xdr:colOff>
      <xdr:row>130</xdr:row>
      <xdr:rowOff>114299</xdr:rowOff>
    </xdr:to>
    <xdr:graphicFrame macro="">
      <xdr:nvGraphicFramePr>
        <xdr:cNvPr id="54" name="Диаграмма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0</xdr:colOff>
      <xdr:row>120</xdr:row>
      <xdr:rowOff>0</xdr:rowOff>
    </xdr:from>
    <xdr:to>
      <xdr:col>9</xdr:col>
      <xdr:colOff>489857</xdr:colOff>
      <xdr:row>130</xdr:row>
      <xdr:rowOff>114299</xdr:rowOff>
    </xdr:to>
    <xdr:graphicFrame macro="">
      <xdr:nvGraphicFramePr>
        <xdr:cNvPr id="55" name="Диаграмма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10</xdr:col>
      <xdr:colOff>0</xdr:colOff>
      <xdr:row>120</xdr:row>
      <xdr:rowOff>0</xdr:rowOff>
    </xdr:from>
    <xdr:to>
      <xdr:col>11</xdr:col>
      <xdr:colOff>489856</xdr:colOff>
      <xdr:row>130</xdr:row>
      <xdr:rowOff>114299</xdr:rowOff>
    </xdr:to>
    <xdr:graphicFrame macro="">
      <xdr:nvGraphicFramePr>
        <xdr:cNvPr id="56" name="Диаграмма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12</xdr:col>
      <xdr:colOff>0</xdr:colOff>
      <xdr:row>120</xdr:row>
      <xdr:rowOff>0</xdr:rowOff>
    </xdr:from>
    <xdr:to>
      <xdr:col>13</xdr:col>
      <xdr:colOff>489856</xdr:colOff>
      <xdr:row>130</xdr:row>
      <xdr:rowOff>114299</xdr:rowOff>
    </xdr:to>
    <xdr:graphicFrame macro="">
      <xdr:nvGraphicFramePr>
        <xdr:cNvPr id="57" name="Диаграмма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14</xdr:col>
      <xdr:colOff>0</xdr:colOff>
      <xdr:row>120</xdr:row>
      <xdr:rowOff>0</xdr:rowOff>
    </xdr:from>
    <xdr:to>
      <xdr:col>15</xdr:col>
      <xdr:colOff>489856</xdr:colOff>
      <xdr:row>130</xdr:row>
      <xdr:rowOff>114299</xdr:rowOff>
    </xdr:to>
    <xdr:graphicFrame macro="">
      <xdr:nvGraphicFramePr>
        <xdr:cNvPr id="58" name="Диаграмма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18</xdr:col>
      <xdr:colOff>0</xdr:colOff>
      <xdr:row>120</xdr:row>
      <xdr:rowOff>0</xdr:rowOff>
    </xdr:from>
    <xdr:to>
      <xdr:col>19</xdr:col>
      <xdr:colOff>489856</xdr:colOff>
      <xdr:row>130</xdr:row>
      <xdr:rowOff>114299</xdr:rowOff>
    </xdr:to>
    <xdr:graphicFrame macro="">
      <xdr:nvGraphicFramePr>
        <xdr:cNvPr id="59" name="Диаграмма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16</xdr:col>
      <xdr:colOff>0</xdr:colOff>
      <xdr:row>120</xdr:row>
      <xdr:rowOff>0</xdr:rowOff>
    </xdr:from>
    <xdr:to>
      <xdr:col>17</xdr:col>
      <xdr:colOff>489857</xdr:colOff>
      <xdr:row>130</xdr:row>
      <xdr:rowOff>114299</xdr:rowOff>
    </xdr:to>
    <xdr:graphicFrame macro="">
      <xdr:nvGraphicFramePr>
        <xdr:cNvPr id="60" name="Диаграмма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20</xdr:col>
      <xdr:colOff>0</xdr:colOff>
      <xdr:row>120</xdr:row>
      <xdr:rowOff>0</xdr:rowOff>
    </xdr:from>
    <xdr:to>
      <xdr:col>21</xdr:col>
      <xdr:colOff>489856</xdr:colOff>
      <xdr:row>130</xdr:row>
      <xdr:rowOff>114299</xdr:rowOff>
    </xdr:to>
    <xdr:graphicFrame macro="">
      <xdr:nvGraphicFramePr>
        <xdr:cNvPr id="61" name="Диаграмма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22</xdr:col>
      <xdr:colOff>0</xdr:colOff>
      <xdr:row>120</xdr:row>
      <xdr:rowOff>0</xdr:rowOff>
    </xdr:from>
    <xdr:to>
      <xdr:col>23</xdr:col>
      <xdr:colOff>489856</xdr:colOff>
      <xdr:row>130</xdr:row>
      <xdr:rowOff>114299</xdr:rowOff>
    </xdr:to>
    <xdr:graphicFrame macro="">
      <xdr:nvGraphicFramePr>
        <xdr:cNvPr id="62" name="Диаграмма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056;&#1072;&#1073;&#1086;&#1095;&#1080;&#108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54;&#1069;&#1044;&#1050;%20&#1057;&#1040;&#105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PORT%20&#1057;&#1040;&#1055;%203&#1082;&#10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чий"/>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Sheet1"/>
      <sheetName val="Лист2"/>
    </sheetNames>
    <sheetDataSet>
      <sheetData sheetId="0"/>
      <sheetData sheetId="1"/>
      <sheetData sheetId="2">
        <row r="2">
          <cell r="A2" t="str">
            <v>ГЕО-22/10968/00279/Р</v>
          </cell>
          <cell r="B2">
            <v>79.25</v>
          </cell>
        </row>
        <row r="3">
          <cell r="A3" t="str">
            <v>ГЕО-23/10000/00219/Р</v>
          </cell>
          <cell r="B3">
            <v>80</v>
          </cell>
        </row>
        <row r="4">
          <cell r="A4" t="str">
            <v>ГЕО-19/09000/00303/Р</v>
          </cell>
          <cell r="B4">
            <v>82.7</v>
          </cell>
        </row>
        <row r="5">
          <cell r="A5" t="str">
            <v>ГЕО-22/11000/00274/Р</v>
          </cell>
          <cell r="B5">
            <v>83.666666666666671</v>
          </cell>
        </row>
        <row r="6">
          <cell r="A6" t="str">
            <v>ГЕО-22/11000/00267/Р</v>
          </cell>
          <cell r="B6">
            <v>85.25</v>
          </cell>
        </row>
        <row r="7">
          <cell r="A7" t="str">
            <v>ГЕО-23/10000/00032/Р</v>
          </cell>
          <cell r="B7">
            <v>88</v>
          </cell>
        </row>
        <row r="8">
          <cell r="A8" t="str">
            <v>ГЕО-21/11505/00195/Р</v>
          </cell>
          <cell r="B8">
            <v>90</v>
          </cell>
        </row>
        <row r="9">
          <cell r="A9" t="str">
            <v>ГЕО-23/08000/00156/Р</v>
          </cell>
          <cell r="B9">
            <v>91.666666666666671</v>
          </cell>
        </row>
        <row r="10">
          <cell r="A10" t="str">
            <v>ГЕО-22/10000/00144/Р</v>
          </cell>
          <cell r="B10">
            <v>92</v>
          </cell>
        </row>
        <row r="11">
          <cell r="A11" t="str">
            <v>ГЕО-21/10924/00124/Р</v>
          </cell>
          <cell r="B11">
            <v>92</v>
          </cell>
        </row>
        <row r="12">
          <cell r="A12" t="str">
            <v>ГЕО-22/10000/00036/Р</v>
          </cell>
          <cell r="B12">
            <v>97</v>
          </cell>
        </row>
        <row r="13">
          <cell r="A13" t="str">
            <v>ГЕО-21/11104/00292/Р</v>
          </cell>
          <cell r="B13">
            <v>97.5</v>
          </cell>
        </row>
        <row r="14">
          <cell r="A14" t="str">
            <v>ГЕО-20/11112/00108/Р</v>
          </cell>
          <cell r="B14">
            <v>99.990000000000009</v>
          </cell>
        </row>
        <row r="15">
          <cell r="A15" t="str">
            <v>ГЕО-20/11104/00210/Р</v>
          </cell>
          <cell r="B15">
            <v>100</v>
          </cell>
        </row>
        <row r="16">
          <cell r="A16" t="str">
            <v>ГЕО-21/11104/00291/Р</v>
          </cell>
          <cell r="B16">
            <v>100</v>
          </cell>
        </row>
        <row r="17">
          <cell r="A17" t="str">
            <v>ГЕО-22/11029/00171/Р</v>
          </cell>
          <cell r="B17">
            <v>100</v>
          </cell>
        </row>
        <row r="18">
          <cell r="A18" t="str">
            <v>ГЕО-22/11104/00265/Р</v>
          </cell>
          <cell r="B18">
            <v>100</v>
          </cell>
        </row>
        <row r="19">
          <cell r="A19" t="str">
            <v>ГЕО-22/10986/00341/Р</v>
          </cell>
          <cell r="B19">
            <v>100</v>
          </cell>
        </row>
        <row r="20">
          <cell r="A20" t="str">
            <v>ГЕО-23/09000/00041/Р</v>
          </cell>
          <cell r="B20">
            <v>100</v>
          </cell>
        </row>
        <row r="21">
          <cell r="A21" t="str">
            <v>ГЕО-24/10000/00003/Р</v>
          </cell>
          <cell r="B21">
            <v>100</v>
          </cell>
        </row>
        <row r="22">
          <cell r="A22" t="str">
            <v>ГЕО-23/10000/00023/Р</v>
          </cell>
          <cell r="B22">
            <v>102</v>
          </cell>
        </row>
        <row r="23">
          <cell r="A23" t="str">
            <v>ГЕО-23/10000/00035/Р</v>
          </cell>
          <cell r="B23">
            <v>105.18</v>
          </cell>
        </row>
        <row r="24">
          <cell r="A24" t="str">
            <v>ГЕО-21/08000/00296/Р</v>
          </cell>
        </row>
        <row r="25">
          <cell r="A25" t="str">
            <v>ГЕО-21/10308/00236/Р</v>
          </cell>
        </row>
        <row r="26">
          <cell r="A26" t="str">
            <v>ГЕО-23/10318/00010/Р</v>
          </cell>
        </row>
        <row r="27">
          <cell r="A27" t="str">
            <v>ГЕО-23/10000/00054/Р</v>
          </cell>
        </row>
        <row r="28">
          <cell r="A28" t="str">
            <v>ГЕО-21/10114/00257/Р</v>
          </cell>
        </row>
        <row r="29">
          <cell r="A29" t="str">
            <v>ГЕО-22/10120/00208/Р</v>
          </cell>
        </row>
        <row r="30">
          <cell r="A30" t="str">
            <v>ГЕО-23/10150/00017/Р</v>
          </cell>
        </row>
        <row r="31">
          <cell r="A31" t="str">
            <v>ГЕО-24/10000/00021/Р</v>
          </cell>
        </row>
        <row r="32">
          <cell r="A32" t="str">
            <v>ГЕО-24/10000/00022/Р</v>
          </cell>
        </row>
        <row r="33">
          <cell r="A33" t="str">
            <v>ГЕО-21/10302/00225/Р</v>
          </cell>
        </row>
        <row r="34">
          <cell r="A34" t="str">
            <v>ГЕО-23/10318/00013/Р/028/2023-БСС</v>
          </cell>
        </row>
        <row r="35">
          <cell r="A35" t="str">
            <v>ГЕО-22/10951/00003/Р</v>
          </cell>
        </row>
        <row r="36">
          <cell r="A36" t="str">
            <v>ГЕО-21/10322/00262/Р</v>
          </cell>
        </row>
        <row r="37">
          <cell r="A37" t="str">
            <v>ГЕО-22/10951/00165/Р</v>
          </cell>
        </row>
        <row r="38">
          <cell r="A38" t="str">
            <v>ГЕО-22/10968/00244/Р</v>
          </cell>
        </row>
        <row r="39">
          <cell r="A39" t="str">
            <v>ГЕО-22/10968/00197/Р</v>
          </cell>
        </row>
        <row r="40">
          <cell r="A40" t="str">
            <v>ГЕО-20/10986/00138/Р</v>
          </cell>
        </row>
        <row r="41">
          <cell r="A41" t="str">
            <v>ГЕО-23/10000/00093/Р</v>
          </cell>
        </row>
        <row r="42">
          <cell r="A42" t="str">
            <v>ГЕО-22/10000/00065/Р</v>
          </cell>
        </row>
        <row r="43">
          <cell r="A43" t="str">
            <v>ГЕО-20/11501/00184/Р</v>
          </cell>
        </row>
        <row r="44">
          <cell r="A44" t="str">
            <v>ГЕО-24/09000/00051/Р</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Sheet1"/>
      <sheetName val="Общее"/>
    </sheetNames>
    <sheetDataSet>
      <sheetData sheetId="0"/>
      <sheetData sheetId="1"/>
      <sheetData sheetId="2">
        <row r="2">
          <cell r="A2" t="str">
            <v>0624 GL 000220/ГЕО-24/17000/00121/Р</v>
          </cell>
          <cell r="B2">
            <v>20000</v>
          </cell>
        </row>
        <row r="3">
          <cell r="A3" t="str">
            <v>ГЕО-24/04300/00131/Р</v>
          </cell>
          <cell r="B3">
            <v>251491.33</v>
          </cell>
        </row>
        <row r="4">
          <cell r="A4" t="str">
            <v>ГЕО-24/04300/00135/Р</v>
          </cell>
          <cell r="B4">
            <v>0</v>
          </cell>
        </row>
        <row r="5">
          <cell r="A5" t="str">
            <v>ГЕО-24/09000/00142/Р</v>
          </cell>
          <cell r="B5">
            <v>0</v>
          </cell>
        </row>
        <row r="6">
          <cell r="A6" t="str">
            <v>ГЕО-24/09000/00952/Р/ГСН-Д/ВГС</v>
          </cell>
          <cell r="B6">
            <v>0</v>
          </cell>
        </row>
        <row r="7">
          <cell r="A7" t="str">
            <v>ГЕО-24/09000/00972/Р/ИТО-Д/ВГС-ДП</v>
          </cell>
          <cell r="B7">
            <v>0</v>
          </cell>
        </row>
        <row r="8">
          <cell r="A8" t="str">
            <v>ГЕО-24/09000/01022/Р/ГСН-Д/ВГС</v>
          </cell>
          <cell r="B8">
            <v>0</v>
          </cell>
        </row>
        <row r="9">
          <cell r="A9" t="str">
            <v>ГЕО-24/09000/01063/Р/ИТО-Д/ВГС</v>
          </cell>
          <cell r="B9">
            <v>0</v>
          </cell>
        </row>
        <row r="10">
          <cell r="A10" t="str">
            <v>ГЕО-24/10000/00132/Р</v>
          </cell>
          <cell r="B10">
            <v>0</v>
          </cell>
        </row>
        <row r="11">
          <cell r="A11" t="str">
            <v>ГЕО-24/10000/00136/Р</v>
          </cell>
          <cell r="B11">
            <v>0</v>
          </cell>
        </row>
        <row r="12">
          <cell r="A12" t="str">
            <v>ГЕО-24/10000/00140/Р</v>
          </cell>
          <cell r="B12">
            <v>0</v>
          </cell>
        </row>
        <row r="13">
          <cell r="A13" t="str">
            <v>ГЕО-24/10000/00154/Р</v>
          </cell>
          <cell r="B13">
            <v>0</v>
          </cell>
        </row>
        <row r="14">
          <cell r="A14" t="str">
            <v>ГЕО-24/20000/00987/Р/ГСН-Д/ВГС</v>
          </cell>
          <cell r="B14">
            <v>0</v>
          </cell>
        </row>
        <row r="15">
          <cell r="A15" t="str">
            <v>ГЕО-24/20000/01003/Р/ГНЯ-Д/ВГС</v>
          </cell>
          <cell r="B15">
            <v>0</v>
          </cell>
        </row>
        <row r="16">
          <cell r="A16" t="str">
            <v>ГЕО-24/34000/00115/Р/04-379-07</v>
          </cell>
          <cell r="B16">
            <v>0</v>
          </cell>
        </row>
        <row r="17">
          <cell r="A17" t="str">
            <v>ГЕО-24/36000/00147/Р</v>
          </cell>
          <cell r="B17">
            <v>314500</v>
          </cell>
        </row>
        <row r="18">
          <cell r="A18" t="str">
            <v>ГЕО-24/36000/01011/Р/ГПН-Д/ВГС</v>
          </cell>
          <cell r="B18">
            <v>0</v>
          </cell>
        </row>
        <row r="19">
          <cell r="A19" t="str">
            <v>НТЦ-В07015-24Д-ГЕО</v>
          </cell>
          <cell r="B19">
            <v>0</v>
          </cell>
        </row>
        <row r="20">
          <cell r="A20" t="str">
            <v>НТЦ-В07432-24Д-ГЕО</v>
          </cell>
          <cell r="B20">
            <v>0</v>
          </cell>
        </row>
        <row r="21">
          <cell r="A21" t="str">
            <v>НТЦ-В10956-24Д-ГЕО</v>
          </cell>
          <cell r="B21">
            <v>0</v>
          </cell>
        </row>
        <row r="22">
          <cell r="A22" t="str">
            <v>НТЦ-В10957-24Д-ГЕО</v>
          </cell>
          <cell r="B22">
            <v>0</v>
          </cell>
        </row>
        <row r="23">
          <cell r="A23" t="str">
            <v>СД-ГЕО-24/09000/00025</v>
          </cell>
          <cell r="B23">
            <v>21400</v>
          </cell>
        </row>
        <row r="24">
          <cell r="A24" t="str">
            <v>СД-ГЕО-24/09000/00026</v>
          </cell>
          <cell r="B24">
            <v>0</v>
          </cell>
        </row>
        <row r="25">
          <cell r="A25" t="str">
            <v>СД-ГЕО-24/09000/00027</v>
          </cell>
          <cell r="B25">
            <v>0</v>
          </cell>
        </row>
        <row r="26">
          <cell r="A26" t="str">
            <v>СД-ГЕО-24/09000/00028</v>
          </cell>
          <cell r="B26">
            <v>0</v>
          </cell>
        </row>
        <row r="27">
          <cell r="A27" t="str">
            <v>УЦ-1605/ЛД/12/ГЕО-24/01230/00146/Р</v>
          </cell>
          <cell r="B27">
            <v>0</v>
          </cell>
        </row>
        <row r="28">
          <cell r="A28" t="str">
            <v>Членские взносы СРО</v>
          </cell>
          <cell r="B28">
            <v>0</v>
          </cell>
        </row>
        <row r="29">
          <cell r="A29"/>
          <cell r="B29">
            <v>308410863.66000003</v>
          </cell>
        </row>
        <row r="30">
          <cell r="A30" t="str">
            <v>02-21/ГЕО-21/11513/00213/Р</v>
          </cell>
          <cell r="B30">
            <v>0</v>
          </cell>
        </row>
        <row r="31">
          <cell r="A31" t="str">
            <v>152-А8/ГЕО-24/20000/00079/Р</v>
          </cell>
          <cell r="B31">
            <v>4086937.04</v>
          </cell>
        </row>
        <row r="32">
          <cell r="A32" t="str">
            <v>6.1/КА-23-Д20/ГЕО-23/09000/00140/Р</v>
          </cell>
          <cell r="B32">
            <v>42872</v>
          </cell>
        </row>
        <row r="33">
          <cell r="A33" t="str">
            <v>833/ГЕО-24/20000/00050/Р</v>
          </cell>
          <cell r="B33">
            <v>42979930.279999994</v>
          </cell>
        </row>
        <row r="34">
          <cell r="A34" t="str">
            <v>АНГ-19/11513/00007/Р</v>
          </cell>
          <cell r="B34"/>
        </row>
        <row r="35">
          <cell r="A35" t="str">
            <v>ГЕО-18/18000/00046/Р</v>
          </cell>
          <cell r="B35">
            <v>1087915.3800000001</v>
          </cell>
        </row>
        <row r="36">
          <cell r="A36" t="str">
            <v>ГЕО-19/09000/00303/Р</v>
          </cell>
          <cell r="B36">
            <v>9842724</v>
          </cell>
        </row>
        <row r="37">
          <cell r="A37" t="str">
            <v>ГЕО-19/10001/00157/Р</v>
          </cell>
          <cell r="B37">
            <v>452183849.13000005</v>
          </cell>
        </row>
        <row r="38">
          <cell r="A38" t="str">
            <v>ГЕО-20/04400/00179/Р</v>
          </cell>
          <cell r="B38">
            <v>252185.79</v>
          </cell>
        </row>
        <row r="39">
          <cell r="A39" t="str">
            <v>ГЕО-20/10986/00138/Р</v>
          </cell>
          <cell r="B39"/>
        </row>
        <row r="40">
          <cell r="A40" t="str">
            <v>ГЕО-20/11014/00070/Р</v>
          </cell>
          <cell r="B40"/>
        </row>
        <row r="41">
          <cell r="A41" t="str">
            <v>ГЕО-20/11518/00067/Р</v>
          </cell>
          <cell r="B41"/>
        </row>
        <row r="42">
          <cell r="A42" t="str">
            <v>ГЕО-21/07000/00283/Р</v>
          </cell>
          <cell r="B42"/>
        </row>
        <row r="43">
          <cell r="A43" t="str">
            <v>ГЕО-21/10000/00295/Р</v>
          </cell>
          <cell r="B43">
            <v>777256.95</v>
          </cell>
        </row>
        <row r="44">
          <cell r="A44" t="str">
            <v>ГЕО-21/10000/00302/Р</v>
          </cell>
          <cell r="B44">
            <v>83736.78</v>
          </cell>
        </row>
        <row r="45">
          <cell r="A45" t="str">
            <v>ГЕО-21/10301/00261/Р</v>
          </cell>
          <cell r="B45"/>
        </row>
        <row r="46">
          <cell r="A46" t="str">
            <v>ГЕО-21/10302/00225/Р</v>
          </cell>
          <cell r="B46"/>
        </row>
        <row r="47">
          <cell r="A47" t="str">
            <v>ГЕО-21/10306/00256/Р</v>
          </cell>
          <cell r="B47"/>
        </row>
        <row r="48">
          <cell r="A48" t="str">
            <v>ГЕО-21/10308/00236/Р</v>
          </cell>
          <cell r="B48"/>
        </row>
        <row r="49">
          <cell r="A49" t="str">
            <v>ГЕО-21/10318/00258/Р</v>
          </cell>
          <cell r="B49"/>
        </row>
        <row r="50">
          <cell r="A50" t="str">
            <v>ГЕО-22/04300/00120/Р</v>
          </cell>
          <cell r="B50"/>
        </row>
        <row r="51">
          <cell r="A51" t="str">
            <v>ГЕО-22/09000/00006/Р</v>
          </cell>
          <cell r="B51"/>
        </row>
        <row r="52">
          <cell r="A52" t="str">
            <v>ГЕО-22/09000/00014/Р</v>
          </cell>
          <cell r="B52"/>
        </row>
        <row r="53">
          <cell r="A53" t="str">
            <v>ГЕО-22/09000/00097/Р/3-1</v>
          </cell>
          <cell r="B53">
            <v>2605443.27</v>
          </cell>
        </row>
        <row r="54">
          <cell r="A54" t="str">
            <v>ГЕО-22/09000/00284/Р</v>
          </cell>
          <cell r="B54"/>
        </row>
        <row r="55">
          <cell r="A55" t="str">
            <v>ГЕО-22/10000/00036/Р</v>
          </cell>
          <cell r="B55"/>
        </row>
        <row r="56">
          <cell r="A56" t="str">
            <v>ГЕО-22/10000/00065/Р</v>
          </cell>
          <cell r="B56">
            <v>4771059.28</v>
          </cell>
        </row>
        <row r="57">
          <cell r="A57" t="str">
            <v>ГЕО-22/10000/00179/Р</v>
          </cell>
          <cell r="B57">
            <v>40188680</v>
          </cell>
        </row>
        <row r="58">
          <cell r="A58" t="str">
            <v>ГЕО-22/10000/00210/Р</v>
          </cell>
          <cell r="B58">
            <v>13225021</v>
          </cell>
        </row>
        <row r="59">
          <cell r="A59" t="str">
            <v>ГЕО-22/10000/00225/Р</v>
          </cell>
          <cell r="B59">
            <v>190158080.46000001</v>
          </cell>
        </row>
        <row r="60">
          <cell r="A60" t="str">
            <v>ГЕО-22/10000/00226/Р</v>
          </cell>
          <cell r="B60">
            <v>131086264.53999999</v>
          </cell>
        </row>
        <row r="61">
          <cell r="A61" t="str">
            <v>ГЕО-22/10000/00318/Р</v>
          </cell>
          <cell r="B61"/>
        </row>
        <row r="62">
          <cell r="A62" t="str">
            <v>ГЕО-22/10120/00208/Р</v>
          </cell>
          <cell r="B62"/>
        </row>
        <row r="63">
          <cell r="A63" t="str">
            <v>ГЕО-22/10402/00187/Р</v>
          </cell>
          <cell r="B63">
            <v>19072450.079999998</v>
          </cell>
        </row>
        <row r="64">
          <cell r="A64" t="str">
            <v>ГЕО-22/10951/00003/Р</v>
          </cell>
          <cell r="B64">
            <v>136190.51</v>
          </cell>
        </row>
        <row r="65">
          <cell r="A65" t="str">
            <v>ГЕО-22/10968/00197/Р</v>
          </cell>
          <cell r="B65">
            <v>1138750</v>
          </cell>
        </row>
        <row r="66">
          <cell r="A66" t="str">
            <v>ГЕО-22/10968/00244/Р</v>
          </cell>
          <cell r="B66"/>
        </row>
        <row r="67">
          <cell r="A67" t="str">
            <v>ГЕО-22/10968/00279/Р</v>
          </cell>
          <cell r="B67">
            <v>1950017.25</v>
          </cell>
        </row>
        <row r="68">
          <cell r="A68" t="str">
            <v>ГЕО-22/11000/00267/Р</v>
          </cell>
          <cell r="B68">
            <v>787401.31</v>
          </cell>
        </row>
        <row r="69">
          <cell r="A69" t="str">
            <v>ГЕО-22/11000/00274/Р</v>
          </cell>
          <cell r="B69">
            <v>5484331.46</v>
          </cell>
        </row>
        <row r="70">
          <cell r="A70" t="str">
            <v>ГЕО-22/11000/00300/Р</v>
          </cell>
          <cell r="B70"/>
        </row>
        <row r="71">
          <cell r="A71" t="str">
            <v>ГЕО-22/11029/00171/Р</v>
          </cell>
          <cell r="B71">
            <v>42374182.950000003</v>
          </cell>
        </row>
        <row r="72">
          <cell r="A72" t="str">
            <v>ГЕО-22/11029/00172/Р</v>
          </cell>
          <cell r="B72">
            <v>8613703.0399999991</v>
          </cell>
        </row>
        <row r="73">
          <cell r="A73" t="str">
            <v>ГЕО-22/34000/00041/Р</v>
          </cell>
          <cell r="B73">
            <v>20733.57</v>
          </cell>
        </row>
        <row r="74">
          <cell r="A74" t="str">
            <v>ГЕО-23/04300/00109/Р</v>
          </cell>
          <cell r="B74"/>
        </row>
        <row r="75">
          <cell r="A75" t="str">
            <v>ГЕО-23/04300/00123/Р</v>
          </cell>
          <cell r="B75"/>
        </row>
        <row r="76">
          <cell r="A76" t="str">
            <v>ГЕО-23/04300/00135/Р</v>
          </cell>
          <cell r="B76">
            <v>0.77</v>
          </cell>
        </row>
        <row r="77">
          <cell r="A77" t="str">
            <v>ГЕО-23/04300/00233/Р</v>
          </cell>
          <cell r="B77">
            <v>0.77</v>
          </cell>
        </row>
        <row r="78">
          <cell r="A78" t="str">
            <v>ГЕО-23/08000/00156/Р</v>
          </cell>
          <cell r="B78">
            <v>114352035.38</v>
          </cell>
        </row>
        <row r="79">
          <cell r="A79" t="str">
            <v>ГЕО-23/09000/00041/Р</v>
          </cell>
          <cell r="B79">
            <v>6540012.04</v>
          </cell>
        </row>
        <row r="80">
          <cell r="A80" t="str">
            <v>ГЕО-23/09000/00098/Р/5/ИТО-Д/ВГС</v>
          </cell>
          <cell r="B80">
            <v>151047</v>
          </cell>
        </row>
        <row r="81">
          <cell r="A81" t="str">
            <v>ГЕО-23/09000/00149/Р</v>
          </cell>
          <cell r="B81">
            <v>10450372.879999999</v>
          </cell>
        </row>
        <row r="82">
          <cell r="A82" t="str">
            <v>ГЕО-23/09000/01258/Р/ГСН-Д/ВГС</v>
          </cell>
          <cell r="B82"/>
        </row>
        <row r="83">
          <cell r="A83" t="str">
            <v>ГЕО-23/09000/01776/Р/ГПЭ-Д/ВГС</v>
          </cell>
          <cell r="B83">
            <v>242365.44</v>
          </cell>
        </row>
        <row r="84">
          <cell r="A84" t="str">
            <v>ГЕО-23/10000/00023/Р</v>
          </cell>
          <cell r="B84">
            <v>14314498.449999999</v>
          </cell>
        </row>
        <row r="85">
          <cell r="A85" t="str">
            <v>ГЕО-23/10000/00032/Р</v>
          </cell>
          <cell r="B85">
            <v>8422625.3000000007</v>
          </cell>
        </row>
        <row r="86">
          <cell r="A86" t="str">
            <v>ГЕО-23/10000/00035/Р</v>
          </cell>
          <cell r="B86">
            <v>11531893.109999999</v>
          </cell>
        </row>
        <row r="87">
          <cell r="A87" t="str">
            <v>ГЕО-23/10000/00054/Р</v>
          </cell>
          <cell r="B87">
            <v>10256782.23</v>
          </cell>
        </row>
        <row r="88">
          <cell r="A88" t="str">
            <v>ГЕО-23/10000/00067/Р</v>
          </cell>
          <cell r="B88">
            <v>2413020.7999999998</v>
          </cell>
        </row>
        <row r="89">
          <cell r="A89" t="str">
            <v>ГЕО-23/10000/00129/Р</v>
          </cell>
          <cell r="B89">
            <v>4360597</v>
          </cell>
        </row>
        <row r="90">
          <cell r="A90" t="str">
            <v>ГЕО-23/10000/00219/Р</v>
          </cell>
          <cell r="B90">
            <v>3308920.9299999997</v>
          </cell>
        </row>
        <row r="91">
          <cell r="A91" t="str">
            <v>ГЕО-23/10000/00328/Р/2/3/ГСН-Д/С-02.3/ВГ</v>
          </cell>
          <cell r="B91">
            <v>25065582.859999999</v>
          </cell>
        </row>
        <row r="92">
          <cell r="A92" t="str">
            <v>ГЕО-23/10106/00209/Р</v>
          </cell>
          <cell r="B92"/>
        </row>
        <row r="93">
          <cell r="A93" t="str">
            <v>ГЕО-23/10150/00017/Р</v>
          </cell>
          <cell r="B93"/>
        </row>
        <row r="94">
          <cell r="A94" t="str">
            <v>ГЕО-23/10318/00010/Р</v>
          </cell>
          <cell r="B94">
            <v>7699773.46</v>
          </cell>
        </row>
        <row r="95">
          <cell r="A95" t="str">
            <v>ГЕО-23/10318/00013/Р/028/2023-БСС</v>
          </cell>
          <cell r="B95"/>
        </row>
        <row r="96">
          <cell r="A96" t="str">
            <v>ГЕО-23/40000/00087/Р</v>
          </cell>
          <cell r="B96"/>
        </row>
        <row r="97">
          <cell r="A97" t="str">
            <v>ГЕО-23/40000/00111/Р</v>
          </cell>
          <cell r="B97"/>
        </row>
        <row r="98">
          <cell r="A98" t="str">
            <v>ГЕО-24/04300/00049/Р</v>
          </cell>
          <cell r="B98">
            <v>148999.98000000001</v>
          </cell>
        </row>
        <row r="99">
          <cell r="A99" t="str">
            <v>ГЕО-24/04300/00110/Р</v>
          </cell>
          <cell r="B99">
            <v>661972.64999999991</v>
          </cell>
        </row>
        <row r="100">
          <cell r="A100" t="str">
            <v>ГЕО-24/09000/00015/Р</v>
          </cell>
          <cell r="B100"/>
        </row>
        <row r="101">
          <cell r="A101" t="str">
            <v>ГЕО-24/09000/00051/Р</v>
          </cell>
          <cell r="B101">
            <v>6351113.8399999999</v>
          </cell>
        </row>
        <row r="102">
          <cell r="A102" t="str">
            <v>ГЕО-24/10000/00003/Р</v>
          </cell>
          <cell r="B102">
            <v>425711.4</v>
          </cell>
        </row>
        <row r="103">
          <cell r="A103" t="str">
            <v>ГЕО-24/10000/00036/Р</v>
          </cell>
          <cell r="B103"/>
        </row>
        <row r="104">
          <cell r="A104" t="str">
            <v>ГЕО-24/40000/00099/Р</v>
          </cell>
          <cell r="B104">
            <v>112623.03</v>
          </cell>
        </row>
        <row r="105">
          <cell r="A105" t="str">
            <v>НТЦ-В00376-24Д-ГЕО</v>
          </cell>
          <cell r="B105">
            <v>9975399</v>
          </cell>
        </row>
        <row r="106">
          <cell r="A106" t="str">
            <v>НТЦ-В02430-24Д-ГЕО</v>
          </cell>
          <cell r="B106">
            <v>3203792.94</v>
          </cell>
        </row>
        <row r="107">
          <cell r="A107" t="str">
            <v>НТЦ-В02431-24Д-ГЕО</v>
          </cell>
          <cell r="B107"/>
        </row>
        <row r="108">
          <cell r="A108" t="str">
            <v>НТЦ-В02744-24Д-ГЕО</v>
          </cell>
          <cell r="B108">
            <v>82950.11</v>
          </cell>
        </row>
        <row r="109">
          <cell r="A109" t="str">
            <v>НТЦ-В1704-23Д-ГЕО</v>
          </cell>
          <cell r="B109"/>
        </row>
        <row r="110">
          <cell r="A110" t="str">
            <v>ОРН-18/10303/03693/Р</v>
          </cell>
          <cell r="B110"/>
        </row>
        <row r="111">
          <cell r="A111" t="str">
            <v>ОРН-20/10204/00210/Р</v>
          </cell>
          <cell r="B111">
            <v>44960943.380000003</v>
          </cell>
        </row>
      </sheetData>
    </sheetDataSet>
  </externalBook>
</externalLink>
</file>

<file path=xl/persons/person.xml><?xml version="1.0" encoding="utf-8"?>
<personList xmlns="http://schemas.microsoft.com/office/spreadsheetml/2018/threadedcomments" xmlns:x="http://schemas.openxmlformats.org/spreadsheetml/2006/main">
  <person displayName="Дубенец Юлия Александровна" id="{1161F463-DC2C-540B-C94D-415B7AEE59E7}"/>
  <person displayName="Хайруллина Алена Валерьевна" id="{85AC3D05-BEE3-1953-E358-47A7E2EEEB21}"/>
  <person displayName="Пономаренко Иван Николаевич" id="{E9D5BD9E-C130-AC64-BE3F-5A75157BB3B7}"/>
  <person displayName="Apple" id="{7A8F6364-50FB-9467-97F7-1C89320AFC36}"/>
</personList>
</file>

<file path=xl/tables/table1.xml><?xml version="1.0" encoding="utf-8"?>
<table xmlns="http://schemas.openxmlformats.org/spreadsheetml/2006/main" id="1" name="Таблица5" displayName="Таблица5" ref="A1:A15">
  <autoFilter ref="A1:A15"/>
  <tableColumns count="1">
    <tableColumn id="1" name="ТИП"/>
  </tableColumns>
  <tableStyleInfo name="TableStyleMedium9" showFirstColumn="0" showLastColumn="0" showRowStripes="1" showColumnStripes="0"/>
</table>
</file>

<file path=xl/tables/table2.xml><?xml version="1.0" encoding="utf-8"?>
<table xmlns="http://schemas.openxmlformats.org/spreadsheetml/2006/main" id="2" name="Таблица6" displayName="Таблица6" ref="C1:C18">
  <autoFilter ref="C1:C18"/>
  <tableColumns count="1">
    <tableColumn id="1" name="Вид договора/особенность проекта" dataDxfId="1"/>
  </tableColumns>
  <tableStyleInfo name="TableStyleMedium9" showFirstColumn="0" showLastColumn="0" showRowStripes="1" showColumnStripes="0"/>
</table>
</file>

<file path=xl/tables/table3.xml><?xml version="1.0" encoding="utf-8"?>
<table xmlns="http://schemas.openxmlformats.org/spreadsheetml/2006/main" id="3" name="Вид_договора" displayName="Вид_договора" ref="E1:E36">
  <autoFilter ref="E1:E36"/>
  <tableColumns count="1">
    <tableColumn id="1" name="Вид договора/особенность проекта" dataDxfId="0"/>
  </tableColumns>
  <tableStyleInfo name="TableStyleMedium9" showFirstColumn="0" showLastColumn="0" showRowStripes="1" showColumnStripes="0"/>
</table>
</file>

<file path=xl/tables/table4.xml><?xml version="1.0" encoding="utf-8"?>
<table xmlns="http://schemas.openxmlformats.org/spreadsheetml/2006/main" id="4" name="Таблица9" displayName="Таблица9" ref="H1:H34">
  <autoFilter ref="H1:H34"/>
  <tableColumns count="1">
    <tableColumn id="1" name="Особенности тех.задания "/>
  </tableColumns>
  <tableStyleInfo name="TableStyleMedium9" showFirstColumn="0" showLastColumn="0" showRowStripes="1" showColumnStripes="0"/>
</table>
</file>

<file path=xl/tables/table5.xml><?xml version="1.0" encoding="utf-8"?>
<table xmlns="http://schemas.openxmlformats.org/spreadsheetml/2006/main" id="5" name="ТЗ" displayName="ТЗ" ref="J1:K58">
  <autoFilter ref="J1:K58"/>
  <tableColumns count="2">
    <tableColumn id="1" name="Особенности тех.задания "/>
    <tableColumn id="2" name="ТИП"/>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theme/themeOverride1.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T184" personId="{1161F463-DC2C-540B-C94D-415B7AEE59E7}" id="{00D900E3-00E3-4264-8625-00D1006E0074}" done="0">
    <text xml:space="preserve">Вера, формально надо писать владельцем записи Сафарова, но он дорабатывает последни дни и на его место идет Тихомиров И.А., его я и поставила владельцем записи. Оба согласования есть
</text>
  </threadedComment>
</ThreadedComments>
</file>

<file path=xl/threadedComments/threadedComment2.xml><?xml version="1.0" encoding="utf-8"?>
<ThreadedComments xmlns="http://schemas.microsoft.com/office/spreadsheetml/2018/threadedcomments" xmlns:x="http://schemas.openxmlformats.org/spreadsheetml/2006/main">
  <threadedComment ref="D281" personId="{85AC3D05-BEE3-1953-E358-47A7E2EEEB21}" id="{00D200FB-0054-4BB2-B42C-00EE008400C5}" done="0">
    <text xml:space="preserve">повторяющая услуга, но с разной оценкой 
</text>
  </threadedComment>
  <threadedComment ref="D282" personId="{E9D5BD9E-C130-AC64-BE3F-5A75157BB3B7}" id="{009B0005-009B-40E6-B7D8-00F6005E0097}" done="0">
    <text xml:space="preserve">Повторяющаяся услуга, но с разной оценкой.
</text>
  </threadedComment>
</ThreadedComments>
</file>

<file path=xl/threadedComments/threadedComment3.xml><?xml version="1.0" encoding="utf-8"?>
<ThreadedComments xmlns="http://schemas.microsoft.com/office/spreadsheetml/2018/threadedcomments" xmlns:x="http://schemas.openxmlformats.org/spreadsheetml/2006/main">
  <threadedComment ref="E144" personId="{7A8F6364-50FB-9467-97F7-1C89320AFC36}" id="{007300C0-004D-4DA1-801C-00180015000B}" done="0">
    <text xml:space="preserve">Как выводились цифры эти?
</text>
  </threadedComment>
  <threadedComment ref="D32" personId="{7A8F6364-50FB-9467-97F7-1C89320AFC36}" id="{008C00F2-0054-426C-BFA1-004400DA00E6}" done="0">
    <text xml:space="preserve">та же история - договоры менее 300 млн. участвовали в расчетах
</text>
  </threadedComment>
  <threadedComment ref="C58" personId="{7A8F6364-50FB-9467-97F7-1C89320AFC36}" id="{008C00E2-006C-4733-9145-00B300700012}" done="0">
    <text xml:space="preserve">В расчет попадает договор на 75 млн. Это не соответствует методике расчета для всех других ДО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Shaybakova.LA@yamal.gazprom-neft.ru"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BX1520"/>
  <sheetViews>
    <sheetView tabSelected="1" zoomScale="70" zoomScaleNormal="70" workbookViewId="0">
      <selection activeCell="BO18" sqref="BO18"/>
    </sheetView>
  </sheetViews>
  <sheetFormatPr defaultRowHeight="14.25" outlineLevelRow="1" outlineLevelCol="1" x14ac:dyDescent="0.2"/>
  <cols>
    <col min="1" max="1" width="5.85546875" style="2" customWidth="1"/>
    <col min="2" max="2" width="10.140625" style="3" customWidth="1"/>
    <col min="3" max="3" width="30" style="4" customWidth="1"/>
    <col min="4" max="4" width="20.28515625" style="3" customWidth="1"/>
    <col min="5" max="5" width="20.5703125" style="5" customWidth="1"/>
    <col min="6" max="6" width="71.42578125" style="6" customWidth="1"/>
    <col min="7" max="7" width="47.42578125" style="7" customWidth="1"/>
    <col min="8" max="8" width="20.28515625" style="8" customWidth="1"/>
    <col min="9" max="9" width="28.28515625" style="9" customWidth="1"/>
    <col min="10" max="10" width="31.42578125" style="4" customWidth="1"/>
    <col min="11" max="11" width="20" style="10" customWidth="1"/>
    <col min="12" max="13" width="20" style="11" customWidth="1"/>
    <col min="14" max="15" width="20" style="10" customWidth="1"/>
    <col min="16" max="16" width="20" style="4" customWidth="1"/>
    <col min="17" max="18" width="19" style="7" customWidth="1"/>
    <col min="19" max="19" width="31.5703125" style="7" customWidth="1"/>
    <col min="20" max="20" width="29.7109375" style="7" customWidth="1"/>
    <col min="21" max="32" width="20.28515625" style="9" customWidth="1" outlineLevel="1"/>
    <col min="33" max="33" width="37.140625" style="4" customWidth="1" outlineLevel="1"/>
    <col min="34" max="34" width="24.140625" style="12" customWidth="1"/>
    <col min="35" max="35" width="33.28515625" style="4" customWidth="1"/>
    <col min="36" max="38" width="23.7109375" style="4" customWidth="1"/>
    <col min="39" max="39" width="20.5703125" style="4" customWidth="1"/>
    <col min="40" max="41" width="20.5703125" style="9" customWidth="1"/>
    <col min="42" max="42" width="20.5703125" style="13" customWidth="1"/>
    <col min="43" max="43" width="20.5703125" style="9" customWidth="1"/>
    <col min="44" max="44" width="20.42578125" style="14" customWidth="1"/>
    <col min="45" max="45" width="13" style="11" customWidth="1"/>
    <col min="46" max="46" width="16.85546875" style="4" customWidth="1"/>
    <col min="47" max="47" width="20.7109375" style="4" customWidth="1"/>
    <col min="48" max="48" width="24.85546875" style="11" customWidth="1"/>
    <col min="49" max="55" width="13.42578125" style="11" customWidth="1"/>
    <col min="56" max="56" width="23.42578125" style="11" customWidth="1"/>
    <col min="57" max="58" width="14.85546875" style="15" customWidth="1"/>
    <col min="59" max="59" width="7.85546875" style="4" customWidth="1"/>
    <col min="60" max="60" width="34.7109375" style="4" customWidth="1"/>
    <col min="61" max="61" width="19.7109375" style="10" customWidth="1"/>
    <col min="62" max="62" width="19.7109375" style="4" customWidth="1"/>
    <col min="63" max="64" width="19.7109375" style="16" customWidth="1"/>
    <col min="65" max="65" width="19.7109375" style="17" customWidth="1"/>
    <col min="66" max="66" width="19.7109375" style="16" customWidth="1"/>
    <col min="67" max="67" width="19.7109375" style="18" customWidth="1"/>
    <col min="68" max="69" width="19.7109375" style="16" customWidth="1"/>
    <col min="70" max="71" width="19.7109375" style="19" customWidth="1"/>
    <col min="72" max="73" width="19.7109375" style="20" customWidth="1"/>
    <col min="74" max="75" width="19.7109375" style="21" customWidth="1"/>
    <col min="76" max="76" width="18.28515625" style="21" customWidth="1"/>
    <col min="77" max="16384" width="9.140625" style="1"/>
  </cols>
  <sheetData>
    <row r="1" spans="1:76" ht="73.5" customHeight="1" outlineLevel="1" x14ac:dyDescent="0.2">
      <c r="D1" s="4"/>
      <c r="E1" s="4"/>
      <c r="F1" s="22"/>
      <c r="H1" s="7"/>
      <c r="I1" s="23"/>
      <c r="K1" s="4"/>
      <c r="N1" s="4"/>
      <c r="O1" s="4"/>
      <c r="U1" s="4"/>
      <c r="V1" s="4"/>
      <c r="W1" s="4"/>
      <c r="X1" s="4"/>
      <c r="Y1" s="4"/>
      <c r="Z1" s="4"/>
      <c r="AA1" s="4"/>
      <c r="AB1" s="4"/>
      <c r="AC1" s="4"/>
      <c r="AD1" s="4"/>
      <c r="AE1" s="4"/>
      <c r="AF1" s="4"/>
      <c r="AH1" s="4"/>
      <c r="AN1" s="4"/>
      <c r="AO1" s="4"/>
      <c r="AP1" s="11"/>
      <c r="AQ1" s="4"/>
      <c r="AR1" s="11"/>
      <c r="BI1" s="4"/>
      <c r="BK1" s="4"/>
      <c r="BL1" s="4"/>
      <c r="BM1" s="11"/>
      <c r="BN1" s="4"/>
      <c r="BO1" s="4"/>
      <c r="BP1" s="4"/>
      <c r="BQ1" s="4"/>
      <c r="BR1" s="4"/>
      <c r="BS1" s="4"/>
      <c r="BT1" s="4"/>
      <c r="BU1" s="4"/>
      <c r="BV1" s="4"/>
      <c r="BW1" s="4"/>
      <c r="BX1" s="4"/>
    </row>
    <row r="2" spans="1:76" s="24" customFormat="1" ht="73.5" customHeight="1" outlineLevel="1" x14ac:dyDescent="0.3">
      <c r="A2" s="25"/>
      <c r="B2" s="26"/>
      <c r="C2" s="27" t="s">
        <v>0</v>
      </c>
      <c r="D2" s="28"/>
      <c r="E2" s="27" t="s">
        <v>1</v>
      </c>
      <c r="F2" s="29"/>
      <c r="G2" s="30" t="s">
        <v>2</v>
      </c>
      <c r="H2" s="30"/>
      <c r="I2" s="31"/>
      <c r="J2" s="32"/>
      <c r="K2" s="32"/>
      <c r="L2" s="33"/>
      <c r="M2" s="33"/>
      <c r="N2" s="32"/>
      <c r="O2" s="32"/>
      <c r="P2" s="32"/>
      <c r="Q2" s="34"/>
      <c r="R2" s="34"/>
      <c r="S2" s="34"/>
      <c r="T2" s="34"/>
      <c r="U2" s="32"/>
      <c r="V2" s="32"/>
      <c r="W2" s="32"/>
      <c r="X2" s="32"/>
      <c r="Y2" s="32"/>
      <c r="Z2" s="32"/>
      <c r="AA2" s="32"/>
      <c r="AB2" s="32"/>
      <c r="AC2" s="32"/>
      <c r="AD2" s="32"/>
      <c r="AE2" s="32"/>
      <c r="AF2" s="32"/>
      <c r="AG2" s="32"/>
      <c r="AH2" s="32"/>
      <c r="AI2" s="32"/>
      <c r="AJ2" s="32"/>
      <c r="AK2" s="32"/>
      <c r="AL2" s="32"/>
      <c r="AM2" s="32"/>
      <c r="AN2" s="32"/>
      <c r="AO2" s="32"/>
      <c r="AP2" s="33"/>
      <c r="AQ2" s="32"/>
      <c r="AR2" s="33"/>
      <c r="AS2" s="33"/>
      <c r="AT2" s="32"/>
      <c r="AU2" s="32"/>
      <c r="AV2" s="33"/>
      <c r="AW2" s="33"/>
      <c r="AX2" s="33"/>
      <c r="AY2" s="33"/>
      <c r="AZ2" s="33"/>
      <c r="BA2" s="33"/>
      <c r="BB2" s="33"/>
      <c r="BC2" s="33"/>
      <c r="BD2" s="33"/>
      <c r="BE2" s="35"/>
      <c r="BF2" s="35"/>
      <c r="BG2" s="32"/>
      <c r="BH2" s="32"/>
      <c r="BI2" s="32"/>
      <c r="BJ2" s="32"/>
      <c r="BK2" s="32"/>
      <c r="BL2" s="32"/>
      <c r="BM2" s="33"/>
      <c r="BN2" s="32"/>
      <c r="BO2" s="32"/>
      <c r="BP2" s="32"/>
      <c r="BQ2" s="32"/>
      <c r="BR2" s="32"/>
      <c r="BS2" s="32"/>
      <c r="BT2" s="32"/>
      <c r="BU2" s="32"/>
      <c r="BV2" s="32"/>
      <c r="BW2" s="32"/>
      <c r="BX2" s="32"/>
    </row>
    <row r="3" spans="1:76" s="36" customFormat="1" ht="130.5" customHeight="1" outlineLevel="1" x14ac:dyDescent="0.25">
      <c r="A3" s="37"/>
      <c r="B3" s="390" t="s">
        <v>3</v>
      </c>
      <c r="C3" s="38" t="s">
        <v>4</v>
      </c>
      <c r="D3" s="38" t="s">
        <v>5</v>
      </c>
      <c r="E3" s="38" t="s">
        <v>6</v>
      </c>
      <c r="F3" s="38" t="s">
        <v>7</v>
      </c>
      <c r="G3" s="38" t="s">
        <v>8</v>
      </c>
      <c r="H3" s="38" t="s">
        <v>9</v>
      </c>
      <c r="I3" s="38" t="s">
        <v>10</v>
      </c>
      <c r="J3" s="38" t="s">
        <v>11</v>
      </c>
      <c r="K3" s="38" t="s">
        <v>12</v>
      </c>
      <c r="L3" s="39" t="s">
        <v>13</v>
      </c>
      <c r="M3" s="39" t="s">
        <v>14</v>
      </c>
      <c r="N3" s="38" t="s">
        <v>15</v>
      </c>
      <c r="O3" s="38" t="s">
        <v>16</v>
      </c>
      <c r="P3" s="38" t="s">
        <v>17</v>
      </c>
      <c r="Q3" s="38" t="s">
        <v>18</v>
      </c>
      <c r="R3" s="40"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78" t="s">
        <v>37</v>
      </c>
      <c r="AK3" s="378" t="s">
        <v>38</v>
      </c>
      <c r="AL3" s="378" t="s">
        <v>39</v>
      </c>
      <c r="AM3" s="38" t="s">
        <v>40</v>
      </c>
      <c r="AN3" s="378" t="s">
        <v>41</v>
      </c>
      <c r="AO3" s="38" t="s">
        <v>42</v>
      </c>
      <c r="AP3" s="378" t="s">
        <v>43</v>
      </c>
      <c r="AQ3" s="38" t="s">
        <v>44</v>
      </c>
      <c r="AR3" s="41" t="s">
        <v>45</v>
      </c>
      <c r="AS3" s="41" t="s">
        <v>45</v>
      </c>
      <c r="AT3" s="378" t="s">
        <v>46</v>
      </c>
      <c r="AU3" s="42" t="s">
        <v>47</v>
      </c>
      <c r="AV3" s="39" t="s">
        <v>48</v>
      </c>
      <c r="AW3" s="39"/>
      <c r="AX3" s="39"/>
      <c r="AY3" s="39"/>
      <c r="AZ3" s="39"/>
      <c r="BA3" s="43"/>
      <c r="BB3" s="43"/>
      <c r="BC3" s="43"/>
      <c r="BD3" s="39" t="s">
        <v>48</v>
      </c>
      <c r="BE3" s="39" t="s">
        <v>48</v>
      </c>
      <c r="BF3" s="39" t="s">
        <v>48</v>
      </c>
      <c r="BG3" s="44" t="s">
        <v>49</v>
      </c>
      <c r="BH3" s="38" t="s">
        <v>50</v>
      </c>
      <c r="BI3" s="38" t="s">
        <v>51</v>
      </c>
      <c r="BJ3" s="38" t="s">
        <v>52</v>
      </c>
      <c r="BK3" s="38" t="s">
        <v>53</v>
      </c>
      <c r="BL3" s="38"/>
      <c r="BM3" s="41" t="s">
        <v>45</v>
      </c>
      <c r="BN3" s="38"/>
      <c r="BO3" s="38" t="s">
        <v>54</v>
      </c>
      <c r="BP3" s="38"/>
      <c r="BQ3" s="38"/>
      <c r="BR3" s="38" t="s">
        <v>55</v>
      </c>
      <c r="BS3" s="38" t="s">
        <v>56</v>
      </c>
      <c r="BT3" s="38"/>
      <c r="BU3" s="38" t="s">
        <v>57</v>
      </c>
      <c r="BV3" s="38"/>
      <c r="BW3" s="38"/>
      <c r="BX3" s="38" t="s">
        <v>58</v>
      </c>
    </row>
    <row r="4" spans="1:76" s="36" customFormat="1" ht="339.75" customHeight="1" outlineLevel="1" x14ac:dyDescent="0.25">
      <c r="A4" s="37"/>
      <c r="B4" s="390"/>
      <c r="C4" s="38" t="s">
        <v>59</v>
      </c>
      <c r="D4" s="38" t="s">
        <v>60</v>
      </c>
      <c r="E4" s="38" t="s">
        <v>61</v>
      </c>
      <c r="F4" s="38" t="s">
        <v>62</v>
      </c>
      <c r="G4" s="38" t="s">
        <v>63</v>
      </c>
      <c r="H4" s="38" t="s">
        <v>64</v>
      </c>
      <c r="I4" s="38" t="s">
        <v>65</v>
      </c>
      <c r="J4" s="38" t="s">
        <v>66</v>
      </c>
      <c r="K4" s="38" t="s">
        <v>67</v>
      </c>
      <c r="L4" s="39" t="s">
        <v>68</v>
      </c>
      <c r="M4" s="39" t="s">
        <v>69</v>
      </c>
      <c r="N4" s="38" t="s">
        <v>70</v>
      </c>
      <c r="O4" s="38" t="s">
        <v>71</v>
      </c>
      <c r="P4" s="38" t="s">
        <v>72</v>
      </c>
      <c r="Q4" s="38" t="s">
        <v>73</v>
      </c>
      <c r="R4" s="45" t="s">
        <v>74</v>
      </c>
      <c r="S4" s="38" t="s">
        <v>75</v>
      </c>
      <c r="T4" s="38" t="s">
        <v>76</v>
      </c>
      <c r="U4" s="38" t="s">
        <v>77</v>
      </c>
      <c r="V4" s="38" t="s">
        <v>78</v>
      </c>
      <c r="W4" s="38" t="s">
        <v>79</v>
      </c>
      <c r="X4" s="38" t="s">
        <v>80</v>
      </c>
      <c r="Y4" s="38" t="s">
        <v>81</v>
      </c>
      <c r="Z4" s="38" t="s">
        <v>82</v>
      </c>
      <c r="AA4" s="38" t="s">
        <v>83</v>
      </c>
      <c r="AB4" s="38" t="s">
        <v>84</v>
      </c>
      <c r="AC4" s="38" t="s">
        <v>85</v>
      </c>
      <c r="AD4" s="38" t="s">
        <v>86</v>
      </c>
      <c r="AE4" s="38" t="s">
        <v>87</v>
      </c>
      <c r="AF4" s="38" t="s">
        <v>88</v>
      </c>
      <c r="AG4" s="38" t="s">
        <v>89</v>
      </c>
      <c r="AH4" s="38" t="s">
        <v>90</v>
      </c>
      <c r="AI4" s="38" t="s">
        <v>91</v>
      </c>
      <c r="AJ4" s="379"/>
      <c r="AK4" s="379"/>
      <c r="AL4" s="379"/>
      <c r="AM4" s="38" t="s">
        <v>92</v>
      </c>
      <c r="AN4" s="379"/>
      <c r="AO4" s="38" t="s">
        <v>93</v>
      </c>
      <c r="AP4" s="379" t="s">
        <v>94</v>
      </c>
      <c r="AQ4" s="38" t="s">
        <v>95</v>
      </c>
      <c r="AR4" s="41" t="s">
        <v>96</v>
      </c>
      <c r="AS4" s="41" t="s">
        <v>97</v>
      </c>
      <c r="AT4" s="379"/>
      <c r="AU4" s="42" t="s">
        <v>98</v>
      </c>
      <c r="AV4" s="39" t="s">
        <v>99</v>
      </c>
      <c r="AW4" s="39" t="s">
        <v>100</v>
      </c>
      <c r="AX4" s="39" t="s">
        <v>100</v>
      </c>
      <c r="AY4" s="39" t="s">
        <v>100</v>
      </c>
      <c r="AZ4" s="39" t="s">
        <v>100</v>
      </c>
      <c r="BA4" s="43"/>
      <c r="BB4" s="43"/>
      <c r="BC4" s="43"/>
      <c r="BD4" s="39" t="s">
        <v>101</v>
      </c>
      <c r="BE4" s="39" t="s">
        <v>102</v>
      </c>
      <c r="BF4" s="39" t="s">
        <v>103</v>
      </c>
      <c r="BG4" s="44" t="s">
        <v>49</v>
      </c>
      <c r="BH4" s="38" t="s">
        <v>104</v>
      </c>
      <c r="BI4" s="38" t="s">
        <v>105</v>
      </c>
      <c r="BJ4" s="38" t="s">
        <v>106</v>
      </c>
      <c r="BK4" s="38" t="s">
        <v>107</v>
      </c>
      <c r="BL4" s="38" t="s">
        <v>108</v>
      </c>
      <c r="BM4" s="41" t="s">
        <v>96</v>
      </c>
      <c r="BN4" s="38" t="s">
        <v>109</v>
      </c>
      <c r="BO4" s="38" t="s">
        <v>110</v>
      </c>
      <c r="BP4" s="38" t="s">
        <v>111</v>
      </c>
      <c r="BQ4" s="38" t="s">
        <v>112</v>
      </c>
      <c r="BR4" s="38" t="s">
        <v>113</v>
      </c>
      <c r="BS4" s="38" t="s">
        <v>114</v>
      </c>
      <c r="BT4" s="38" t="s">
        <v>115</v>
      </c>
      <c r="BU4" s="38" t="s">
        <v>116</v>
      </c>
      <c r="BV4" s="38" t="s">
        <v>117</v>
      </c>
      <c r="BW4" s="38" t="s">
        <v>118</v>
      </c>
      <c r="BX4" s="38" t="s">
        <v>119</v>
      </c>
    </row>
    <row r="5" spans="1:76" s="46" customFormat="1" ht="73.5" customHeight="1" outlineLevel="1" x14ac:dyDescent="0.25">
      <c r="B5" s="47" t="s">
        <v>120</v>
      </c>
      <c r="C5" s="48" t="s">
        <v>121</v>
      </c>
      <c r="D5" s="49" t="s">
        <v>122</v>
      </c>
      <c r="E5" s="50" t="s">
        <v>123</v>
      </c>
      <c r="F5" s="51" t="s">
        <v>124</v>
      </c>
      <c r="G5" s="50" t="s">
        <v>125</v>
      </c>
      <c r="H5" s="50" t="s">
        <v>126</v>
      </c>
      <c r="I5" s="50" t="s">
        <v>127</v>
      </c>
      <c r="J5" s="50" t="s">
        <v>128</v>
      </c>
      <c r="K5" s="50" t="s">
        <v>128</v>
      </c>
      <c r="L5" s="52" t="s">
        <v>129</v>
      </c>
      <c r="M5" s="52" t="s">
        <v>129</v>
      </c>
      <c r="N5" s="50" t="s">
        <v>128</v>
      </c>
      <c r="O5" s="50" t="s">
        <v>128</v>
      </c>
      <c r="P5" s="50" t="s">
        <v>126</v>
      </c>
      <c r="Q5" s="50" t="s">
        <v>125</v>
      </c>
      <c r="R5" s="53" t="s">
        <v>125</v>
      </c>
      <c r="S5" s="50" t="s">
        <v>130</v>
      </c>
      <c r="T5" s="50" t="s">
        <v>130</v>
      </c>
      <c r="U5" s="49" t="s">
        <v>126</v>
      </c>
      <c r="V5" s="49" t="s">
        <v>126</v>
      </c>
      <c r="W5" s="49" t="s">
        <v>126</v>
      </c>
      <c r="X5" s="49" t="s">
        <v>126</v>
      </c>
      <c r="Y5" s="49" t="s">
        <v>126</v>
      </c>
      <c r="Z5" s="49" t="s">
        <v>126</v>
      </c>
      <c r="AA5" s="49" t="s">
        <v>126</v>
      </c>
      <c r="AB5" s="49" t="s">
        <v>126</v>
      </c>
      <c r="AC5" s="49" t="s">
        <v>126</v>
      </c>
      <c r="AD5" s="49" t="s">
        <v>126</v>
      </c>
      <c r="AE5" s="49" t="s">
        <v>126</v>
      </c>
      <c r="AF5" s="49" t="s">
        <v>126</v>
      </c>
      <c r="AG5" s="49" t="s">
        <v>126</v>
      </c>
      <c r="AH5" s="49" t="s">
        <v>126</v>
      </c>
      <c r="AI5" s="49" t="s">
        <v>125</v>
      </c>
      <c r="AJ5" s="380"/>
      <c r="AK5" s="380"/>
      <c r="AL5" s="380"/>
      <c r="AM5" s="49" t="s">
        <v>131</v>
      </c>
      <c r="AN5" s="380"/>
      <c r="AO5" s="49" t="s">
        <v>126</v>
      </c>
      <c r="AP5" s="380" t="s">
        <v>132</v>
      </c>
      <c r="AQ5" s="49" t="s">
        <v>126</v>
      </c>
      <c r="AR5" s="54" t="s">
        <v>132</v>
      </c>
      <c r="AS5" s="54" t="s">
        <v>132</v>
      </c>
      <c r="AT5" s="380"/>
      <c r="AU5" s="55"/>
      <c r="AV5" s="54" t="s">
        <v>133</v>
      </c>
      <c r="AW5" s="54" t="s">
        <v>132</v>
      </c>
      <c r="AX5" s="54" t="s">
        <v>132</v>
      </c>
      <c r="AY5" s="54" t="s">
        <v>132</v>
      </c>
      <c r="AZ5" s="54" t="s">
        <v>132</v>
      </c>
      <c r="BA5" s="56"/>
      <c r="BB5" s="56"/>
      <c r="BC5" s="56"/>
      <c r="BD5" s="54" t="s">
        <v>132</v>
      </c>
      <c r="BE5" s="54" t="s">
        <v>100</v>
      </c>
      <c r="BF5" s="54" t="s">
        <v>100</v>
      </c>
      <c r="BG5" s="44" t="s">
        <v>49</v>
      </c>
      <c r="BH5" s="49" t="s">
        <v>134</v>
      </c>
      <c r="BI5" s="50" t="s">
        <v>135</v>
      </c>
      <c r="BJ5" s="50" t="s">
        <v>135</v>
      </c>
      <c r="BK5" s="48" t="s">
        <v>136</v>
      </c>
      <c r="BL5" s="48" t="s">
        <v>136</v>
      </c>
      <c r="BM5" s="54" t="s">
        <v>132</v>
      </c>
      <c r="BN5" s="48" t="s">
        <v>136</v>
      </c>
      <c r="BO5" s="49" t="s">
        <v>137</v>
      </c>
      <c r="BP5" s="48" t="s">
        <v>136</v>
      </c>
      <c r="BQ5" s="48" t="s">
        <v>136</v>
      </c>
      <c r="BR5" s="50" t="s">
        <v>138</v>
      </c>
      <c r="BS5" s="50" t="s">
        <v>138</v>
      </c>
      <c r="BT5" s="49" t="s">
        <v>126</v>
      </c>
      <c r="BU5" s="49" t="s">
        <v>126</v>
      </c>
      <c r="BV5" s="57" t="s">
        <v>139</v>
      </c>
      <c r="BW5" s="57" t="s">
        <v>140</v>
      </c>
      <c r="BX5" s="57" t="s">
        <v>140</v>
      </c>
    </row>
    <row r="6" spans="1:76" ht="20.25" outlineLevel="1" x14ac:dyDescent="0.3">
      <c r="D6" s="4"/>
      <c r="E6" s="4"/>
      <c r="F6" s="58"/>
      <c r="H6" s="7"/>
      <c r="I6" s="23"/>
      <c r="K6" s="4"/>
      <c r="N6" s="4"/>
      <c r="O6" s="4"/>
      <c r="U6" s="4"/>
      <c r="V6" s="4"/>
      <c r="W6" s="4"/>
      <c r="X6" s="4"/>
      <c r="Y6" s="4"/>
      <c r="Z6" s="4"/>
      <c r="AA6" s="4"/>
      <c r="AB6" s="4"/>
      <c r="AC6" s="4"/>
      <c r="AD6" s="4"/>
      <c r="AE6" s="4"/>
      <c r="AF6" s="4"/>
      <c r="AH6" s="4"/>
      <c r="AN6" s="4"/>
      <c r="AO6" s="4"/>
      <c r="AP6" s="11"/>
      <c r="AQ6" s="4"/>
      <c r="AR6" s="11"/>
      <c r="AW6" s="11">
        <v>3</v>
      </c>
      <c r="AX6" s="11">
        <v>5</v>
      </c>
      <c r="AY6" s="11">
        <v>7</v>
      </c>
      <c r="AZ6" s="11">
        <v>9</v>
      </c>
      <c r="BI6" s="4"/>
      <c r="BK6" s="59"/>
      <c r="BL6" s="60" t="str">
        <f>IFERROR(VLOOKUP(E11,#REF!,8,0),"")</f>
        <v/>
      </c>
      <c r="BM6" s="61"/>
      <c r="BN6" s="59"/>
      <c r="BO6" s="4"/>
      <c r="BP6" s="59"/>
      <c r="BQ6" s="59"/>
      <c r="BR6" s="4"/>
      <c r="BS6" s="4"/>
      <c r="BT6" s="4"/>
      <c r="BU6" s="4"/>
      <c r="BV6" s="4"/>
      <c r="BW6" s="4"/>
      <c r="BX6" s="4"/>
    </row>
    <row r="7" spans="1:76" s="62" customFormat="1" ht="34.5" customHeight="1" x14ac:dyDescent="0.25">
      <c r="B7" s="63" t="s">
        <v>141</v>
      </c>
      <c r="C7" s="64"/>
      <c r="D7" s="65"/>
      <c r="E7" s="65"/>
      <c r="F7" s="66" t="s">
        <v>132</v>
      </c>
      <c r="G7" s="65"/>
      <c r="H7" s="65"/>
      <c r="I7" s="65"/>
      <c r="J7" s="65"/>
      <c r="K7" s="65"/>
      <c r="L7" s="67" t="s">
        <v>142</v>
      </c>
      <c r="M7" s="67" t="s">
        <v>142</v>
      </c>
      <c r="N7" s="65"/>
      <c r="O7" s="65"/>
      <c r="P7" s="65"/>
      <c r="Q7" s="65"/>
      <c r="R7" s="65"/>
      <c r="S7" s="65"/>
      <c r="T7" s="68"/>
      <c r="U7" s="381"/>
      <c r="V7" s="381"/>
      <c r="W7" s="382"/>
      <c r="X7" s="383" t="s">
        <v>143</v>
      </c>
      <c r="Y7" s="384"/>
      <c r="Z7" s="384"/>
      <c r="AA7" s="384"/>
      <c r="AB7" s="384"/>
      <c r="AC7" s="384"/>
      <c r="AD7" s="384"/>
      <c r="AE7" s="384"/>
      <c r="AF7" s="384"/>
      <c r="AG7" s="385"/>
      <c r="AH7" s="69" t="s">
        <v>144</v>
      </c>
      <c r="AI7" s="70"/>
      <c r="AJ7" s="70"/>
      <c r="AK7" s="70"/>
      <c r="AL7" s="70"/>
      <c r="AM7" s="70"/>
      <c r="AN7" s="70"/>
      <c r="AO7" s="70"/>
      <c r="AP7" s="66" t="s">
        <v>132</v>
      </c>
      <c r="AQ7" s="70"/>
      <c r="AR7" s="66" t="s">
        <v>132</v>
      </c>
      <c r="AS7" s="66" t="s">
        <v>132</v>
      </c>
      <c r="AT7" s="70"/>
      <c r="AU7" s="71"/>
      <c r="AV7" s="66" t="s">
        <v>132</v>
      </c>
      <c r="AW7" s="66" t="s">
        <v>132</v>
      </c>
      <c r="AX7" s="66" t="s">
        <v>132</v>
      </c>
      <c r="AY7" s="66" t="s">
        <v>132</v>
      </c>
      <c r="AZ7" s="66" t="s">
        <v>132</v>
      </c>
      <c r="BA7" s="72"/>
      <c r="BB7" s="72"/>
      <c r="BC7" s="72"/>
      <c r="BD7" s="66" t="s">
        <v>132</v>
      </c>
      <c r="BE7" s="66" t="s">
        <v>132</v>
      </c>
      <c r="BF7" s="66" t="s">
        <v>132</v>
      </c>
      <c r="BG7" s="3"/>
      <c r="BH7" s="73"/>
      <c r="BI7" s="74"/>
      <c r="BJ7" s="74"/>
      <c r="BK7" s="67" t="s">
        <v>142</v>
      </c>
      <c r="BL7" s="67" t="s">
        <v>142</v>
      </c>
      <c r="BM7" s="66" t="s">
        <v>132</v>
      </c>
      <c r="BN7" s="67" t="s">
        <v>142</v>
      </c>
      <c r="BO7" s="74"/>
      <c r="BP7" s="67" t="s">
        <v>142</v>
      </c>
      <c r="BQ7" s="67" t="s">
        <v>142</v>
      </c>
      <c r="BR7" s="74"/>
      <c r="BS7" s="74"/>
      <c r="BT7" s="74"/>
      <c r="BU7" s="74"/>
      <c r="BV7" s="67" t="s">
        <v>142</v>
      </c>
      <c r="BW7" s="67" t="s">
        <v>142</v>
      </c>
      <c r="BX7" s="67" t="s">
        <v>142</v>
      </c>
    </row>
    <row r="8" spans="1:76" ht="57.75" customHeight="1" x14ac:dyDescent="0.2">
      <c r="B8" s="366" t="s">
        <v>145</v>
      </c>
      <c r="C8" s="386" t="s">
        <v>146</v>
      </c>
      <c r="D8" s="366" t="s">
        <v>147</v>
      </c>
      <c r="E8" s="366" t="s">
        <v>148</v>
      </c>
      <c r="F8" s="367" t="s">
        <v>149</v>
      </c>
      <c r="G8" s="366" t="s">
        <v>150</v>
      </c>
      <c r="H8" s="366" t="s">
        <v>151</v>
      </c>
      <c r="I8" s="387" t="s">
        <v>152</v>
      </c>
      <c r="J8" s="366" t="s">
        <v>153</v>
      </c>
      <c r="K8" s="366" t="s">
        <v>154</v>
      </c>
      <c r="L8" s="388" t="s">
        <v>155</v>
      </c>
      <c r="M8" s="388" t="s">
        <v>156</v>
      </c>
      <c r="N8" s="376" t="s">
        <v>157</v>
      </c>
      <c r="O8" s="377"/>
      <c r="P8" s="366" t="s">
        <v>158</v>
      </c>
      <c r="Q8" s="366" t="s">
        <v>159</v>
      </c>
      <c r="R8" s="368" t="s">
        <v>160</v>
      </c>
      <c r="S8" s="366" t="s">
        <v>161</v>
      </c>
      <c r="T8" s="366" t="s">
        <v>162</v>
      </c>
      <c r="U8" s="366" t="s">
        <v>163</v>
      </c>
      <c r="V8" s="366"/>
      <c r="W8" s="366"/>
      <c r="X8" s="373" t="s">
        <v>164</v>
      </c>
      <c r="Y8" s="374"/>
      <c r="Z8" s="375"/>
      <c r="AA8" s="373" t="s">
        <v>165</v>
      </c>
      <c r="AB8" s="374"/>
      <c r="AC8" s="375"/>
      <c r="AD8" s="373" t="s">
        <v>166</v>
      </c>
      <c r="AE8" s="374"/>
      <c r="AF8" s="375"/>
      <c r="AG8" s="369" t="s">
        <v>167</v>
      </c>
      <c r="AH8" s="366" t="s">
        <v>168</v>
      </c>
      <c r="AI8" s="371" t="s">
        <v>169</v>
      </c>
      <c r="AJ8" s="368" t="s">
        <v>170</v>
      </c>
      <c r="AK8" s="368" t="s">
        <v>171</v>
      </c>
      <c r="AL8" s="368" t="s">
        <v>172</v>
      </c>
      <c r="AM8" s="366" t="s">
        <v>173</v>
      </c>
      <c r="AN8" s="368" t="s">
        <v>174</v>
      </c>
      <c r="AO8" s="366" t="s">
        <v>175</v>
      </c>
      <c r="AP8" s="367" t="s">
        <v>176</v>
      </c>
      <c r="AQ8" s="366" t="s">
        <v>177</v>
      </c>
      <c r="AR8" s="367" t="s">
        <v>178</v>
      </c>
      <c r="AS8" s="367" t="s">
        <v>179</v>
      </c>
      <c r="AT8" s="368" t="s">
        <v>180</v>
      </c>
      <c r="AU8" s="366" t="s">
        <v>181</v>
      </c>
      <c r="AV8" s="354" t="s">
        <v>182</v>
      </c>
      <c r="AW8" s="356" t="s">
        <v>183</v>
      </c>
      <c r="AX8" s="357"/>
      <c r="AY8" s="357"/>
      <c r="AZ8" s="358"/>
      <c r="BA8" s="76"/>
      <c r="BB8" s="76"/>
      <c r="BC8" s="76"/>
      <c r="BD8" s="362" t="s">
        <v>184</v>
      </c>
      <c r="BE8" s="364" t="s">
        <v>185</v>
      </c>
      <c r="BF8" s="350" t="s">
        <v>186</v>
      </c>
      <c r="BG8" s="352" t="s">
        <v>49</v>
      </c>
      <c r="BH8" s="346" t="s">
        <v>187</v>
      </c>
      <c r="BI8" s="346" t="s">
        <v>188</v>
      </c>
      <c r="BJ8" s="346" t="s">
        <v>189</v>
      </c>
      <c r="BK8" s="346" t="s">
        <v>190</v>
      </c>
      <c r="BL8" s="346" t="s">
        <v>191</v>
      </c>
      <c r="BM8" s="350" t="s">
        <v>192</v>
      </c>
      <c r="BN8" s="346" t="s">
        <v>193</v>
      </c>
      <c r="BO8" s="346" t="s">
        <v>194</v>
      </c>
      <c r="BP8" s="346" t="s">
        <v>195</v>
      </c>
      <c r="BQ8" s="346" t="s">
        <v>196</v>
      </c>
      <c r="BR8" s="346" t="s">
        <v>197</v>
      </c>
      <c r="BS8" s="346" t="s">
        <v>198</v>
      </c>
      <c r="BT8" s="346" t="s">
        <v>199</v>
      </c>
      <c r="BU8" s="346" t="s">
        <v>200</v>
      </c>
      <c r="BV8" s="346" t="s">
        <v>201</v>
      </c>
      <c r="BW8" s="346" t="s">
        <v>202</v>
      </c>
      <c r="BX8" s="348" t="s">
        <v>203</v>
      </c>
    </row>
    <row r="9" spans="1:76" ht="57.75" customHeight="1" x14ac:dyDescent="0.2">
      <c r="B9" s="366"/>
      <c r="C9" s="386"/>
      <c r="D9" s="366"/>
      <c r="E9" s="366"/>
      <c r="F9" s="367"/>
      <c r="G9" s="366"/>
      <c r="H9" s="366"/>
      <c r="I9" s="387"/>
      <c r="J9" s="366"/>
      <c r="K9" s="366"/>
      <c r="L9" s="389"/>
      <c r="M9" s="389"/>
      <c r="N9" s="75" t="s">
        <v>204</v>
      </c>
      <c r="O9" s="75" t="s">
        <v>205</v>
      </c>
      <c r="P9" s="366"/>
      <c r="Q9" s="366"/>
      <c r="R9" s="368"/>
      <c r="S9" s="366"/>
      <c r="T9" s="366"/>
      <c r="U9" s="77" t="s">
        <v>206</v>
      </c>
      <c r="V9" s="77" t="s">
        <v>207</v>
      </c>
      <c r="W9" s="77" t="s">
        <v>208</v>
      </c>
      <c r="X9" s="78" t="s">
        <v>209</v>
      </c>
      <c r="Y9" s="78" t="s">
        <v>210</v>
      </c>
      <c r="Z9" s="78" t="s">
        <v>211</v>
      </c>
      <c r="AA9" s="78" t="s">
        <v>209</v>
      </c>
      <c r="AB9" s="78" t="s">
        <v>210</v>
      </c>
      <c r="AC9" s="78" t="s">
        <v>211</v>
      </c>
      <c r="AD9" s="78" t="s">
        <v>209</v>
      </c>
      <c r="AE9" s="78" t="s">
        <v>210</v>
      </c>
      <c r="AF9" s="78" t="s">
        <v>211</v>
      </c>
      <c r="AG9" s="370"/>
      <c r="AH9" s="366"/>
      <c r="AI9" s="372"/>
      <c r="AJ9" s="368"/>
      <c r="AK9" s="368"/>
      <c r="AL9" s="368"/>
      <c r="AM9" s="366"/>
      <c r="AN9" s="368"/>
      <c r="AO9" s="366"/>
      <c r="AP9" s="367"/>
      <c r="AQ9" s="366"/>
      <c r="AR9" s="367"/>
      <c r="AS9" s="367"/>
      <c r="AT9" s="368"/>
      <c r="AU9" s="366"/>
      <c r="AV9" s="355"/>
      <c r="AW9" s="359"/>
      <c r="AX9" s="360"/>
      <c r="AY9" s="360"/>
      <c r="AZ9" s="361"/>
      <c r="BA9" s="79"/>
      <c r="BB9" s="79"/>
      <c r="BC9" s="79"/>
      <c r="BD9" s="363"/>
      <c r="BE9" s="365"/>
      <c r="BF9" s="351"/>
      <c r="BG9" s="353"/>
      <c r="BH9" s="347"/>
      <c r="BI9" s="347"/>
      <c r="BJ9" s="347"/>
      <c r="BK9" s="347"/>
      <c r="BL9" s="347"/>
      <c r="BM9" s="351"/>
      <c r="BN9" s="347"/>
      <c r="BO9" s="347"/>
      <c r="BP9" s="347"/>
      <c r="BQ9" s="347"/>
      <c r="BR9" s="347"/>
      <c r="BS9" s="347"/>
      <c r="BT9" s="347"/>
      <c r="BU9" s="347"/>
      <c r="BV9" s="347"/>
      <c r="BW9" s="347"/>
      <c r="BX9" s="349"/>
    </row>
    <row r="10" spans="1:76" s="80" customFormat="1" ht="15.75" customHeight="1" x14ac:dyDescent="0.2">
      <c r="A10" s="81"/>
      <c r="B10" s="82">
        <v>1</v>
      </c>
      <c r="C10" s="83">
        <f>B10+1</f>
        <v>2</v>
      </c>
      <c r="D10" s="84">
        <f t="shared" ref="D10:O10" si="0">C10+1</f>
        <v>3</v>
      </c>
      <c r="E10" s="84">
        <f t="shared" si="0"/>
        <v>4</v>
      </c>
      <c r="F10" s="85">
        <f t="shared" si="0"/>
        <v>5</v>
      </c>
      <c r="G10" s="84">
        <f t="shared" si="0"/>
        <v>6</v>
      </c>
      <c r="H10" s="84">
        <v>7</v>
      </c>
      <c r="I10" s="84">
        <v>8</v>
      </c>
      <c r="J10" s="84">
        <v>9</v>
      </c>
      <c r="K10" s="84">
        <f t="shared" si="0"/>
        <v>10</v>
      </c>
      <c r="L10" s="86">
        <f t="shared" si="0"/>
        <v>11</v>
      </c>
      <c r="M10" s="87">
        <f t="shared" si="0"/>
        <v>12</v>
      </c>
      <c r="N10" s="84">
        <f t="shared" si="0"/>
        <v>13</v>
      </c>
      <c r="O10" s="84">
        <f t="shared" si="0"/>
        <v>14</v>
      </c>
      <c r="P10" s="84">
        <f t="shared" ref="P10:AV10" si="1">O10+1</f>
        <v>15</v>
      </c>
      <c r="Q10" s="84">
        <f t="shared" si="1"/>
        <v>16</v>
      </c>
      <c r="R10" s="84">
        <f t="shared" si="1"/>
        <v>17</v>
      </c>
      <c r="S10" s="84">
        <f t="shared" si="1"/>
        <v>18</v>
      </c>
      <c r="T10" s="84">
        <f t="shared" si="1"/>
        <v>19</v>
      </c>
      <c r="U10" s="84">
        <f t="shared" si="1"/>
        <v>20</v>
      </c>
      <c r="V10" s="84">
        <f t="shared" si="1"/>
        <v>21</v>
      </c>
      <c r="W10" s="84">
        <f t="shared" si="1"/>
        <v>22</v>
      </c>
      <c r="X10" s="84">
        <f t="shared" si="1"/>
        <v>23</v>
      </c>
      <c r="Y10" s="84">
        <f t="shared" si="1"/>
        <v>24</v>
      </c>
      <c r="Z10" s="84">
        <f t="shared" si="1"/>
        <v>25</v>
      </c>
      <c r="AA10" s="84">
        <f t="shared" si="1"/>
        <v>26</v>
      </c>
      <c r="AB10" s="84">
        <f t="shared" si="1"/>
        <v>27</v>
      </c>
      <c r="AC10" s="84">
        <f t="shared" si="1"/>
        <v>28</v>
      </c>
      <c r="AD10" s="84">
        <f t="shared" si="1"/>
        <v>29</v>
      </c>
      <c r="AE10" s="84">
        <f t="shared" si="1"/>
        <v>30</v>
      </c>
      <c r="AF10" s="84">
        <f t="shared" si="1"/>
        <v>31</v>
      </c>
      <c r="AG10" s="84">
        <f t="shared" si="1"/>
        <v>32</v>
      </c>
      <c r="AH10" s="84">
        <f t="shared" si="1"/>
        <v>33</v>
      </c>
      <c r="AI10" s="84">
        <f t="shared" si="1"/>
        <v>34</v>
      </c>
      <c r="AJ10" s="84">
        <f t="shared" si="1"/>
        <v>35</v>
      </c>
      <c r="AK10" s="84">
        <f t="shared" si="1"/>
        <v>36</v>
      </c>
      <c r="AL10" s="84">
        <f t="shared" si="1"/>
        <v>37</v>
      </c>
      <c r="AM10" s="84">
        <f t="shared" si="1"/>
        <v>38</v>
      </c>
      <c r="AN10" s="84">
        <f t="shared" si="1"/>
        <v>39</v>
      </c>
      <c r="AO10" s="84">
        <f t="shared" si="1"/>
        <v>40</v>
      </c>
      <c r="AP10" s="85">
        <f t="shared" si="1"/>
        <v>41</v>
      </c>
      <c r="AQ10" s="84">
        <f t="shared" si="1"/>
        <v>42</v>
      </c>
      <c r="AR10" s="85">
        <f t="shared" si="1"/>
        <v>43</v>
      </c>
      <c r="AS10" s="85">
        <f t="shared" si="1"/>
        <v>44</v>
      </c>
      <c r="AT10" s="84">
        <f t="shared" si="1"/>
        <v>45</v>
      </c>
      <c r="AU10" s="84">
        <f t="shared" si="1"/>
        <v>46</v>
      </c>
      <c r="AV10" s="85">
        <f t="shared" si="1"/>
        <v>47</v>
      </c>
      <c r="AW10" s="88" t="s">
        <v>212</v>
      </c>
      <c r="AX10" s="88" t="s">
        <v>213</v>
      </c>
      <c r="AY10" s="88" t="s">
        <v>214</v>
      </c>
      <c r="AZ10" s="88" t="s">
        <v>215</v>
      </c>
      <c r="BA10" s="89"/>
      <c r="BB10" s="89"/>
      <c r="BC10" s="89"/>
      <c r="BD10" s="85">
        <v>48</v>
      </c>
      <c r="BE10" s="85">
        <v>49</v>
      </c>
      <c r="BF10" s="85">
        <v>50</v>
      </c>
      <c r="BG10" s="84"/>
      <c r="BH10" s="84">
        <v>51</v>
      </c>
      <c r="BI10" s="84">
        <f>BH10+1</f>
        <v>52</v>
      </c>
      <c r="BJ10" s="84">
        <f t="shared" ref="BJ10:BX10" si="2">BI10+1</f>
        <v>53</v>
      </c>
      <c r="BK10" s="84">
        <f t="shared" si="2"/>
        <v>54</v>
      </c>
      <c r="BL10" s="84">
        <f t="shared" si="2"/>
        <v>55</v>
      </c>
      <c r="BM10" s="84">
        <f t="shared" si="2"/>
        <v>56</v>
      </c>
      <c r="BN10" s="84">
        <f t="shared" si="2"/>
        <v>57</v>
      </c>
      <c r="BO10" s="84">
        <f t="shared" si="2"/>
        <v>58</v>
      </c>
      <c r="BP10" s="84">
        <f t="shared" si="2"/>
        <v>59</v>
      </c>
      <c r="BQ10" s="84">
        <f t="shared" si="2"/>
        <v>60</v>
      </c>
      <c r="BR10" s="84">
        <f t="shared" si="2"/>
        <v>61</v>
      </c>
      <c r="BS10" s="84">
        <f t="shared" si="2"/>
        <v>62</v>
      </c>
      <c r="BT10" s="84">
        <f t="shared" si="2"/>
        <v>63</v>
      </c>
      <c r="BU10" s="84">
        <f t="shared" si="2"/>
        <v>64</v>
      </c>
      <c r="BV10" s="84">
        <f t="shared" si="2"/>
        <v>65</v>
      </c>
      <c r="BW10" s="84">
        <f t="shared" si="2"/>
        <v>66</v>
      </c>
      <c r="BX10" s="84">
        <f t="shared" si="2"/>
        <v>67</v>
      </c>
    </row>
    <row r="11" spans="1:76" s="277" customFormat="1" ht="20.25" customHeight="1" x14ac:dyDescent="0.25">
      <c r="B11" s="278">
        <v>1</v>
      </c>
      <c r="C11" s="279" t="s">
        <v>216</v>
      </c>
      <c r="D11" s="278" t="s">
        <v>3201</v>
      </c>
      <c r="E11" s="317">
        <v>10924</v>
      </c>
      <c r="F11" s="281" t="str">
        <f>VLOOKUP(E11,КТ!$A$4:$B$911,2,0)</f>
        <v>Экологический контроль и мониторинг</v>
      </c>
      <c r="G11" s="282" t="s">
        <v>3171</v>
      </c>
      <c r="H11" s="283">
        <v>7203218005</v>
      </c>
      <c r="I11" s="284">
        <v>146482.486</v>
      </c>
      <c r="J11" s="285" t="s">
        <v>3092</v>
      </c>
      <c r="K11" s="323">
        <v>44337</v>
      </c>
      <c r="L11" s="287" t="str">
        <f t="shared" ref="L11:L74" si="3">IF(OR(AND(I11&gt;=300000,ROUNDUP((O11-N11)/365,1)&gt;=3),I11&gt;=500000),"ДА","НЕТ")</f>
        <v>НЕТ</v>
      </c>
      <c r="M11" s="288" t="str">
        <f>VLOOKUP(E11,КТ!$A$4:$X$911,24,FALSE)</f>
        <v>Низкий</v>
      </c>
      <c r="N11" s="289">
        <v>44337</v>
      </c>
      <c r="O11" s="289">
        <v>45657</v>
      </c>
      <c r="P11" s="290"/>
      <c r="Q11" s="291" t="s">
        <v>3230</v>
      </c>
      <c r="R11" s="291"/>
      <c r="S11" s="291"/>
      <c r="T11" s="292"/>
      <c r="U11" s="293"/>
      <c r="V11" s="293"/>
      <c r="W11" s="293"/>
      <c r="X11" s="293"/>
      <c r="Y11" s="293"/>
      <c r="Z11" s="293"/>
      <c r="AA11" s="293"/>
      <c r="AB11" s="293"/>
      <c r="AC11" s="293"/>
      <c r="AD11" s="293"/>
      <c r="AE11" s="293"/>
      <c r="AF11" s="293"/>
      <c r="AG11" s="294"/>
      <c r="AH11" s="295"/>
      <c r="AI11" s="296"/>
      <c r="AJ11" s="297"/>
      <c r="AK11" s="297"/>
      <c r="AL11" s="297"/>
      <c r="AM11" s="109">
        <v>92</v>
      </c>
      <c r="AN11" s="298"/>
      <c r="AO11" s="298"/>
      <c r="AP11" s="299">
        <f t="shared" ref="AP11:AP74" si="4">IFERROR(AO11/I11*100,"")</f>
        <v>0</v>
      </c>
      <c r="AQ11" s="300">
        <v>35827.013209999997</v>
      </c>
      <c r="AR11" s="301">
        <f t="shared" ref="AR11:AR74" si="5">I11-AQ11</f>
        <v>110655.47279</v>
      </c>
      <c r="AS11" s="302">
        <f t="shared" ref="AS11:AS74" si="6">IFERROR(AQ11/I11*100,"")</f>
        <v>24.458223087502759</v>
      </c>
      <c r="AT11" s="303"/>
      <c r="AU11" s="296"/>
      <c r="AV11" s="304" t="str">
        <f>IF(AND(ISERR(FIND({"."},AM11))),IF(AND(0&lt;AM11,AM11&lt;($AW11+1)),"красный",IF(AND($AW11&lt;AM11,AM11&lt;($AX11+1)),"оранжевый",IF(AND($AX11&lt;AM11,AM11&lt;($AY11+1)),"желтый",IF(AND(0&lt;AM11,AM11&gt;=$AZ11),"зеленый","")))))</f>
        <v>зеленый</v>
      </c>
      <c r="AW11" s="305">
        <f>VLOOKUP(E11,КТ!$A$4:$AC$911,26,0)</f>
        <v>59</v>
      </c>
      <c r="AX11" s="304">
        <f>VLOOKUP(E11,КТ!$A$4:$AC$911,27,0)</f>
        <v>74</v>
      </c>
      <c r="AY11" s="304">
        <f>VLOOKUP(E11,КТ!$A$4:$AC$911,28,0)</f>
        <v>89</v>
      </c>
      <c r="AZ11" s="306">
        <f>VLOOKUP(E11,КТ!$A$4:$AC$911,29,0)</f>
        <v>90</v>
      </c>
      <c r="BA11" s="307"/>
      <c r="BB11" s="307"/>
      <c r="BC11" s="307"/>
      <c r="BD11" s="308" t="str">
        <f t="shared" ref="BD11:BD74" si="7">IF(AND(0&lt;(U11+V11),0&lt;(X11+Y11),0&lt;AH11,90&lt;=AM11),"вопрос","соот-т")</f>
        <v>соот-т</v>
      </c>
      <c r="BE11" s="309" t="str">
        <f>IF(E11="","",(VLOOKUP(E11,КТ!$A$4:$AD$911,30,0)))</f>
        <v>Прочее</v>
      </c>
      <c r="BF11" s="310">
        <f>IF(E11="","",(VLOOKUP(E11,КТ!$A$4:$AD$911,5,0)))</f>
        <v>0</v>
      </c>
      <c r="BG11" s="311"/>
      <c r="BH11" s="320" t="s">
        <v>3254</v>
      </c>
      <c r="BI11" s="340"/>
      <c r="BJ11" s="340"/>
      <c r="BK11" s="312"/>
      <c r="BL11" s="313"/>
      <c r="BM11" s="314" t="str">
        <f>IFERROR(VLOOKUP(E11,КТ!$A$4:$AE$911,31,FALSE),"")</f>
        <v>Lead Time не предусмотрен</v>
      </c>
      <c r="BN11" s="313"/>
      <c r="BO11" s="315"/>
      <c r="BP11" s="313"/>
      <c r="BQ11" s="313"/>
      <c r="BR11" s="316"/>
      <c r="BS11" s="316"/>
      <c r="BT11" s="315"/>
      <c r="BU11" s="315"/>
      <c r="BV11" s="313"/>
      <c r="BW11" s="313"/>
      <c r="BX11" s="313"/>
    </row>
    <row r="12" spans="1:76" s="277" customFormat="1" ht="20.25" customHeight="1" x14ac:dyDescent="0.25">
      <c r="B12" s="278">
        <v>2</v>
      </c>
      <c r="C12" s="279" t="s">
        <v>216</v>
      </c>
      <c r="D12" s="278" t="s">
        <v>3199</v>
      </c>
      <c r="E12" s="317">
        <v>10156</v>
      </c>
      <c r="F12" s="281" t="str">
        <f>VLOOKUP(E12,КТ!$A$4:$B$911,2,0)</f>
        <v>Услуги по хранению и стандартному комплексу лабораторных исследований керна</v>
      </c>
      <c r="G12" s="282" t="s">
        <v>3129</v>
      </c>
      <c r="H12" s="283">
        <v>7838395487</v>
      </c>
      <c r="I12" s="284">
        <v>113012.63499999999</v>
      </c>
      <c r="J12" s="285" t="s">
        <v>3027</v>
      </c>
      <c r="K12" s="318">
        <v>43531</v>
      </c>
      <c r="L12" s="287" t="str">
        <f t="shared" ref="L12:L51" si="8">IF(OR(AND(I12&gt;=300000,ROUNDUP((O12-N12)/365,1)&gt;=3),I12&gt;=500000),"ДА","НЕТ")</f>
        <v>НЕТ</v>
      </c>
      <c r="M12" s="288" t="str">
        <f>VLOOKUP(E12,КТ!$A$4:$X$911,24,FALSE)</f>
        <v>Низкий</v>
      </c>
      <c r="N12" s="289">
        <v>43531</v>
      </c>
      <c r="O12" s="289">
        <v>45657</v>
      </c>
      <c r="P12" s="290"/>
      <c r="Q12" s="291" t="s">
        <v>3206</v>
      </c>
      <c r="R12" s="291"/>
      <c r="S12" s="291"/>
      <c r="T12" s="292"/>
      <c r="U12" s="293"/>
      <c r="V12" s="293"/>
      <c r="W12" s="293"/>
      <c r="X12" s="293"/>
      <c r="Y12" s="293"/>
      <c r="Z12" s="293"/>
      <c r="AA12" s="293"/>
      <c r="AB12" s="293"/>
      <c r="AC12" s="293"/>
      <c r="AD12" s="293"/>
      <c r="AE12" s="293"/>
      <c r="AF12" s="293"/>
      <c r="AG12" s="294"/>
      <c r="AH12" s="295"/>
      <c r="AI12" s="296"/>
      <c r="AJ12" s="297"/>
      <c r="AK12" s="297"/>
      <c r="AL12" s="297"/>
      <c r="AM12" s="109"/>
      <c r="AN12" s="298"/>
      <c r="AO12" s="298"/>
      <c r="AP12" s="299">
        <f t="shared" ref="AP12:AP51" si="9">IFERROR(AO12/I12*100,"")</f>
        <v>0</v>
      </c>
      <c r="AQ12" s="300">
        <v>108083.67351000001</v>
      </c>
      <c r="AR12" s="301">
        <f t="shared" ref="AR12:AR51" si="10">I12-AQ12</f>
        <v>4928.961489999987</v>
      </c>
      <c r="AS12" s="302">
        <f t="shared" ref="AS12:AS51" si="11">IFERROR(AQ12/I12*100,"")</f>
        <v>95.638574846078058</v>
      </c>
      <c r="AT12" s="303"/>
      <c r="AU12" s="296"/>
      <c r="AV12" s="304" t="e">
        <f>IF(AND(ISERR(FIND({"."},AM12))),IF(AND(0&lt;AM12,AM12&lt;($AW12+1)),"красный",IF(AND($AW12&lt;AM12,AM12&lt;($AX12+1)),"оранжевый",IF(AND($AX12&lt;AM12,AM12&lt;($AY12+1)),"желтый",IF(AND(0&lt;AM12,AM12&gt;=$AZ12),"зеленый","")))))</f>
        <v>#VALUE!</v>
      </c>
      <c r="AW12" s="305" t="str">
        <f>VLOOKUP(E12,КТ!$A$4:$AC$911,26,0)</f>
        <v/>
      </c>
      <c r="AX12" s="304" t="str">
        <f>VLOOKUP(E12,КТ!$A$4:$AC$911,27,0)</f>
        <v/>
      </c>
      <c r="AY12" s="304" t="str">
        <f>VLOOKUP(E12,КТ!$A$4:$AC$911,28,0)</f>
        <v/>
      </c>
      <c r="AZ12" s="306" t="str">
        <f>VLOOKUP(E12,КТ!$A$4:$AC$911,29,0)</f>
        <v/>
      </c>
      <c r="BA12" s="307"/>
      <c r="BB12" s="307"/>
      <c r="BC12" s="307"/>
      <c r="BD12" s="319" t="str">
        <f t="shared" ref="BD12:BD51" si="12">IF(AND(0&lt;(U12+V12),0&lt;(X12+Y12),0&lt;AH12,90&lt;=AM12),"вопрос","соот-т")</f>
        <v>соот-т</v>
      </c>
      <c r="BE12" s="309" t="str">
        <f>IF(E12="","",(VLOOKUP(E12,КТ!$A$4:$AD$911,30,0)))</f>
        <v>Геология</v>
      </c>
      <c r="BF12" s="310">
        <f>IF(E12="","",(VLOOKUP(E12,КТ!$A$4:$AD$911,5,0)))</f>
        <v>1</v>
      </c>
      <c r="BG12" s="311"/>
      <c r="BH12" s="320" t="s">
        <v>3249</v>
      </c>
      <c r="BI12" s="342">
        <v>43531</v>
      </c>
      <c r="BJ12" s="342">
        <v>43531</v>
      </c>
      <c r="BK12" s="343">
        <v>6</v>
      </c>
      <c r="BL12" s="313" t="s">
        <v>2843</v>
      </c>
      <c r="BM12" s="314" t="str">
        <f>IFERROR(VLOOKUP(E12,КТ!$A$4:$AE$911,31,FALSE),"")</f>
        <v>Lead Time не предусмотрен</v>
      </c>
      <c r="BN12" s="313" t="s">
        <v>2843</v>
      </c>
      <c r="BO12" s="344">
        <v>11</v>
      </c>
      <c r="BP12" s="313" t="s">
        <v>220</v>
      </c>
      <c r="BQ12" s="313" t="s">
        <v>221</v>
      </c>
      <c r="BR12" s="345"/>
      <c r="BS12" s="345"/>
      <c r="BT12" s="344">
        <v>6</v>
      </c>
      <c r="BU12" s="344">
        <v>0</v>
      </c>
      <c r="BV12" s="313" t="s">
        <v>2979</v>
      </c>
      <c r="BW12" s="313"/>
      <c r="BX12" s="313" t="s">
        <v>222</v>
      </c>
    </row>
    <row r="13" spans="1:76" s="277" customFormat="1" ht="20.25" customHeight="1" x14ac:dyDescent="0.25">
      <c r="B13" s="278">
        <v>3</v>
      </c>
      <c r="C13" s="279" t="s">
        <v>216</v>
      </c>
      <c r="D13" s="278" t="s">
        <v>3199</v>
      </c>
      <c r="E13" s="317">
        <v>10111</v>
      </c>
      <c r="F13" s="281" t="str">
        <f>VLOOKUP(E13,КТ!$A$4:$B$911,2,0)</f>
        <v>Обработка и интерпретация сейсмических данных 3Д, 2Д</v>
      </c>
      <c r="G13" s="282" t="s">
        <v>3132</v>
      </c>
      <c r="H13" s="283">
        <v>1645019164</v>
      </c>
      <c r="I13" s="284">
        <v>269999.40000000002</v>
      </c>
      <c r="J13" s="285" t="s">
        <v>3030</v>
      </c>
      <c r="K13" s="321">
        <v>43600</v>
      </c>
      <c r="L13" s="287" t="str">
        <f t="shared" si="8"/>
        <v>НЕТ</v>
      </c>
      <c r="M13" s="288" t="str">
        <f>VLOOKUP(E13,КТ!$A$4:$X$911,24,FALSE)</f>
        <v>Низкий</v>
      </c>
      <c r="N13" s="289">
        <v>43600</v>
      </c>
      <c r="O13" s="289">
        <v>45657</v>
      </c>
      <c r="P13" s="290"/>
      <c r="Q13" s="291" t="s">
        <v>3207</v>
      </c>
      <c r="R13" s="291"/>
      <c r="S13" s="291"/>
      <c r="T13" s="292"/>
      <c r="U13" s="293"/>
      <c r="V13" s="293"/>
      <c r="W13" s="293"/>
      <c r="X13" s="293"/>
      <c r="Y13" s="293"/>
      <c r="Z13" s="293"/>
      <c r="AA13" s="293"/>
      <c r="AB13" s="293"/>
      <c r="AC13" s="293"/>
      <c r="AD13" s="293"/>
      <c r="AE13" s="293"/>
      <c r="AF13" s="293"/>
      <c r="AG13" s="294"/>
      <c r="AH13" s="295"/>
      <c r="AI13" s="296"/>
      <c r="AJ13" s="297"/>
      <c r="AK13" s="297"/>
      <c r="AL13" s="297"/>
      <c r="AM13" s="109"/>
      <c r="AN13" s="298"/>
      <c r="AO13" s="298"/>
      <c r="AP13" s="299">
        <f t="shared" si="9"/>
        <v>0</v>
      </c>
      <c r="AQ13" s="300">
        <v>0</v>
      </c>
      <c r="AR13" s="301">
        <f t="shared" si="10"/>
        <v>269999.40000000002</v>
      </c>
      <c r="AS13" s="302">
        <f t="shared" si="11"/>
        <v>0</v>
      </c>
      <c r="AT13" s="303"/>
      <c r="AU13" s="296"/>
      <c r="AV13" s="304" t="e">
        <f>IF(AND(ISERR(FIND({"."},AM13))),IF(AND(0&lt;AM13,AM13&lt;($AW13+1)),"красный",IF(AND($AW13&lt;AM13,AM13&lt;($AX13+1)),"оранжевый",IF(AND($AX13&lt;AM13,AM13&lt;($AY13+1)),"желтый",IF(AND(0&lt;AM13,AM13&gt;=$AZ13),"зеленый","")))))</f>
        <v>#VALUE!</v>
      </c>
      <c r="AW13" s="305" t="str">
        <f>VLOOKUP(E13,КТ!$A$4:$AC$911,26,0)</f>
        <v/>
      </c>
      <c r="AX13" s="304" t="str">
        <f>VLOOKUP(E13,КТ!$A$4:$AC$911,27,0)</f>
        <v/>
      </c>
      <c r="AY13" s="304" t="str">
        <f>VLOOKUP(E13,КТ!$A$4:$AC$911,28,0)</f>
        <v/>
      </c>
      <c r="AZ13" s="306" t="str">
        <f>VLOOKUP(E13,КТ!$A$4:$AC$911,29,0)</f>
        <v/>
      </c>
      <c r="BA13" s="307"/>
      <c r="BB13" s="307"/>
      <c r="BC13" s="307"/>
      <c r="BD13" s="319" t="str">
        <f t="shared" si="12"/>
        <v>соот-т</v>
      </c>
      <c r="BE13" s="309" t="str">
        <f>IF(E13="","",(VLOOKUP(E13,КТ!$A$4:$AD$911,30,0)))</f>
        <v>Геология</v>
      </c>
      <c r="BF13" s="310">
        <f>IF(E13="","",(VLOOKUP(E13,КТ!$A$4:$AD$911,5,0)))</f>
        <v>1</v>
      </c>
      <c r="BG13" s="311"/>
      <c r="BH13" s="320" t="s">
        <v>3250</v>
      </c>
      <c r="BI13" s="342">
        <v>43600</v>
      </c>
      <c r="BJ13" s="342">
        <v>43600</v>
      </c>
      <c r="BK13" s="343">
        <v>6</v>
      </c>
      <c r="BL13" s="313" t="s">
        <v>2843</v>
      </c>
      <c r="BM13" s="314" t="str">
        <f>IFERROR(VLOOKUP(E13,КТ!$A$4:$AE$911,31,FALSE),"")</f>
        <v>Lead Time не предусмотрен</v>
      </c>
      <c r="BN13" s="313" t="s">
        <v>2843</v>
      </c>
      <c r="BO13" s="344">
        <v>11</v>
      </c>
      <c r="BP13" s="313" t="s">
        <v>220</v>
      </c>
      <c r="BQ13" s="313" t="s">
        <v>221</v>
      </c>
      <c r="BR13" s="345"/>
      <c r="BS13" s="345"/>
      <c r="BT13" s="344">
        <v>2</v>
      </c>
      <c r="BU13" s="344">
        <v>0</v>
      </c>
      <c r="BV13" s="313" t="s">
        <v>221</v>
      </c>
      <c r="BW13" s="313"/>
      <c r="BX13" s="313" t="s">
        <v>222</v>
      </c>
    </row>
    <row r="14" spans="1:76" s="277" customFormat="1" ht="20.25" customHeight="1" x14ac:dyDescent="0.25">
      <c r="B14" s="278">
        <v>4</v>
      </c>
      <c r="C14" s="279" t="s">
        <v>216</v>
      </c>
      <c r="D14" s="278" t="s">
        <v>3199</v>
      </c>
      <c r="E14" s="317">
        <v>10111</v>
      </c>
      <c r="F14" s="281" t="str">
        <f>VLOOKUP(E14,КТ!$A$4:$B$911,2,0)</f>
        <v>Обработка и интерпретация сейсмических данных 3Д, 2Д</v>
      </c>
      <c r="G14" s="282" t="s">
        <v>3133</v>
      </c>
      <c r="H14" s="283">
        <v>8911017194</v>
      </c>
      <c r="I14" s="284">
        <v>352283.89939999999</v>
      </c>
      <c r="J14" s="285" t="s">
        <v>3032</v>
      </c>
      <c r="K14" s="321">
        <v>43584</v>
      </c>
      <c r="L14" s="287" t="str">
        <f t="shared" si="8"/>
        <v>ДА</v>
      </c>
      <c r="M14" s="288" t="str">
        <f>VLOOKUP(E14,КТ!$A$4:$X$911,24,FALSE)</f>
        <v>Низкий</v>
      </c>
      <c r="N14" s="289">
        <v>43584</v>
      </c>
      <c r="O14" s="289">
        <v>45657</v>
      </c>
      <c r="P14" s="290"/>
      <c r="Q14" s="291" t="s">
        <v>3207</v>
      </c>
      <c r="R14" s="291"/>
      <c r="S14" s="291" t="s">
        <v>3208</v>
      </c>
      <c r="T14" s="292"/>
      <c r="U14" s="293"/>
      <c r="V14" s="293"/>
      <c r="W14" s="293"/>
      <c r="X14" s="293"/>
      <c r="Y14" s="293"/>
      <c r="Z14" s="293"/>
      <c r="AA14" s="293"/>
      <c r="AB14" s="293"/>
      <c r="AC14" s="293"/>
      <c r="AD14" s="293"/>
      <c r="AE14" s="293"/>
      <c r="AF14" s="293"/>
      <c r="AG14" s="294"/>
      <c r="AH14" s="295"/>
      <c r="AI14" s="296"/>
      <c r="AJ14" s="297"/>
      <c r="AK14" s="297"/>
      <c r="AL14" s="297"/>
      <c r="AM14" s="109"/>
      <c r="AN14" s="298"/>
      <c r="AO14" s="298"/>
      <c r="AP14" s="299">
        <f t="shared" si="9"/>
        <v>0</v>
      </c>
      <c r="AQ14" s="300">
        <v>5994.0095799999999</v>
      </c>
      <c r="AR14" s="301">
        <f t="shared" si="10"/>
        <v>346289.88981999998</v>
      </c>
      <c r="AS14" s="302">
        <f t="shared" si="11"/>
        <v>1.7014713389424916</v>
      </c>
      <c r="AT14" s="303"/>
      <c r="AU14" s="296"/>
      <c r="AV14" s="304" t="e">
        <f>IF(AND(ISERR(FIND({"."},AM14))),IF(AND(0&lt;AM14,AM14&lt;($AW14+1)),"красный",IF(AND($AW14&lt;AM14,AM14&lt;($AX14+1)),"оранжевый",IF(AND($AX14&lt;AM14,AM14&lt;($AY14+1)),"желтый",IF(AND(0&lt;AM14,AM14&gt;=$AZ14),"зеленый","")))))</f>
        <v>#VALUE!</v>
      </c>
      <c r="AW14" s="305" t="str">
        <f>VLOOKUP(E14,КТ!$A$4:$AC$911,26,0)</f>
        <v/>
      </c>
      <c r="AX14" s="304" t="str">
        <f>VLOOKUP(E14,КТ!$A$4:$AC$911,27,0)</f>
        <v/>
      </c>
      <c r="AY14" s="304" t="str">
        <f>VLOOKUP(E14,КТ!$A$4:$AC$911,28,0)</f>
        <v/>
      </c>
      <c r="AZ14" s="306" t="str">
        <f>VLOOKUP(E14,КТ!$A$4:$AC$911,29,0)</f>
        <v/>
      </c>
      <c r="BA14" s="307"/>
      <c r="BB14" s="307"/>
      <c r="BC14" s="307"/>
      <c r="BD14" s="319" t="str">
        <f t="shared" si="12"/>
        <v>соот-т</v>
      </c>
      <c r="BE14" s="309" t="str">
        <f>IF(E14="","",(VLOOKUP(E14,КТ!$A$4:$AD$911,30,0)))</f>
        <v>Геология</v>
      </c>
      <c r="BF14" s="310">
        <f>IF(E14="","",(VLOOKUP(E14,КТ!$A$4:$AD$911,5,0)))</f>
        <v>1</v>
      </c>
      <c r="BG14" s="311"/>
      <c r="BH14" s="320" t="s">
        <v>3250</v>
      </c>
      <c r="BI14" s="342">
        <v>0</v>
      </c>
      <c r="BJ14" s="342">
        <v>0</v>
      </c>
      <c r="BK14" s="343">
        <v>6</v>
      </c>
      <c r="BL14" s="313" t="s">
        <v>2843</v>
      </c>
      <c r="BM14" s="314" t="str">
        <f>IFERROR(VLOOKUP(E14,КТ!$A$4:$AE$911,31,FALSE),"")</f>
        <v>Lead Time не предусмотрен</v>
      </c>
      <c r="BN14" s="313" t="s">
        <v>2843</v>
      </c>
      <c r="BO14" s="344">
        <v>11</v>
      </c>
      <c r="BP14" s="313" t="s">
        <v>220</v>
      </c>
      <c r="BQ14" s="313" t="s">
        <v>221</v>
      </c>
      <c r="BR14" s="345"/>
      <c r="BS14" s="345"/>
      <c r="BT14" s="344">
        <v>4</v>
      </c>
      <c r="BU14" s="344">
        <v>0</v>
      </c>
      <c r="BV14" s="313" t="s">
        <v>221</v>
      </c>
      <c r="BW14" s="313"/>
      <c r="BX14" s="313" t="s">
        <v>222</v>
      </c>
    </row>
    <row r="15" spans="1:76" s="277" customFormat="1" ht="20.25" customHeight="1" x14ac:dyDescent="0.25">
      <c r="B15" s="278">
        <v>5</v>
      </c>
      <c r="C15" s="279" t="s">
        <v>216</v>
      </c>
      <c r="D15" s="278" t="s">
        <v>3199</v>
      </c>
      <c r="E15" s="317">
        <v>10110</v>
      </c>
      <c r="F15" s="281" t="str">
        <f>VLOOKUP(E15,КТ!$A$4:$B$911,2,0)</f>
        <v>Полевые сейсморазведочные работы 2Д, 3Д</v>
      </c>
      <c r="G15" s="282" t="s">
        <v>3132</v>
      </c>
      <c r="H15" s="283">
        <v>1645019164</v>
      </c>
      <c r="I15" s="284">
        <v>72931577.200690001</v>
      </c>
      <c r="J15" s="285" t="s">
        <v>3041</v>
      </c>
      <c r="K15" s="321">
        <v>44862</v>
      </c>
      <c r="L15" s="287" t="str">
        <f t="shared" si="8"/>
        <v>ДА</v>
      </c>
      <c r="M15" s="288" t="str">
        <f>VLOOKUP(E15,КТ!$A$4:$X$911,24,FALSE)</f>
        <v>Высокий</v>
      </c>
      <c r="N15" s="289">
        <v>44862</v>
      </c>
      <c r="O15" s="289">
        <v>46387</v>
      </c>
      <c r="P15" s="290"/>
      <c r="Q15" s="291" t="s">
        <v>3207</v>
      </c>
      <c r="R15" s="291"/>
      <c r="S15" s="291" t="s">
        <v>3208</v>
      </c>
      <c r="T15" s="292" t="s">
        <v>3247</v>
      </c>
      <c r="U15" s="293">
        <v>16450.67568</v>
      </c>
      <c r="V15" s="293"/>
      <c r="W15" s="293"/>
      <c r="X15" s="293"/>
      <c r="Y15" s="293"/>
      <c r="Z15" s="293"/>
      <c r="AA15" s="293"/>
      <c r="AB15" s="293"/>
      <c r="AC15" s="293"/>
      <c r="AD15" s="293"/>
      <c r="AE15" s="293"/>
      <c r="AF15" s="293"/>
      <c r="AG15" s="294"/>
      <c r="AH15" s="295"/>
      <c r="AI15" s="296"/>
      <c r="AJ15" s="297"/>
      <c r="AK15" s="297"/>
      <c r="AL15" s="297"/>
      <c r="AM15" s="109"/>
      <c r="AN15" s="298"/>
      <c r="AO15" s="298"/>
      <c r="AP15" s="299">
        <f t="shared" si="9"/>
        <v>0</v>
      </c>
      <c r="AQ15" s="300">
        <v>1928757.45976</v>
      </c>
      <c r="AR15" s="301">
        <f t="shared" si="10"/>
        <v>71002819.740930006</v>
      </c>
      <c r="AS15" s="302">
        <f t="shared" si="11"/>
        <v>2.6446122979796907</v>
      </c>
      <c r="AT15" s="303"/>
      <c r="AU15" s="296"/>
      <c r="AV15" s="304" t="str">
        <f>IF(AND(ISERR(FIND({"."},AM15))),IF(AND(0&lt;AM15,AM15&lt;($AW15+1)),"красный",IF(AND($AW15&lt;AM15,AM15&lt;($AX15+1)),"оранжевый",IF(AND($AX15&lt;AM15,AM15&lt;($AY15+1)),"желтый",IF(AND(0&lt;AM15,AM15&gt;=$AZ15),"зеленый","")))))</f>
        <v/>
      </c>
      <c r="AW15" s="305">
        <f>VLOOKUP(E15,КТ!$A$4:$AC$911,26,0)</f>
        <v>80</v>
      </c>
      <c r="AX15" s="304">
        <f>VLOOKUP(E15,КТ!$A$4:$AC$911,27,0)</f>
        <v>0</v>
      </c>
      <c r="AY15" s="304">
        <f>VLOOKUP(E15,КТ!$A$4:$AC$911,28,0)</f>
        <v>95</v>
      </c>
      <c r="AZ15" s="306">
        <f>VLOOKUP(E15,КТ!$A$4:$AC$911,29,0)</f>
        <v>96</v>
      </c>
      <c r="BA15" s="307"/>
      <c r="BB15" s="307"/>
      <c r="BC15" s="307"/>
      <c r="BD15" s="319" t="str">
        <f t="shared" si="12"/>
        <v>соот-т</v>
      </c>
      <c r="BE15" s="309" t="str">
        <f>IF(E15="","",(VLOOKUP(E15,КТ!$A$4:$AD$911,30,0)))</f>
        <v>Геология</v>
      </c>
      <c r="BF15" s="310">
        <f>IF(E15="","",(VLOOKUP(E15,КТ!$A$4:$AD$911,5,0)))</f>
        <v>1</v>
      </c>
      <c r="BG15" s="311"/>
      <c r="BH15" s="320" t="s">
        <v>3250</v>
      </c>
      <c r="BI15" s="342">
        <v>44920</v>
      </c>
      <c r="BJ15" s="342">
        <v>44920</v>
      </c>
      <c r="BK15" s="343">
        <v>6</v>
      </c>
      <c r="BL15" s="313" t="s">
        <v>656</v>
      </c>
      <c r="BM15" s="314" t="str">
        <f>IFERROR(VLOOKUP(E15,КТ!$A$4:$AE$911,31,FALSE),"")</f>
        <v>Полевые сейсморазведочные работы 2Д, 3Д</v>
      </c>
      <c r="BN15" s="313" t="s">
        <v>2877</v>
      </c>
      <c r="BO15" s="344">
        <v>18</v>
      </c>
      <c r="BP15" s="313" t="s">
        <v>220</v>
      </c>
      <c r="BQ15" s="313" t="s">
        <v>221</v>
      </c>
      <c r="BR15" s="345">
        <v>1</v>
      </c>
      <c r="BS15" s="345"/>
      <c r="BT15" s="344">
        <v>6</v>
      </c>
      <c r="BU15" s="344">
        <v>0</v>
      </c>
      <c r="BV15" s="313" t="s">
        <v>222</v>
      </c>
      <c r="BW15" s="313" t="s">
        <v>222</v>
      </c>
      <c r="BX15" s="313" t="s">
        <v>222</v>
      </c>
    </row>
    <row r="16" spans="1:76" s="277" customFormat="1" ht="20.25" customHeight="1" x14ac:dyDescent="0.25">
      <c r="B16" s="278">
        <v>6</v>
      </c>
      <c r="C16" s="279" t="s">
        <v>216</v>
      </c>
      <c r="D16" s="278" t="s">
        <v>3199</v>
      </c>
      <c r="E16" s="317">
        <v>10110</v>
      </c>
      <c r="F16" s="281" t="str">
        <f>VLOOKUP(E16,КТ!$A$4:$B$911,2,0)</f>
        <v>Полевые сейсморазведочные работы 2Д, 3Д</v>
      </c>
      <c r="G16" s="282" t="s">
        <v>3141</v>
      </c>
      <c r="H16" s="283" t="s">
        <v>3120</v>
      </c>
      <c r="I16" s="284">
        <v>56768186.225879997</v>
      </c>
      <c r="J16" s="285" t="s">
        <v>3042</v>
      </c>
      <c r="K16" s="321">
        <v>44862</v>
      </c>
      <c r="L16" s="287" t="str">
        <f t="shared" si="8"/>
        <v>ДА</v>
      </c>
      <c r="M16" s="288" t="str">
        <f>VLOOKUP(E16,КТ!$A$4:$X$911,24,FALSE)</f>
        <v>Высокий</v>
      </c>
      <c r="N16" s="289">
        <v>44862</v>
      </c>
      <c r="O16" s="289">
        <v>46387</v>
      </c>
      <c r="P16" s="290"/>
      <c r="Q16" s="291" t="s">
        <v>3207</v>
      </c>
      <c r="R16" s="291"/>
      <c r="S16" s="291" t="s">
        <v>3208</v>
      </c>
      <c r="T16" s="292" t="s">
        <v>3247</v>
      </c>
      <c r="U16" s="293"/>
      <c r="V16" s="293"/>
      <c r="W16" s="293"/>
      <c r="X16" s="293"/>
      <c r="Y16" s="293"/>
      <c r="Z16" s="293"/>
      <c r="AA16" s="293"/>
      <c r="AB16" s="293"/>
      <c r="AC16" s="293"/>
      <c r="AD16" s="293"/>
      <c r="AE16" s="293"/>
      <c r="AF16" s="293"/>
      <c r="AG16" s="294"/>
      <c r="AH16" s="295"/>
      <c r="AI16" s="296"/>
      <c r="AJ16" s="297"/>
      <c r="AK16" s="297"/>
      <c r="AL16" s="297"/>
      <c r="AM16" s="109"/>
      <c r="AN16" s="298"/>
      <c r="AO16" s="298"/>
      <c r="AP16" s="299">
        <f t="shared" si="9"/>
        <v>0</v>
      </c>
      <c r="AQ16" s="300">
        <v>0</v>
      </c>
      <c r="AR16" s="301">
        <f t="shared" si="10"/>
        <v>56768186.225879997</v>
      </c>
      <c r="AS16" s="302">
        <f t="shared" si="11"/>
        <v>0</v>
      </c>
      <c r="AT16" s="303"/>
      <c r="AU16" s="296"/>
      <c r="AV16" s="304" t="str">
        <f>IF(AND(ISERR(FIND({"."},AM16))),IF(AND(0&lt;AM16,AM16&lt;($AW16+1)),"красный",IF(AND($AW16&lt;AM16,AM16&lt;($AX16+1)),"оранжевый",IF(AND($AX16&lt;AM16,AM16&lt;($AY16+1)),"желтый",IF(AND(0&lt;AM16,AM16&gt;=$AZ16),"зеленый","")))))</f>
        <v/>
      </c>
      <c r="AW16" s="305">
        <f>VLOOKUP(E16,КТ!$A$4:$AC$911,26,0)</f>
        <v>80</v>
      </c>
      <c r="AX16" s="304">
        <f>VLOOKUP(E16,КТ!$A$4:$AC$911,27,0)</f>
        <v>0</v>
      </c>
      <c r="AY16" s="304">
        <f>VLOOKUP(E16,КТ!$A$4:$AC$911,28,0)</f>
        <v>95</v>
      </c>
      <c r="AZ16" s="306">
        <f>VLOOKUP(E16,КТ!$A$4:$AC$911,29,0)</f>
        <v>96</v>
      </c>
      <c r="BA16" s="307"/>
      <c r="BB16" s="307"/>
      <c r="BC16" s="307"/>
      <c r="BD16" s="319" t="str">
        <f t="shared" si="12"/>
        <v>соот-т</v>
      </c>
      <c r="BE16" s="309" t="str">
        <f>IF(E16="","",(VLOOKUP(E16,КТ!$A$4:$AD$911,30,0)))</f>
        <v>Геология</v>
      </c>
      <c r="BF16" s="310">
        <f>IF(E16="","",(VLOOKUP(E16,КТ!$A$4:$AD$911,5,0)))</f>
        <v>1</v>
      </c>
      <c r="BG16" s="311"/>
      <c r="BH16" s="320" t="s">
        <v>3250</v>
      </c>
      <c r="BI16" s="342"/>
      <c r="BJ16" s="342"/>
      <c r="BK16" s="343">
        <v>3</v>
      </c>
      <c r="BL16" s="313" t="s">
        <v>656</v>
      </c>
      <c r="BM16" s="314" t="str">
        <f>IFERROR(VLOOKUP(E16,КТ!$A$4:$AE$911,31,FALSE),"")</f>
        <v>Полевые сейсморазведочные работы 2Д, 3Д</v>
      </c>
      <c r="BN16" s="313" t="s">
        <v>2877</v>
      </c>
      <c r="BO16" s="344">
        <v>18</v>
      </c>
      <c r="BP16" s="313" t="s">
        <v>220</v>
      </c>
      <c r="BQ16" s="313" t="s">
        <v>221</v>
      </c>
      <c r="BR16" s="345"/>
      <c r="BS16" s="345"/>
      <c r="BT16" s="344">
        <v>1</v>
      </c>
      <c r="BU16" s="344">
        <v>0</v>
      </c>
      <c r="BV16" s="313" t="s">
        <v>222</v>
      </c>
      <c r="BW16" s="313" t="s">
        <v>222</v>
      </c>
      <c r="BX16" s="313" t="s">
        <v>222</v>
      </c>
    </row>
    <row r="17" spans="2:76" s="277" customFormat="1" ht="20.25" customHeight="1" x14ac:dyDescent="0.25">
      <c r="B17" s="278">
        <v>7</v>
      </c>
      <c r="C17" s="279" t="s">
        <v>216</v>
      </c>
      <c r="D17" s="278" t="s">
        <v>3199</v>
      </c>
      <c r="E17" s="317">
        <v>10110</v>
      </c>
      <c r="F17" s="281" t="str">
        <f>VLOOKUP(E17,КТ!$A$4:$B$911,2,0)</f>
        <v>Полевые сейсморазведочные работы 2Д, 3Д</v>
      </c>
      <c r="G17" s="282" t="s">
        <v>3142</v>
      </c>
      <c r="H17" s="283">
        <v>275009544</v>
      </c>
      <c r="I17" s="284">
        <v>47190459.359209999</v>
      </c>
      <c r="J17" s="285" t="s">
        <v>3043</v>
      </c>
      <c r="K17" s="321">
        <v>44862</v>
      </c>
      <c r="L17" s="287" t="str">
        <f t="shared" si="8"/>
        <v>ДА</v>
      </c>
      <c r="M17" s="288" t="str">
        <f>VLOOKUP(E17,КТ!$A$4:$X$911,24,FALSE)</f>
        <v>Высокий</v>
      </c>
      <c r="N17" s="289">
        <v>44862</v>
      </c>
      <c r="O17" s="289">
        <v>46387</v>
      </c>
      <c r="P17" s="290"/>
      <c r="Q17" s="291" t="s">
        <v>3207</v>
      </c>
      <c r="R17" s="291"/>
      <c r="S17" s="291" t="s">
        <v>3208</v>
      </c>
      <c r="T17" s="292" t="s">
        <v>3247</v>
      </c>
      <c r="U17" s="293"/>
      <c r="V17" s="293"/>
      <c r="W17" s="293"/>
      <c r="X17" s="293"/>
      <c r="Y17" s="293"/>
      <c r="Z17" s="293"/>
      <c r="AA17" s="293"/>
      <c r="AB17" s="293"/>
      <c r="AC17" s="293"/>
      <c r="AD17" s="293"/>
      <c r="AE17" s="293"/>
      <c r="AF17" s="293"/>
      <c r="AG17" s="294"/>
      <c r="AH17" s="295"/>
      <c r="AI17" s="296"/>
      <c r="AJ17" s="297"/>
      <c r="AK17" s="297"/>
      <c r="AL17" s="297"/>
      <c r="AM17" s="109"/>
      <c r="AN17" s="298"/>
      <c r="AO17" s="298"/>
      <c r="AP17" s="299">
        <f t="shared" si="9"/>
        <v>0</v>
      </c>
      <c r="AQ17" s="300">
        <v>0</v>
      </c>
      <c r="AR17" s="301">
        <f t="shared" si="10"/>
        <v>47190459.359209999</v>
      </c>
      <c r="AS17" s="302">
        <f t="shared" si="11"/>
        <v>0</v>
      </c>
      <c r="AT17" s="303"/>
      <c r="AU17" s="296"/>
      <c r="AV17" s="304" t="str">
        <f>IF(AND(ISERR(FIND({"."},AM17))),IF(AND(0&lt;AM17,AM17&lt;($AW17+1)),"красный",IF(AND($AW17&lt;AM17,AM17&lt;($AX17+1)),"оранжевый",IF(AND($AX17&lt;AM17,AM17&lt;($AY17+1)),"желтый",IF(AND(0&lt;AM17,AM17&gt;=$AZ17),"зеленый","")))))</f>
        <v/>
      </c>
      <c r="AW17" s="305">
        <f>VLOOKUP(E17,КТ!$A$4:$AC$911,26,0)</f>
        <v>80</v>
      </c>
      <c r="AX17" s="304">
        <f>VLOOKUP(E17,КТ!$A$4:$AC$911,27,0)</f>
        <v>0</v>
      </c>
      <c r="AY17" s="304">
        <f>VLOOKUP(E17,КТ!$A$4:$AC$911,28,0)</f>
        <v>95</v>
      </c>
      <c r="AZ17" s="306">
        <f>VLOOKUP(E17,КТ!$A$4:$AC$911,29,0)</f>
        <v>96</v>
      </c>
      <c r="BA17" s="307"/>
      <c r="BB17" s="307"/>
      <c r="BC17" s="307"/>
      <c r="BD17" s="319" t="str">
        <f t="shared" si="12"/>
        <v>соот-т</v>
      </c>
      <c r="BE17" s="309" t="str">
        <f>IF(E17="","",(VLOOKUP(E17,КТ!$A$4:$AD$911,30,0)))</f>
        <v>Геология</v>
      </c>
      <c r="BF17" s="310">
        <f>IF(E17="","",(VLOOKUP(E17,КТ!$A$4:$AD$911,5,0)))</f>
        <v>1</v>
      </c>
      <c r="BG17" s="311"/>
      <c r="BH17" s="320" t="s">
        <v>3250</v>
      </c>
      <c r="BI17" s="342"/>
      <c r="BJ17" s="342"/>
      <c r="BK17" s="343">
        <v>3</v>
      </c>
      <c r="BL17" s="313" t="s">
        <v>656</v>
      </c>
      <c r="BM17" s="314" t="str">
        <f>IFERROR(VLOOKUP(E17,КТ!$A$4:$AE$911,31,FALSE),"")</f>
        <v>Полевые сейсморазведочные работы 2Д, 3Д</v>
      </c>
      <c r="BN17" s="313" t="s">
        <v>2877</v>
      </c>
      <c r="BO17" s="344">
        <v>18</v>
      </c>
      <c r="BP17" s="313" t="s">
        <v>220</v>
      </c>
      <c r="BQ17" s="313" t="s">
        <v>221</v>
      </c>
      <c r="BR17" s="345"/>
      <c r="BS17" s="345"/>
      <c r="BT17" s="344">
        <v>0</v>
      </c>
      <c r="BU17" s="344">
        <v>0</v>
      </c>
      <c r="BV17" s="313" t="s">
        <v>222</v>
      </c>
      <c r="BW17" s="313" t="s">
        <v>222</v>
      </c>
      <c r="BX17" s="313" t="s">
        <v>222</v>
      </c>
    </row>
    <row r="18" spans="2:76" s="277" customFormat="1" ht="20.25" customHeight="1" x14ac:dyDescent="0.25">
      <c r="B18" s="278">
        <v>8</v>
      </c>
      <c r="C18" s="279" t="s">
        <v>216</v>
      </c>
      <c r="D18" s="278" t="s">
        <v>3199</v>
      </c>
      <c r="E18" s="317">
        <v>10110</v>
      </c>
      <c r="F18" s="281" t="str">
        <f>VLOOKUP(E18,КТ!$A$4:$B$911,2,0)</f>
        <v>Полевые сейсморазведочные работы 2Д, 3Д</v>
      </c>
      <c r="G18" s="282" t="s">
        <v>3143</v>
      </c>
      <c r="H18" s="283" t="s">
        <v>3121</v>
      </c>
      <c r="I18" s="284">
        <v>41238099.617399998</v>
      </c>
      <c r="J18" s="285" t="s">
        <v>3044</v>
      </c>
      <c r="K18" s="321">
        <v>44862</v>
      </c>
      <c r="L18" s="287" t="str">
        <f t="shared" si="8"/>
        <v>ДА</v>
      </c>
      <c r="M18" s="288" t="str">
        <f>VLOOKUP(E18,КТ!$A$4:$X$911,24,FALSE)</f>
        <v>Высокий</v>
      </c>
      <c r="N18" s="289">
        <v>44862</v>
      </c>
      <c r="O18" s="289">
        <v>46387</v>
      </c>
      <c r="P18" s="290"/>
      <c r="Q18" s="291" t="s">
        <v>3207</v>
      </c>
      <c r="R18" s="291"/>
      <c r="S18" s="291" t="s">
        <v>3208</v>
      </c>
      <c r="T18" s="292" t="s">
        <v>3247</v>
      </c>
      <c r="U18" s="293"/>
      <c r="V18" s="293"/>
      <c r="W18" s="293"/>
      <c r="X18" s="293"/>
      <c r="Y18" s="293"/>
      <c r="Z18" s="293"/>
      <c r="AA18" s="293"/>
      <c r="AB18" s="293"/>
      <c r="AC18" s="293"/>
      <c r="AD18" s="293"/>
      <c r="AE18" s="293"/>
      <c r="AF18" s="293"/>
      <c r="AG18" s="294"/>
      <c r="AH18" s="295"/>
      <c r="AI18" s="296"/>
      <c r="AJ18" s="297"/>
      <c r="AK18" s="297"/>
      <c r="AL18" s="297"/>
      <c r="AM18" s="109"/>
      <c r="AN18" s="298"/>
      <c r="AO18" s="298"/>
      <c r="AP18" s="299">
        <f t="shared" si="9"/>
        <v>0</v>
      </c>
      <c r="AQ18" s="300">
        <v>0</v>
      </c>
      <c r="AR18" s="301">
        <f t="shared" si="10"/>
        <v>41238099.617399998</v>
      </c>
      <c r="AS18" s="302">
        <f t="shared" si="11"/>
        <v>0</v>
      </c>
      <c r="AT18" s="303"/>
      <c r="AU18" s="296"/>
      <c r="AV18" s="304" t="str">
        <f>IF(AND(ISERR(FIND({"."},AM18))),IF(AND(0&lt;AM18,AM18&lt;($AW18+1)),"красный",IF(AND($AW18&lt;AM18,AM18&lt;($AX18+1)),"оранжевый",IF(AND($AX18&lt;AM18,AM18&lt;($AY18+1)),"желтый",IF(AND(0&lt;AM18,AM18&gt;=$AZ18),"зеленый","")))))</f>
        <v/>
      </c>
      <c r="AW18" s="305">
        <f>VLOOKUP(E18,КТ!$A$4:$AC$911,26,0)</f>
        <v>80</v>
      </c>
      <c r="AX18" s="304">
        <f>VLOOKUP(E18,КТ!$A$4:$AC$911,27,0)</f>
        <v>0</v>
      </c>
      <c r="AY18" s="304">
        <f>VLOOKUP(E18,КТ!$A$4:$AC$911,28,0)</f>
        <v>95</v>
      </c>
      <c r="AZ18" s="306">
        <f>VLOOKUP(E18,КТ!$A$4:$AC$911,29,0)</f>
        <v>96</v>
      </c>
      <c r="BA18" s="307"/>
      <c r="BB18" s="307"/>
      <c r="BC18" s="307"/>
      <c r="BD18" s="319" t="str">
        <f t="shared" si="12"/>
        <v>соот-т</v>
      </c>
      <c r="BE18" s="309" t="str">
        <f>IF(E18="","",(VLOOKUP(E18,КТ!$A$4:$AD$911,30,0)))</f>
        <v>Геология</v>
      </c>
      <c r="BF18" s="310">
        <f>IF(E18="","",(VLOOKUP(E18,КТ!$A$4:$AD$911,5,0)))</f>
        <v>1</v>
      </c>
      <c r="BG18" s="311"/>
      <c r="BH18" s="320" t="s">
        <v>3250</v>
      </c>
      <c r="BI18" s="342">
        <v>45651</v>
      </c>
      <c r="BJ18" s="342"/>
      <c r="BK18" s="343">
        <v>4</v>
      </c>
      <c r="BL18" s="313" t="s">
        <v>656</v>
      </c>
      <c r="BM18" s="314" t="str">
        <f>IFERROR(VLOOKUP(E18,КТ!$A$4:$AE$911,31,FALSE),"")</f>
        <v>Полевые сейсморазведочные работы 2Д, 3Д</v>
      </c>
      <c r="BN18" s="313" t="s">
        <v>2876</v>
      </c>
      <c r="BO18" s="344">
        <v>18</v>
      </c>
      <c r="BP18" s="313" t="s">
        <v>220</v>
      </c>
      <c r="BQ18" s="313" t="s">
        <v>221</v>
      </c>
      <c r="BR18" s="345"/>
      <c r="BS18" s="345"/>
      <c r="BT18" s="344">
        <v>2</v>
      </c>
      <c r="BU18" s="344">
        <v>0</v>
      </c>
      <c r="BV18" s="313" t="s">
        <v>222</v>
      </c>
      <c r="BW18" s="313" t="s">
        <v>222</v>
      </c>
      <c r="BX18" s="313" t="s">
        <v>222</v>
      </c>
    </row>
    <row r="19" spans="2:76" s="277" customFormat="1" ht="20.25" customHeight="1" x14ac:dyDescent="0.25">
      <c r="B19" s="278">
        <v>9</v>
      </c>
      <c r="C19" s="279" t="s">
        <v>216</v>
      </c>
      <c r="D19" s="278" t="s">
        <v>3199</v>
      </c>
      <c r="E19" s="317">
        <v>10110</v>
      </c>
      <c r="F19" s="281" t="str">
        <f>VLOOKUP(E19,КТ!$A$4:$B$911,2,0)</f>
        <v>Полевые сейсморазведочные работы 2Д, 3Д</v>
      </c>
      <c r="G19" s="282" t="s">
        <v>3144</v>
      </c>
      <c r="H19" s="283">
        <v>7202171361</v>
      </c>
      <c r="I19" s="284">
        <v>35306868.022809997</v>
      </c>
      <c r="J19" s="285" t="s">
        <v>3045</v>
      </c>
      <c r="K19" s="321">
        <v>44862</v>
      </c>
      <c r="L19" s="287" t="str">
        <f t="shared" si="8"/>
        <v>ДА</v>
      </c>
      <c r="M19" s="288" t="str">
        <f>VLOOKUP(E19,КТ!$A$4:$X$911,24,FALSE)</f>
        <v>Высокий</v>
      </c>
      <c r="N19" s="289">
        <v>44862</v>
      </c>
      <c r="O19" s="289">
        <v>46387</v>
      </c>
      <c r="P19" s="290"/>
      <c r="Q19" s="291" t="s">
        <v>3207</v>
      </c>
      <c r="R19" s="291"/>
      <c r="S19" s="291" t="s">
        <v>3208</v>
      </c>
      <c r="T19" s="292" t="s">
        <v>3247</v>
      </c>
      <c r="U19" s="293"/>
      <c r="V19" s="293"/>
      <c r="W19" s="293"/>
      <c r="X19" s="293"/>
      <c r="Y19" s="293"/>
      <c r="Z19" s="293"/>
      <c r="AA19" s="293"/>
      <c r="AB19" s="293"/>
      <c r="AC19" s="293"/>
      <c r="AD19" s="293"/>
      <c r="AE19" s="293"/>
      <c r="AF19" s="293"/>
      <c r="AG19" s="294"/>
      <c r="AH19" s="295"/>
      <c r="AI19" s="296"/>
      <c r="AJ19" s="297"/>
      <c r="AK19" s="297"/>
      <c r="AL19" s="297"/>
      <c r="AM19" s="109"/>
      <c r="AN19" s="298"/>
      <c r="AO19" s="298"/>
      <c r="AP19" s="299">
        <f t="shared" si="9"/>
        <v>0</v>
      </c>
      <c r="AQ19" s="300">
        <v>0</v>
      </c>
      <c r="AR19" s="301">
        <f t="shared" si="10"/>
        <v>35306868.022809997</v>
      </c>
      <c r="AS19" s="302">
        <f t="shared" si="11"/>
        <v>0</v>
      </c>
      <c r="AT19" s="303"/>
      <c r="AU19" s="296"/>
      <c r="AV19" s="304" t="str">
        <f>IF(AND(ISERR(FIND({"."},AM19))),IF(AND(0&lt;AM19,AM19&lt;($AW19+1)),"красный",IF(AND($AW19&lt;AM19,AM19&lt;($AX19+1)),"оранжевый",IF(AND($AX19&lt;AM19,AM19&lt;($AY19+1)),"желтый",IF(AND(0&lt;AM19,AM19&gt;=$AZ19),"зеленый","")))))</f>
        <v/>
      </c>
      <c r="AW19" s="305">
        <f>VLOOKUP(E19,КТ!$A$4:$AC$911,26,0)</f>
        <v>80</v>
      </c>
      <c r="AX19" s="304">
        <f>VLOOKUP(E19,КТ!$A$4:$AC$911,27,0)</f>
        <v>0</v>
      </c>
      <c r="AY19" s="304">
        <f>VLOOKUP(E19,КТ!$A$4:$AC$911,28,0)</f>
        <v>95</v>
      </c>
      <c r="AZ19" s="306">
        <f>VLOOKUP(E19,КТ!$A$4:$AC$911,29,0)</f>
        <v>96</v>
      </c>
      <c r="BA19" s="307"/>
      <c r="BB19" s="307"/>
      <c r="BC19" s="307"/>
      <c r="BD19" s="319" t="str">
        <f t="shared" si="12"/>
        <v>соот-т</v>
      </c>
      <c r="BE19" s="309" t="str">
        <f>IF(E19="","",(VLOOKUP(E19,КТ!$A$4:$AD$911,30,0)))</f>
        <v>Геология</v>
      </c>
      <c r="BF19" s="310">
        <f>IF(E19="","",(VLOOKUP(E19,КТ!$A$4:$AD$911,5,0)))</f>
        <v>1</v>
      </c>
      <c r="BG19" s="311"/>
      <c r="BH19" s="320" t="s">
        <v>3250</v>
      </c>
      <c r="BI19" s="342"/>
      <c r="BJ19" s="342"/>
      <c r="BK19" s="343">
        <v>3</v>
      </c>
      <c r="BL19" s="313" t="s">
        <v>656</v>
      </c>
      <c r="BM19" s="314" t="str">
        <f>IFERROR(VLOOKUP(E19,КТ!$A$4:$AE$911,31,FALSE),"")</f>
        <v>Полевые сейсморазведочные работы 2Д, 3Д</v>
      </c>
      <c r="BN19" s="313" t="s">
        <v>2877</v>
      </c>
      <c r="BO19" s="344">
        <v>18</v>
      </c>
      <c r="BP19" s="313" t="s">
        <v>220</v>
      </c>
      <c r="BQ19" s="313" t="s">
        <v>221</v>
      </c>
      <c r="BR19" s="345"/>
      <c r="BS19" s="345"/>
      <c r="BT19" s="344">
        <v>3</v>
      </c>
      <c r="BU19" s="344">
        <v>0</v>
      </c>
      <c r="BV19" s="313" t="s">
        <v>222</v>
      </c>
      <c r="BW19" s="313" t="s">
        <v>222</v>
      </c>
      <c r="BX19" s="313" t="s">
        <v>222</v>
      </c>
    </row>
    <row r="20" spans="2:76" s="277" customFormat="1" ht="20.25" customHeight="1" x14ac:dyDescent="0.25">
      <c r="B20" s="278">
        <v>10</v>
      </c>
      <c r="C20" s="279" t="s">
        <v>216</v>
      </c>
      <c r="D20" s="278" t="s">
        <v>3199</v>
      </c>
      <c r="E20" s="317">
        <v>10110</v>
      </c>
      <c r="F20" s="281" t="str">
        <f>VLOOKUP(E20,КТ!$A$4:$B$911,2,0)</f>
        <v>Полевые сейсморазведочные работы 2Д, 3Д</v>
      </c>
      <c r="G20" s="282" t="s">
        <v>3143</v>
      </c>
      <c r="H20" s="283" t="s">
        <v>3121</v>
      </c>
      <c r="I20" s="284">
        <v>2990500</v>
      </c>
      <c r="J20" s="285" t="s">
        <v>3047</v>
      </c>
      <c r="K20" s="321">
        <v>44638</v>
      </c>
      <c r="L20" s="287" t="str">
        <f t="shared" si="8"/>
        <v>ДА</v>
      </c>
      <c r="M20" s="288" t="str">
        <f>VLOOKUP(E20,КТ!$A$4:$X$911,24,FALSE)</f>
        <v>Высокий</v>
      </c>
      <c r="N20" s="289">
        <v>44638</v>
      </c>
      <c r="O20" s="289">
        <v>45657</v>
      </c>
      <c r="P20" s="290"/>
      <c r="Q20" s="291" t="s">
        <v>3207</v>
      </c>
      <c r="R20" s="291"/>
      <c r="S20" s="291" t="s">
        <v>3208</v>
      </c>
      <c r="T20" s="292"/>
      <c r="U20" s="293"/>
      <c r="V20" s="293"/>
      <c r="W20" s="293"/>
      <c r="X20" s="293"/>
      <c r="Y20" s="293"/>
      <c r="Z20" s="293"/>
      <c r="AA20" s="293"/>
      <c r="AB20" s="293"/>
      <c r="AC20" s="293"/>
      <c r="AD20" s="293"/>
      <c r="AE20" s="293"/>
      <c r="AF20" s="293"/>
      <c r="AG20" s="294"/>
      <c r="AH20" s="295"/>
      <c r="AI20" s="296"/>
      <c r="AJ20" s="297"/>
      <c r="AK20" s="297"/>
      <c r="AL20" s="297"/>
      <c r="AM20" s="109"/>
      <c r="AN20" s="298"/>
      <c r="AO20" s="298"/>
      <c r="AP20" s="299">
        <f t="shared" si="9"/>
        <v>0</v>
      </c>
      <c r="AQ20" s="300">
        <v>839433.53414999996</v>
      </c>
      <c r="AR20" s="301">
        <f t="shared" si="10"/>
        <v>2151066.4658500003</v>
      </c>
      <c r="AS20" s="302">
        <f t="shared" si="11"/>
        <v>28.070006157833138</v>
      </c>
      <c r="AT20" s="303"/>
      <c r="AU20" s="296"/>
      <c r="AV20" s="304" t="str">
        <f>IF(AND(ISERR(FIND({"."},AM20))),IF(AND(0&lt;AM20,AM20&lt;($AW20+1)),"красный",IF(AND($AW20&lt;AM20,AM20&lt;($AX20+1)),"оранжевый",IF(AND($AX20&lt;AM20,AM20&lt;($AY20+1)),"желтый",IF(AND(0&lt;AM20,AM20&gt;=$AZ20),"зеленый","")))))</f>
        <v/>
      </c>
      <c r="AW20" s="305">
        <f>VLOOKUP(E20,КТ!$A$4:$AC$911,26,0)</f>
        <v>80</v>
      </c>
      <c r="AX20" s="304">
        <f>VLOOKUP(E20,КТ!$A$4:$AC$911,27,0)</f>
        <v>0</v>
      </c>
      <c r="AY20" s="304">
        <f>VLOOKUP(E20,КТ!$A$4:$AC$911,28,0)</f>
        <v>95</v>
      </c>
      <c r="AZ20" s="306">
        <f>VLOOKUP(E20,КТ!$A$4:$AC$911,29,0)</f>
        <v>96</v>
      </c>
      <c r="BA20" s="307"/>
      <c r="BB20" s="307"/>
      <c r="BC20" s="307"/>
      <c r="BD20" s="319" t="str">
        <f t="shared" si="12"/>
        <v>соот-т</v>
      </c>
      <c r="BE20" s="309" t="str">
        <f>IF(E20="","",(VLOOKUP(E20,КТ!$A$4:$AD$911,30,0)))</f>
        <v>Геология</v>
      </c>
      <c r="BF20" s="310">
        <f>IF(E20="","",(VLOOKUP(E20,КТ!$A$4:$AD$911,5,0)))</f>
        <v>1</v>
      </c>
      <c r="BG20" s="311"/>
      <c r="BH20" s="320" t="s">
        <v>3250</v>
      </c>
      <c r="BI20" s="342">
        <v>44920</v>
      </c>
      <c r="BJ20" s="342">
        <v>44920</v>
      </c>
      <c r="BK20" s="343">
        <v>6</v>
      </c>
      <c r="BL20" s="313" t="s">
        <v>656</v>
      </c>
      <c r="BM20" s="314" t="str">
        <f>IFERROR(VLOOKUP(E20,КТ!$A$4:$AE$911,31,FALSE),"")</f>
        <v>Полевые сейсморазведочные работы 2Д, 3Д</v>
      </c>
      <c r="BN20" s="313" t="s">
        <v>2876</v>
      </c>
      <c r="BO20" s="344">
        <v>16</v>
      </c>
      <c r="BP20" s="313" t="s">
        <v>220</v>
      </c>
      <c r="BQ20" s="313" t="s">
        <v>221</v>
      </c>
      <c r="BR20" s="345"/>
      <c r="BS20" s="345"/>
      <c r="BT20" s="344">
        <v>4</v>
      </c>
      <c r="BU20" s="344">
        <v>0</v>
      </c>
      <c r="BV20" s="313" t="s">
        <v>222</v>
      </c>
      <c r="BW20" s="313" t="s">
        <v>222</v>
      </c>
      <c r="BX20" s="313" t="s">
        <v>222</v>
      </c>
    </row>
    <row r="21" spans="2:76" s="277" customFormat="1" ht="20.25" customHeight="1" x14ac:dyDescent="0.25">
      <c r="B21" s="278">
        <v>11</v>
      </c>
      <c r="C21" s="279" t="s">
        <v>216</v>
      </c>
      <c r="D21" s="278" t="s">
        <v>3199</v>
      </c>
      <c r="E21" s="317">
        <v>10110</v>
      </c>
      <c r="F21" s="281" t="str">
        <f>VLOOKUP(E21,КТ!$A$4:$B$911,2,0)</f>
        <v>Полевые сейсморазведочные работы 2Д, 3Д</v>
      </c>
      <c r="G21" s="282" t="s">
        <v>3132</v>
      </c>
      <c r="H21" s="283">
        <v>1645019164</v>
      </c>
      <c r="I21" s="284">
        <v>12085381.26485</v>
      </c>
      <c r="J21" s="285" t="s">
        <v>3048</v>
      </c>
      <c r="K21" s="321">
        <v>43973</v>
      </c>
      <c r="L21" s="287" t="str">
        <f t="shared" si="8"/>
        <v>ДА</v>
      </c>
      <c r="M21" s="288" t="str">
        <f>VLOOKUP(E21,КТ!$A$4:$X$911,24,FALSE)</f>
        <v>Высокий</v>
      </c>
      <c r="N21" s="289">
        <v>43973</v>
      </c>
      <c r="O21" s="289">
        <v>46022</v>
      </c>
      <c r="P21" s="290"/>
      <c r="Q21" s="291" t="s">
        <v>3207</v>
      </c>
      <c r="R21" s="291"/>
      <c r="S21" s="291" t="s">
        <v>3208</v>
      </c>
      <c r="T21" s="292" t="s">
        <v>3247</v>
      </c>
      <c r="U21" s="293"/>
      <c r="V21" s="293"/>
      <c r="W21" s="293"/>
      <c r="X21" s="293"/>
      <c r="Y21" s="293"/>
      <c r="Z21" s="293"/>
      <c r="AA21" s="293"/>
      <c r="AB21" s="293"/>
      <c r="AC21" s="293"/>
      <c r="AD21" s="293"/>
      <c r="AE21" s="293"/>
      <c r="AF21" s="293"/>
      <c r="AG21" s="294"/>
      <c r="AH21" s="295"/>
      <c r="AI21" s="296"/>
      <c r="AJ21" s="297"/>
      <c r="AK21" s="297"/>
      <c r="AL21" s="297"/>
      <c r="AM21" s="109"/>
      <c r="AN21" s="298"/>
      <c r="AO21" s="298"/>
      <c r="AP21" s="299">
        <f t="shared" si="9"/>
        <v>0</v>
      </c>
      <c r="AQ21" s="300">
        <v>0</v>
      </c>
      <c r="AR21" s="301">
        <f t="shared" si="10"/>
        <v>12085381.26485</v>
      </c>
      <c r="AS21" s="302">
        <f t="shared" si="11"/>
        <v>0</v>
      </c>
      <c r="AT21" s="303"/>
      <c r="AU21" s="296"/>
      <c r="AV21" s="304" t="str">
        <f>IF(AND(ISERR(FIND({"."},AM21))),IF(AND(0&lt;AM21,AM21&lt;($AW21+1)),"красный",IF(AND($AW21&lt;AM21,AM21&lt;($AX21+1)),"оранжевый",IF(AND($AX21&lt;AM21,AM21&lt;($AY21+1)),"желтый",IF(AND(0&lt;AM21,AM21&gt;=$AZ21),"зеленый","")))))</f>
        <v/>
      </c>
      <c r="AW21" s="305">
        <f>VLOOKUP(E21,КТ!$A$4:$AC$911,26,0)</f>
        <v>80</v>
      </c>
      <c r="AX21" s="304">
        <f>VLOOKUP(E21,КТ!$A$4:$AC$911,27,0)</f>
        <v>0</v>
      </c>
      <c r="AY21" s="304">
        <f>VLOOKUP(E21,КТ!$A$4:$AC$911,28,0)</f>
        <v>95</v>
      </c>
      <c r="AZ21" s="306">
        <f>VLOOKUP(E21,КТ!$A$4:$AC$911,29,0)</f>
        <v>96</v>
      </c>
      <c r="BA21" s="307"/>
      <c r="BB21" s="307"/>
      <c r="BC21" s="307"/>
      <c r="BD21" s="319" t="str">
        <f t="shared" si="12"/>
        <v>соот-т</v>
      </c>
      <c r="BE21" s="309" t="str">
        <f>IF(E21="","",(VLOOKUP(E21,КТ!$A$4:$AD$911,30,0)))</f>
        <v>Геология</v>
      </c>
      <c r="BF21" s="310">
        <f>IF(E21="","",(VLOOKUP(E21,КТ!$A$4:$AD$911,5,0)))</f>
        <v>1</v>
      </c>
      <c r="BG21" s="311"/>
      <c r="BH21" s="320" t="s">
        <v>3250</v>
      </c>
      <c r="BI21" s="342">
        <v>44175</v>
      </c>
      <c r="BJ21" s="342">
        <v>44175</v>
      </c>
      <c r="BK21" s="343">
        <v>6</v>
      </c>
      <c r="BL21" s="313" t="s">
        <v>656</v>
      </c>
      <c r="BM21" s="314" t="str">
        <f>IFERROR(VLOOKUP(E21,КТ!$A$4:$AE$911,31,FALSE),"")</f>
        <v>Полевые сейсморазведочные работы 2Д, 3Д</v>
      </c>
      <c r="BN21" s="313" t="s">
        <v>2876</v>
      </c>
      <c r="BO21" s="344">
        <v>11</v>
      </c>
      <c r="BP21" s="313" t="s">
        <v>220</v>
      </c>
      <c r="BQ21" s="313" t="s">
        <v>221</v>
      </c>
      <c r="BR21" s="345"/>
      <c r="BS21" s="345"/>
      <c r="BT21" s="344">
        <v>1</v>
      </c>
      <c r="BU21" s="344">
        <v>0</v>
      </c>
      <c r="BV21" s="313" t="s">
        <v>222</v>
      </c>
      <c r="BW21" s="313"/>
      <c r="BX21" s="313" t="s">
        <v>222</v>
      </c>
    </row>
    <row r="22" spans="2:76" s="277" customFormat="1" ht="20.25" customHeight="1" x14ac:dyDescent="0.25">
      <c r="B22" s="278">
        <v>12</v>
      </c>
      <c r="C22" s="279" t="s">
        <v>216</v>
      </c>
      <c r="D22" s="278" t="s">
        <v>3199</v>
      </c>
      <c r="E22" s="317">
        <v>10104</v>
      </c>
      <c r="F22" s="281" t="str">
        <f>VLOOKUP(E22,КТ!$A$4:$B$911,2,0)</f>
        <v>Полевые электроразведочные работы, обработка и интерпретация данных</v>
      </c>
      <c r="G22" s="282" t="s">
        <v>3193</v>
      </c>
      <c r="H22" s="283">
        <v>3808219470</v>
      </c>
      <c r="I22" s="284">
        <v>442198.44067000004</v>
      </c>
      <c r="J22" s="329" t="s">
        <v>3056</v>
      </c>
      <c r="K22" s="327">
        <v>45453</v>
      </c>
      <c r="L22" s="287" t="str">
        <f t="shared" si="8"/>
        <v>НЕТ</v>
      </c>
      <c r="M22" s="288" t="str">
        <f>VLOOKUP(E22,КТ!$A$4:$X$911,24,FALSE)</f>
        <v>Высокий</v>
      </c>
      <c r="N22" s="289">
        <v>45453</v>
      </c>
      <c r="O22" s="289">
        <v>46387</v>
      </c>
      <c r="P22" s="290"/>
      <c r="Q22" s="291" t="s">
        <v>3217</v>
      </c>
      <c r="R22" s="291"/>
      <c r="S22" s="291"/>
      <c r="T22" s="292" t="s">
        <v>3247</v>
      </c>
      <c r="U22" s="293"/>
      <c r="V22" s="293"/>
      <c r="W22" s="293"/>
      <c r="X22" s="293"/>
      <c r="Y22" s="293"/>
      <c r="Z22" s="293"/>
      <c r="AA22" s="293"/>
      <c r="AB22" s="293"/>
      <c r="AC22" s="293"/>
      <c r="AD22" s="293"/>
      <c r="AE22" s="293"/>
      <c r="AF22" s="293"/>
      <c r="AG22" s="294"/>
      <c r="AH22" s="295"/>
      <c r="AI22" s="296" t="s">
        <v>223</v>
      </c>
      <c r="AJ22" s="297"/>
      <c r="AK22" s="297"/>
      <c r="AL22" s="297"/>
      <c r="AM22" s="109"/>
      <c r="AN22" s="298"/>
      <c r="AO22" s="298"/>
      <c r="AP22" s="299">
        <f t="shared" si="9"/>
        <v>0</v>
      </c>
      <c r="AQ22" s="300">
        <v>42344.403899999998</v>
      </c>
      <c r="AR22" s="301">
        <f t="shared" si="10"/>
        <v>399854.03677000006</v>
      </c>
      <c r="AS22" s="302">
        <f t="shared" si="11"/>
        <v>9.5758826819564486</v>
      </c>
      <c r="AT22" s="303"/>
      <c r="AU22" s="296"/>
      <c r="AV22" s="304" t="e">
        <f>IF(AND(ISERR(FIND({"."},AM22))),IF(AND(0&lt;AM22,AM22&lt;($AW22+1)),"красный",IF(AND($AW22&lt;AM22,AM22&lt;($AX22+1)),"оранжевый",IF(AND($AX22&lt;AM22,AM22&lt;($AY22+1)),"желтый",IF(AND(0&lt;AM22,AM22&gt;=$AZ22),"зеленый","")))))</f>
        <v>#VALUE!</v>
      </c>
      <c r="AW22" s="305" t="str">
        <f>VLOOKUP(E22,КТ!$A$4:$AC$911,26,0)</f>
        <v/>
      </c>
      <c r="AX22" s="304" t="str">
        <f>VLOOKUP(E22,КТ!$A$4:$AC$911,27,0)</f>
        <v/>
      </c>
      <c r="AY22" s="304" t="str">
        <f>VLOOKUP(E22,КТ!$A$4:$AC$911,28,0)</f>
        <v/>
      </c>
      <c r="AZ22" s="306" t="str">
        <f>VLOOKUP(E22,КТ!$A$4:$AC$911,29,0)</f>
        <v/>
      </c>
      <c r="BA22" s="307"/>
      <c r="BB22" s="307"/>
      <c r="BC22" s="307"/>
      <c r="BD22" s="319" t="str">
        <f t="shared" si="12"/>
        <v>соот-т</v>
      </c>
      <c r="BE22" s="309" t="str">
        <f>IF(E22="","",(VLOOKUP(E22,КТ!$A$4:$AD$911,30,0)))</f>
        <v>Геология</v>
      </c>
      <c r="BF22" s="310">
        <f>IF(E22="","",(VLOOKUP(E22,КТ!$A$4:$AD$911,5,0)))</f>
        <v>1</v>
      </c>
      <c r="BG22" s="311"/>
      <c r="BH22" s="320" t="s">
        <v>3250</v>
      </c>
      <c r="BI22" s="342"/>
      <c r="BJ22" s="342"/>
      <c r="BK22" s="343">
        <v>6</v>
      </c>
      <c r="BL22" s="313" t="s">
        <v>2843</v>
      </c>
      <c r="BM22" s="314" t="str">
        <f>IFERROR(VLOOKUP(E22,КТ!$A$4:$AE$911,31,FALSE),"")</f>
        <v>Lead Time не предусмотрен</v>
      </c>
      <c r="BN22" s="313" t="s">
        <v>2843</v>
      </c>
      <c r="BO22" s="344">
        <v>11</v>
      </c>
      <c r="BP22" s="313" t="s">
        <v>222</v>
      </c>
      <c r="BQ22" s="313" t="s">
        <v>221</v>
      </c>
      <c r="BR22" s="345"/>
      <c r="BS22" s="345">
        <v>1</v>
      </c>
      <c r="BT22" s="344">
        <v>0</v>
      </c>
      <c r="BU22" s="344">
        <v>0</v>
      </c>
      <c r="BV22" s="313" t="s">
        <v>222</v>
      </c>
      <c r="BW22" s="313"/>
      <c r="BX22" s="313" t="s">
        <v>222</v>
      </c>
    </row>
    <row r="23" spans="2:76" s="277" customFormat="1" ht="20.25" customHeight="1" x14ac:dyDescent="0.25">
      <c r="B23" s="278">
        <v>13</v>
      </c>
      <c r="C23" s="279" t="s">
        <v>216</v>
      </c>
      <c r="D23" s="278" t="s">
        <v>217</v>
      </c>
      <c r="E23" s="317">
        <v>10312</v>
      </c>
      <c r="F23" s="281" t="str">
        <f>VLOOKUP(E23,КТ!$A$4:$B$911,2,0)</f>
        <v>Супервайзерские услуги при строительстве, реконструкции (в т.ч. геологоразведка), испытании скважин</v>
      </c>
      <c r="G23" s="282" t="s">
        <v>3146</v>
      </c>
      <c r="H23" s="283">
        <v>9705112341</v>
      </c>
      <c r="I23" s="284">
        <v>81433</v>
      </c>
      <c r="J23" s="285" t="s">
        <v>3057</v>
      </c>
      <c r="K23" s="321">
        <v>45016</v>
      </c>
      <c r="L23" s="287" t="str">
        <f t="shared" si="8"/>
        <v>НЕТ</v>
      </c>
      <c r="M23" s="288" t="str">
        <f>VLOOKUP(E23,КТ!$A$4:$X$911,24,FALSE)</f>
        <v>Средний</v>
      </c>
      <c r="N23" s="289">
        <v>45016</v>
      </c>
      <c r="O23" s="289">
        <v>46022</v>
      </c>
      <c r="P23" s="290"/>
      <c r="Q23" s="291" t="s">
        <v>3218</v>
      </c>
      <c r="R23" s="291"/>
      <c r="S23" s="291"/>
      <c r="T23" s="292"/>
      <c r="U23" s="293"/>
      <c r="V23" s="293"/>
      <c r="W23" s="293"/>
      <c r="X23" s="293"/>
      <c r="Y23" s="293"/>
      <c r="Z23" s="293"/>
      <c r="AA23" s="293"/>
      <c r="AB23" s="293"/>
      <c r="AC23" s="293"/>
      <c r="AD23" s="293"/>
      <c r="AE23" s="293"/>
      <c r="AF23" s="293"/>
      <c r="AG23" s="294"/>
      <c r="AH23" s="295"/>
      <c r="AI23" s="296"/>
      <c r="AJ23" s="297"/>
      <c r="AK23" s="297"/>
      <c r="AL23" s="297"/>
      <c r="AM23" s="109"/>
      <c r="AN23" s="298"/>
      <c r="AO23" s="298">
        <v>2413.0207999999998</v>
      </c>
      <c r="AP23" s="299">
        <f t="shared" si="9"/>
        <v>2.9631977208257094</v>
      </c>
      <c r="AQ23" s="300">
        <v>28611.881000000001</v>
      </c>
      <c r="AR23" s="301">
        <f t="shared" si="10"/>
        <v>52821.118999999999</v>
      </c>
      <c r="AS23" s="302">
        <f t="shared" si="11"/>
        <v>35.135486841943688</v>
      </c>
      <c r="AT23" s="303"/>
      <c r="AU23" s="296"/>
      <c r="AV23" s="304" t="str">
        <f>IF(AND(ISERR(FIND({"."},AM23))),IF(AND(0&lt;AM23,AM23&lt;($AW23+1)),"красный",IF(AND($AW23&lt;AM23,AM23&lt;($AX23+1)),"оранжевый",IF(AND($AX23&lt;AM23,AM23&lt;($AY23+1)),"желтый",IF(AND(0&lt;AM23,AM23&gt;=$AZ23),"зеленый","")))))</f>
        <v/>
      </c>
      <c r="AW23" s="305">
        <f>VLOOKUP(E23,КТ!$A$4:$AC$911,26,0)</f>
        <v>69</v>
      </c>
      <c r="AX23" s="304">
        <f>VLOOKUP(E23,КТ!$A$4:$AC$911,27,0)</f>
        <v>79</v>
      </c>
      <c r="AY23" s="304">
        <f>VLOOKUP(E23,КТ!$A$4:$AC$911,28,0)</f>
        <v>89</v>
      </c>
      <c r="AZ23" s="306">
        <f>VLOOKUP(E23,КТ!$A$4:$AC$911,29,0)</f>
        <v>90</v>
      </c>
      <c r="BA23" s="307"/>
      <c r="BB23" s="307"/>
      <c r="BC23" s="307"/>
      <c r="BD23" s="319" t="str">
        <f t="shared" si="12"/>
        <v>соот-т</v>
      </c>
      <c r="BE23" s="309" t="str">
        <f>IF(E23="","",(VLOOKUP(E23,КТ!$A$4:$AD$911,30,0)))</f>
        <v>Бурение</v>
      </c>
      <c r="BF23" s="310">
        <f>IF(E23="","",(VLOOKUP(E23,КТ!$A$4:$AD$911,5,0)))</f>
        <v>1</v>
      </c>
      <c r="BG23" s="311"/>
      <c r="BH23" s="320" t="s">
        <v>3251</v>
      </c>
      <c r="BI23" s="342">
        <v>45061</v>
      </c>
      <c r="BJ23" s="342">
        <v>45061</v>
      </c>
      <c r="BK23" s="343">
        <v>6</v>
      </c>
      <c r="BL23" s="313" t="s">
        <v>925</v>
      </c>
      <c r="BM23" s="314" t="str">
        <f>IFERROR(VLOOKUP(E23,КТ!$A$4:$AE$911,31,FALSE),"")</f>
        <v>Сопутствующие услуги при бурении</v>
      </c>
      <c r="BN23" s="313" t="s">
        <v>2867</v>
      </c>
      <c r="BO23" s="344">
        <v>21</v>
      </c>
      <c r="BP23" s="313" t="s">
        <v>220</v>
      </c>
      <c r="BQ23" s="313" t="s">
        <v>221</v>
      </c>
      <c r="BR23" s="345"/>
      <c r="BS23" s="345">
        <v>1</v>
      </c>
      <c r="BT23" s="344">
        <v>12</v>
      </c>
      <c r="BU23" s="344">
        <v>0</v>
      </c>
      <c r="BV23" s="313" t="s">
        <v>222</v>
      </c>
      <c r="BW23" s="313"/>
      <c r="BX23" s="313" t="s">
        <v>222</v>
      </c>
    </row>
    <row r="24" spans="2:76" s="277" customFormat="1" ht="20.25" customHeight="1" x14ac:dyDescent="0.25">
      <c r="B24" s="278">
        <v>26</v>
      </c>
      <c r="C24" s="279" t="s">
        <v>216</v>
      </c>
      <c r="D24" s="278" t="s">
        <v>3200</v>
      </c>
      <c r="E24" s="317">
        <v>11031</v>
      </c>
      <c r="F24" s="281" t="str">
        <f>VLOOKUP(E24,КТ!$A$4:$B$911,2,0)</f>
        <v xml:space="preserve">СМР Комплекс работ по разработке карьеров
</v>
      </c>
      <c r="G24" s="282" t="s">
        <v>3159</v>
      </c>
      <c r="H24" s="283">
        <v>8602068466</v>
      </c>
      <c r="I24" s="284">
        <v>228648.43100000001</v>
      </c>
      <c r="J24" s="285" t="s">
        <v>3076</v>
      </c>
      <c r="K24" s="323">
        <v>44256</v>
      </c>
      <c r="L24" s="287" t="str">
        <f t="shared" si="8"/>
        <v>НЕТ</v>
      </c>
      <c r="M24" s="288" t="str">
        <f>VLOOKUP(E24,КТ!$A$4:$X$911,24,FALSE)</f>
        <v>Средний</v>
      </c>
      <c r="N24" s="289">
        <v>44256</v>
      </c>
      <c r="O24" s="289">
        <v>45657</v>
      </c>
      <c r="P24" s="290"/>
      <c r="Q24" s="291" t="s">
        <v>3226</v>
      </c>
      <c r="R24" s="291"/>
      <c r="S24" s="291"/>
      <c r="T24" s="292"/>
      <c r="U24" s="293"/>
      <c r="V24" s="293"/>
      <c r="W24" s="293"/>
      <c r="X24" s="293"/>
      <c r="Y24" s="293"/>
      <c r="Z24" s="293"/>
      <c r="AA24" s="293"/>
      <c r="AB24" s="293"/>
      <c r="AC24" s="293"/>
      <c r="AD24" s="293"/>
      <c r="AE24" s="293"/>
      <c r="AF24" s="293"/>
      <c r="AG24" s="294"/>
      <c r="AH24" s="295"/>
      <c r="AI24" s="296"/>
      <c r="AJ24" s="297"/>
      <c r="AK24" s="297"/>
      <c r="AL24" s="297"/>
      <c r="AM24" s="109"/>
      <c r="AN24" s="298"/>
      <c r="AO24" s="298"/>
      <c r="AP24" s="299">
        <f t="shared" si="9"/>
        <v>0</v>
      </c>
      <c r="AQ24" s="300">
        <v>14383.7032</v>
      </c>
      <c r="AR24" s="301">
        <f t="shared" si="10"/>
        <v>214264.72780000002</v>
      </c>
      <c r="AS24" s="302">
        <f t="shared" si="11"/>
        <v>6.2907508864558963</v>
      </c>
      <c r="AT24" s="303"/>
      <c r="AU24" s="296"/>
      <c r="AV24" s="304" t="str">
        <f>IF(AND(ISERR(FIND({"."},AM24))),IF(AND(0&lt;AM24,AM24&lt;($AW24+1)),"красный",IF(AND($AW24&lt;AM24,AM24&lt;($AX24+1)),"оранжевый",IF(AND($AX24&lt;AM24,AM24&lt;($AY24+1)),"желтый",IF(AND(0&lt;AM24,AM24&gt;=$AZ24),"зеленый","")))))</f>
        <v/>
      </c>
      <c r="AW24" s="305">
        <f>VLOOKUP(E24,КТ!$A$4:$AC$911,26,0)</f>
        <v>49</v>
      </c>
      <c r="AX24" s="304">
        <f>VLOOKUP(E24,КТ!$A$4:$AC$911,27,0)</f>
        <v>69</v>
      </c>
      <c r="AY24" s="304">
        <f>VLOOKUP(E24,КТ!$A$4:$AC$911,28,0)</f>
        <v>94</v>
      </c>
      <c r="AZ24" s="306">
        <f>VLOOKUP(E24,КТ!$A$4:$AC$911,29,0)</f>
        <v>95</v>
      </c>
      <c r="BA24" s="307"/>
      <c r="BB24" s="307"/>
      <c r="BC24" s="307"/>
      <c r="BD24" s="319" t="str">
        <f t="shared" si="12"/>
        <v>соот-т</v>
      </c>
      <c r="BE24" s="309" t="str">
        <f>IF(E24="","",(VLOOKUP(E24,КТ!$A$4:$AD$911,30,0)))</f>
        <v>КС</v>
      </c>
      <c r="BF24" s="310">
        <f>IF(E24="","",(VLOOKUP(E24,КТ!$A$4:$AD$911,5,0)))</f>
        <v>1</v>
      </c>
      <c r="BG24" s="311"/>
      <c r="BH24" s="320" t="s">
        <v>3253</v>
      </c>
      <c r="BI24" s="342">
        <v>44256</v>
      </c>
      <c r="BJ24" s="342">
        <v>44621</v>
      </c>
      <c r="BK24" s="343">
        <v>6</v>
      </c>
      <c r="BL24" s="313"/>
      <c r="BM24" s="314" t="str">
        <f>IFERROR(VLOOKUP(E24,КТ!$A$4:$AE$911,31,FALSE),"")</f>
        <v>КС</v>
      </c>
      <c r="BN24" s="313" t="s">
        <v>2865</v>
      </c>
      <c r="BO24" s="344">
        <v>17</v>
      </c>
      <c r="BP24" s="313" t="s">
        <v>220</v>
      </c>
      <c r="BQ24" s="313" t="s">
        <v>221</v>
      </c>
      <c r="BR24" s="345"/>
      <c r="BS24" s="345"/>
      <c r="BT24" s="344">
        <v>6</v>
      </c>
      <c r="BU24" s="344">
        <v>0</v>
      </c>
      <c r="BV24" s="313" t="s">
        <v>222</v>
      </c>
      <c r="BW24" s="313"/>
      <c r="BX24" s="313" t="s">
        <v>222</v>
      </c>
    </row>
    <row r="25" spans="2:76" s="277" customFormat="1" ht="20.25" customHeight="1" x14ac:dyDescent="0.25">
      <c r="B25" s="278">
        <v>27</v>
      </c>
      <c r="C25" s="279" t="s">
        <v>216</v>
      </c>
      <c r="D25" s="278" t="s">
        <v>3200</v>
      </c>
      <c r="E25" s="317">
        <v>11019</v>
      </c>
      <c r="F25" s="281" t="str">
        <f>VLOOKUP(E25,КТ!$A$4:$B$911,2,0)</f>
        <v>ПИР Объекты добычи, подготовки и транспорта нефти, вкл. авторский надзор</v>
      </c>
      <c r="G25" s="282" t="s">
        <v>3160</v>
      </c>
      <c r="H25" s="283">
        <v>4501174492</v>
      </c>
      <c r="I25" s="284">
        <v>194999.99041</v>
      </c>
      <c r="J25" s="285" t="s">
        <v>3077</v>
      </c>
      <c r="K25" s="323">
        <v>44606</v>
      </c>
      <c r="L25" s="287" t="str">
        <f t="shared" si="8"/>
        <v>НЕТ</v>
      </c>
      <c r="M25" s="288" t="str">
        <f>VLOOKUP(E25,КТ!$A$4:$X$911,24,FALSE)</f>
        <v>Низкий</v>
      </c>
      <c r="N25" s="289">
        <v>44606</v>
      </c>
      <c r="O25" s="289">
        <v>45657</v>
      </c>
      <c r="P25" s="290"/>
      <c r="Q25" s="291" t="s">
        <v>3227</v>
      </c>
      <c r="R25" s="291"/>
      <c r="S25" s="291"/>
      <c r="T25" s="292" t="s">
        <v>3246</v>
      </c>
      <c r="U25" s="293"/>
      <c r="V25" s="293"/>
      <c r="W25" s="293"/>
      <c r="X25" s="293"/>
      <c r="Y25" s="293"/>
      <c r="Z25" s="293"/>
      <c r="AA25" s="293"/>
      <c r="AB25" s="293"/>
      <c r="AC25" s="293"/>
      <c r="AD25" s="293"/>
      <c r="AE25" s="293"/>
      <c r="AF25" s="293"/>
      <c r="AG25" s="294"/>
      <c r="AH25" s="295"/>
      <c r="AI25" s="296"/>
      <c r="AJ25" s="297"/>
      <c r="AK25" s="297"/>
      <c r="AL25" s="297"/>
      <c r="AM25" s="109"/>
      <c r="AN25" s="298"/>
      <c r="AO25" s="298"/>
      <c r="AP25" s="299">
        <f t="shared" si="9"/>
        <v>0</v>
      </c>
      <c r="AQ25" s="300">
        <v>92086.724029999998</v>
      </c>
      <c r="AR25" s="301">
        <f t="shared" si="10"/>
        <v>102913.26638</v>
      </c>
      <c r="AS25" s="302">
        <f t="shared" si="11"/>
        <v>47.223963363475939</v>
      </c>
      <c r="AT25" s="303"/>
      <c r="AU25" s="296"/>
      <c r="AV25" s="304" t="str">
        <f>IF(AND(ISERR(FIND({"."},AM25))),IF(AND(0&lt;AM25,AM25&lt;($AW25+1)),"красный",IF(AND($AW25&lt;AM25,AM25&lt;($AX25+1)),"оранжевый",IF(AND($AX25&lt;AM25,AM25&lt;($AY25+1)),"желтый",IF(AND(0&lt;AM25,AM25&gt;=$AZ25),"зеленый","")))))</f>
        <v/>
      </c>
      <c r="AW25" s="305">
        <f>VLOOKUP(E25,КТ!$A$4:$AC$911,26,0)</f>
        <v>49</v>
      </c>
      <c r="AX25" s="304">
        <f>VLOOKUP(E25,КТ!$A$4:$AC$911,27,0)</f>
        <v>69</v>
      </c>
      <c r="AY25" s="304">
        <f>VLOOKUP(E25,КТ!$A$4:$AC$911,28,0)</f>
        <v>94</v>
      </c>
      <c r="AZ25" s="306">
        <f>VLOOKUP(E25,КТ!$A$4:$AC$911,29,0)</f>
        <v>95</v>
      </c>
      <c r="BA25" s="307"/>
      <c r="BB25" s="307"/>
      <c r="BC25" s="307"/>
      <c r="BD25" s="319" t="str">
        <f t="shared" si="12"/>
        <v>соот-т</v>
      </c>
      <c r="BE25" s="309" t="str">
        <f>IF(E25="","",(VLOOKUP(E25,КТ!$A$4:$AD$911,30,0)))</f>
        <v>КС</v>
      </c>
      <c r="BF25" s="310">
        <f>IF(E25="","",(VLOOKUP(E25,КТ!$A$4:$AD$911,5,0)))</f>
        <v>1</v>
      </c>
      <c r="BG25" s="311"/>
      <c r="BH25" s="320" t="s">
        <v>3253</v>
      </c>
      <c r="BI25" s="342">
        <v>44606</v>
      </c>
      <c r="BJ25" s="342">
        <v>44606</v>
      </c>
      <c r="BK25" s="343">
        <v>6</v>
      </c>
      <c r="BL25" s="313" t="s">
        <v>2843</v>
      </c>
      <c r="BM25" s="314" t="str">
        <f>IFERROR(VLOOKUP(E25,КТ!$A$4:$AE$911,31,FALSE),"")</f>
        <v>Lead Time не предусмотрен</v>
      </c>
      <c r="BN25" s="313" t="s">
        <v>2843</v>
      </c>
      <c r="BO25" s="344">
        <v>21</v>
      </c>
      <c r="BP25" s="313" t="s">
        <v>220</v>
      </c>
      <c r="BQ25" s="313" t="s">
        <v>221</v>
      </c>
      <c r="BR25" s="345"/>
      <c r="BS25" s="345">
        <v>1</v>
      </c>
      <c r="BT25" s="344">
        <v>3</v>
      </c>
      <c r="BU25" s="344">
        <v>0</v>
      </c>
      <c r="BV25" s="313" t="s">
        <v>222</v>
      </c>
      <c r="BW25" s="313"/>
      <c r="BX25" s="313" t="s">
        <v>222</v>
      </c>
    </row>
    <row r="26" spans="2:76" s="277" customFormat="1" ht="20.25" customHeight="1" x14ac:dyDescent="0.25">
      <c r="B26" s="278">
        <v>28</v>
      </c>
      <c r="C26" s="279" t="s">
        <v>216</v>
      </c>
      <c r="D26" s="278" t="s">
        <v>3200</v>
      </c>
      <c r="E26" s="317">
        <v>11019</v>
      </c>
      <c r="F26" s="281" t="str">
        <f>VLOOKUP(E26,КТ!$A$4:$B$911,2,0)</f>
        <v>ПИР Объекты добычи, подготовки и транспорта нефти, вкл. авторский надзор</v>
      </c>
      <c r="G26" s="282" t="s">
        <v>3161</v>
      </c>
      <c r="H26" s="283">
        <v>2466091092</v>
      </c>
      <c r="I26" s="284">
        <v>227887.71400000001</v>
      </c>
      <c r="J26" s="285" t="s">
        <v>3078</v>
      </c>
      <c r="K26" s="286">
        <v>44848</v>
      </c>
      <c r="L26" s="287" t="str">
        <f t="shared" si="8"/>
        <v>НЕТ</v>
      </c>
      <c r="M26" s="288" t="str">
        <f>VLOOKUP(E26,КТ!$A$4:$X$911,24,FALSE)</f>
        <v>Низкий</v>
      </c>
      <c r="N26" s="289">
        <v>44848</v>
      </c>
      <c r="O26" s="289">
        <v>46112</v>
      </c>
      <c r="P26" s="290"/>
      <c r="Q26" s="291" t="s">
        <v>3228</v>
      </c>
      <c r="R26" s="291"/>
      <c r="S26" s="291"/>
      <c r="T26" s="292" t="s">
        <v>3246</v>
      </c>
      <c r="U26" s="293"/>
      <c r="V26" s="293"/>
      <c r="W26" s="293"/>
      <c r="X26" s="293"/>
      <c r="Y26" s="293"/>
      <c r="Z26" s="293"/>
      <c r="AA26" s="293"/>
      <c r="AB26" s="293"/>
      <c r="AC26" s="293"/>
      <c r="AD26" s="293"/>
      <c r="AE26" s="293"/>
      <c r="AF26" s="293"/>
      <c r="AG26" s="294"/>
      <c r="AH26" s="295"/>
      <c r="AI26" s="296"/>
      <c r="AJ26" s="297"/>
      <c r="AK26" s="297"/>
      <c r="AL26" s="297"/>
      <c r="AM26" s="109" t="s">
        <v>3259</v>
      </c>
      <c r="AN26" s="298"/>
      <c r="AO26" s="298">
        <v>5484.3314600000003</v>
      </c>
      <c r="AP26" s="299">
        <f t="shared" si="9"/>
        <v>2.4065937402838666</v>
      </c>
      <c r="AQ26" s="300">
        <v>53219.903630000001</v>
      </c>
      <c r="AR26" s="301">
        <f t="shared" si="10"/>
        <v>174667.81037000002</v>
      </c>
      <c r="AS26" s="302">
        <f t="shared" si="11"/>
        <v>23.353564216278897</v>
      </c>
      <c r="AT26" s="303"/>
      <c r="AU26" s="296"/>
      <c r="AV26" s="304" t="str">
        <f>IF(AND(ISERR(FIND({"."},AM26))),IF(AND(0&lt;AM26,AM26&lt;($AW26+1)),"красный",IF(AND($AW26&lt;AM26,AM26&lt;($AX26+1)),"оранжевый",IF(AND($AX26&lt;AM26,AM26&lt;($AY26+1)),"желтый",IF(AND(0&lt;AM26,AM26&gt;=$AZ26),"зеленый","")))))</f>
        <v>зеленый</v>
      </c>
      <c r="AW26" s="305">
        <f>VLOOKUP(E26,КТ!$A$4:$AC$911,26,0)</f>
        <v>49</v>
      </c>
      <c r="AX26" s="304">
        <f>VLOOKUP(E26,КТ!$A$4:$AC$911,27,0)</f>
        <v>69</v>
      </c>
      <c r="AY26" s="304">
        <f>VLOOKUP(E26,КТ!$A$4:$AC$911,28,0)</f>
        <v>94</v>
      </c>
      <c r="AZ26" s="306">
        <f>VLOOKUP(E26,КТ!$A$4:$AC$911,29,0)</f>
        <v>95</v>
      </c>
      <c r="BA26" s="307"/>
      <c r="BB26" s="307"/>
      <c r="BC26" s="307"/>
      <c r="BD26" s="319" t="str">
        <f t="shared" si="12"/>
        <v>соот-т</v>
      </c>
      <c r="BE26" s="309" t="str">
        <f>IF(E26="","",(VLOOKUP(E26,КТ!$A$4:$AD$911,30,0)))</f>
        <v>КС</v>
      </c>
      <c r="BF26" s="310">
        <f>IF(E26="","",(VLOOKUP(E26,КТ!$A$4:$AD$911,5,0)))</f>
        <v>1</v>
      </c>
      <c r="BG26" s="311"/>
      <c r="BH26" s="320" t="s">
        <v>3253</v>
      </c>
      <c r="BI26" s="342">
        <v>44848</v>
      </c>
      <c r="BJ26" s="342">
        <v>44848</v>
      </c>
      <c r="BK26" s="343">
        <v>6</v>
      </c>
      <c r="BL26" s="313" t="s">
        <v>2843</v>
      </c>
      <c r="BM26" s="314" t="str">
        <f>IFERROR(VLOOKUP(E26,КТ!$A$4:$AE$911,31,FALSE),"")</f>
        <v>Lead Time не предусмотрен</v>
      </c>
      <c r="BN26" s="313" t="s">
        <v>2843</v>
      </c>
      <c r="BO26" s="344">
        <v>20</v>
      </c>
      <c r="BP26" s="313" t="s">
        <v>220</v>
      </c>
      <c r="BQ26" s="313" t="s">
        <v>221</v>
      </c>
      <c r="BR26" s="345"/>
      <c r="BS26" s="345">
        <v>1</v>
      </c>
      <c r="BT26" s="344">
        <v>13</v>
      </c>
      <c r="BU26" s="344">
        <v>0</v>
      </c>
      <c r="BV26" s="313" t="s">
        <v>222</v>
      </c>
      <c r="BW26" s="313"/>
      <c r="BX26" s="313" t="s">
        <v>222</v>
      </c>
    </row>
    <row r="27" spans="2:76" s="277" customFormat="1" ht="20.25" customHeight="1" x14ac:dyDescent="0.25">
      <c r="B27" s="278">
        <v>29</v>
      </c>
      <c r="C27" s="279" t="s">
        <v>216</v>
      </c>
      <c r="D27" s="278" t="s">
        <v>3200</v>
      </c>
      <c r="E27" s="317">
        <v>11019</v>
      </c>
      <c r="F27" s="281" t="str">
        <f>VLOOKUP(E27,КТ!$A$4:$B$911,2,0)</f>
        <v>ПИР Объекты добычи, подготовки и транспорта нефти, вкл. авторский надзор</v>
      </c>
      <c r="G27" s="282" t="s">
        <v>3162</v>
      </c>
      <c r="H27" s="283">
        <v>274095068</v>
      </c>
      <c r="I27" s="284">
        <v>4174</v>
      </c>
      <c r="J27" s="285" t="s">
        <v>3079</v>
      </c>
      <c r="K27" s="323">
        <v>44861</v>
      </c>
      <c r="L27" s="287" t="str">
        <f t="shared" si="8"/>
        <v>НЕТ</v>
      </c>
      <c r="M27" s="288" t="str">
        <f>VLOOKUP(E27,КТ!$A$4:$X$911,24,FALSE)</f>
        <v>Низкий</v>
      </c>
      <c r="N27" s="289">
        <v>44861</v>
      </c>
      <c r="O27" s="289">
        <v>45382</v>
      </c>
      <c r="P27" s="290"/>
      <c r="Q27" s="291" t="s">
        <v>3227</v>
      </c>
      <c r="R27" s="291"/>
      <c r="S27" s="291"/>
      <c r="T27" s="292" t="s">
        <v>3246</v>
      </c>
      <c r="U27" s="293"/>
      <c r="V27" s="293"/>
      <c r="W27" s="293"/>
      <c r="X27" s="293"/>
      <c r="Y27" s="293"/>
      <c r="Z27" s="293"/>
      <c r="AA27" s="293"/>
      <c r="AB27" s="293"/>
      <c r="AC27" s="293"/>
      <c r="AD27" s="293"/>
      <c r="AE27" s="293"/>
      <c r="AF27" s="293"/>
      <c r="AG27" s="294"/>
      <c r="AH27" s="295"/>
      <c r="AI27" s="296"/>
      <c r="AJ27" s="297"/>
      <c r="AK27" s="297"/>
      <c r="AL27" s="297"/>
      <c r="AM27" s="109"/>
      <c r="AN27" s="298"/>
      <c r="AO27" s="298"/>
      <c r="AP27" s="299">
        <f t="shared" si="9"/>
        <v>0</v>
      </c>
      <c r="AQ27" s="300">
        <v>3430.9499700000001</v>
      </c>
      <c r="AR27" s="301">
        <f t="shared" si="10"/>
        <v>743.05002999999988</v>
      </c>
      <c r="AS27" s="302">
        <f t="shared" si="11"/>
        <v>82.198130570196454</v>
      </c>
      <c r="AT27" s="303"/>
      <c r="AU27" s="296"/>
      <c r="AV27" s="304" t="str">
        <f>IF(AND(ISERR(FIND({"."},AM27))),IF(AND(0&lt;AM27,AM27&lt;($AW27+1)),"красный",IF(AND($AW27&lt;AM27,AM27&lt;($AX27+1)),"оранжевый",IF(AND($AX27&lt;AM27,AM27&lt;($AY27+1)),"желтый",IF(AND(0&lt;AM27,AM27&gt;=$AZ27),"зеленый","")))))</f>
        <v/>
      </c>
      <c r="AW27" s="305">
        <f>VLOOKUP(E27,КТ!$A$4:$AC$911,26,0)</f>
        <v>49</v>
      </c>
      <c r="AX27" s="304">
        <f>VLOOKUP(E27,КТ!$A$4:$AC$911,27,0)</f>
        <v>69</v>
      </c>
      <c r="AY27" s="304">
        <f>VLOOKUP(E27,КТ!$A$4:$AC$911,28,0)</f>
        <v>94</v>
      </c>
      <c r="AZ27" s="306">
        <f>VLOOKUP(E27,КТ!$A$4:$AC$911,29,0)</f>
        <v>95</v>
      </c>
      <c r="BA27" s="307"/>
      <c r="BB27" s="307"/>
      <c r="BC27" s="307"/>
      <c r="BD27" s="319" t="str">
        <f t="shared" si="12"/>
        <v>соот-т</v>
      </c>
      <c r="BE27" s="309" t="str">
        <f>IF(E27="","",(VLOOKUP(E27,КТ!$A$4:$AD$911,30,0)))</f>
        <v>КС</v>
      </c>
      <c r="BF27" s="310">
        <f>IF(E27="","",(VLOOKUP(E27,КТ!$A$4:$AD$911,5,0)))</f>
        <v>1</v>
      </c>
      <c r="BG27" s="311"/>
      <c r="BH27" s="320" t="s">
        <v>3253</v>
      </c>
      <c r="BI27" s="342">
        <v>44861</v>
      </c>
      <c r="BJ27" s="342">
        <v>44861</v>
      </c>
      <c r="BK27" s="343">
        <v>6</v>
      </c>
      <c r="BL27" s="313" t="s">
        <v>2843</v>
      </c>
      <c r="BM27" s="314" t="str">
        <f>IFERROR(VLOOKUP(E27,КТ!$A$4:$AE$911,31,FALSE),"")</f>
        <v>Lead Time не предусмотрен</v>
      </c>
      <c r="BN27" s="313" t="s">
        <v>2843</v>
      </c>
      <c r="BO27" s="344">
        <v>11</v>
      </c>
      <c r="BP27" s="313" t="s">
        <v>220</v>
      </c>
      <c r="BQ27" s="313" t="s">
        <v>221</v>
      </c>
      <c r="BR27" s="345"/>
      <c r="BS27" s="345">
        <v>1</v>
      </c>
      <c r="BT27" s="344">
        <v>0</v>
      </c>
      <c r="BU27" s="344">
        <v>0</v>
      </c>
      <c r="BV27" s="313" t="s">
        <v>222</v>
      </c>
      <c r="BW27" s="313"/>
      <c r="BX27" s="313" t="s">
        <v>222</v>
      </c>
    </row>
    <row r="28" spans="2:76" s="277" customFormat="1" ht="20.25" customHeight="1" x14ac:dyDescent="0.25">
      <c r="B28" s="278">
        <v>30</v>
      </c>
      <c r="C28" s="279" t="s">
        <v>216</v>
      </c>
      <c r="D28" s="278" t="s">
        <v>3200</v>
      </c>
      <c r="E28" s="317">
        <v>11019</v>
      </c>
      <c r="F28" s="281" t="str">
        <f>VLOOKUP(E28,КТ!$A$4:$B$911,2,0)</f>
        <v>ПИР Объекты добычи, подготовки и транспорта нефти, вкл. авторский надзор</v>
      </c>
      <c r="G28" s="282" t="s">
        <v>3163</v>
      </c>
      <c r="H28" s="283">
        <v>6318166129</v>
      </c>
      <c r="I28" s="284">
        <v>2707.8015999999998</v>
      </c>
      <c r="J28" s="285" t="s">
        <v>3080</v>
      </c>
      <c r="K28" s="323">
        <v>44686</v>
      </c>
      <c r="L28" s="287" t="str">
        <f t="shared" si="8"/>
        <v>НЕТ</v>
      </c>
      <c r="M28" s="288" t="str">
        <f>VLOOKUP(E28,КТ!$A$4:$X$911,24,FALSE)</f>
        <v>Низкий</v>
      </c>
      <c r="N28" s="289">
        <v>44686</v>
      </c>
      <c r="O28" s="289">
        <v>45382</v>
      </c>
      <c r="P28" s="290"/>
      <c r="Q28" s="291" t="s">
        <v>3228</v>
      </c>
      <c r="R28" s="291"/>
      <c r="S28" s="291"/>
      <c r="T28" s="292" t="s">
        <v>3246</v>
      </c>
      <c r="U28" s="293"/>
      <c r="V28" s="293"/>
      <c r="W28" s="293"/>
      <c r="X28" s="293"/>
      <c r="Y28" s="293"/>
      <c r="Z28" s="293"/>
      <c r="AA28" s="293"/>
      <c r="AB28" s="293"/>
      <c r="AC28" s="293"/>
      <c r="AD28" s="293"/>
      <c r="AE28" s="293"/>
      <c r="AF28" s="293"/>
      <c r="AG28" s="294"/>
      <c r="AH28" s="295"/>
      <c r="AI28" s="296"/>
      <c r="AJ28" s="297"/>
      <c r="AK28" s="297"/>
      <c r="AL28" s="297"/>
      <c r="AM28" s="109"/>
      <c r="AN28" s="298"/>
      <c r="AO28" s="298"/>
      <c r="AP28" s="299">
        <f t="shared" si="9"/>
        <v>0</v>
      </c>
      <c r="AQ28" s="300">
        <v>401.11099999999999</v>
      </c>
      <c r="AR28" s="301">
        <f t="shared" si="10"/>
        <v>2306.6905999999999</v>
      </c>
      <c r="AS28" s="302">
        <f t="shared" si="11"/>
        <v>14.813160609699027</v>
      </c>
      <c r="AT28" s="303"/>
      <c r="AU28" s="296"/>
      <c r="AV28" s="304" t="str">
        <f>IF(AND(ISERR(FIND({"."},AM28))),IF(AND(0&lt;AM28,AM28&lt;($AW28+1)),"красный",IF(AND($AW28&lt;AM28,AM28&lt;($AX28+1)),"оранжевый",IF(AND($AX28&lt;AM28,AM28&lt;($AY28+1)),"желтый",IF(AND(0&lt;AM28,AM28&gt;=$AZ28),"зеленый","")))))</f>
        <v/>
      </c>
      <c r="AW28" s="305">
        <f>VLOOKUP(E28,КТ!$A$4:$AC$911,26,0)</f>
        <v>49</v>
      </c>
      <c r="AX28" s="304">
        <f>VLOOKUP(E28,КТ!$A$4:$AC$911,27,0)</f>
        <v>69</v>
      </c>
      <c r="AY28" s="304">
        <f>VLOOKUP(E28,КТ!$A$4:$AC$911,28,0)</f>
        <v>94</v>
      </c>
      <c r="AZ28" s="306">
        <f>VLOOKUP(E28,КТ!$A$4:$AC$911,29,0)</f>
        <v>95</v>
      </c>
      <c r="BA28" s="307"/>
      <c r="BB28" s="307"/>
      <c r="BC28" s="307"/>
      <c r="BD28" s="319" t="str">
        <f t="shared" si="12"/>
        <v>соот-т</v>
      </c>
      <c r="BE28" s="309" t="str">
        <f>IF(E28="","",(VLOOKUP(E28,КТ!$A$4:$AD$911,30,0)))</f>
        <v>КС</v>
      </c>
      <c r="BF28" s="310">
        <f>IF(E28="","",(VLOOKUP(E28,КТ!$A$4:$AD$911,5,0)))</f>
        <v>1</v>
      </c>
      <c r="BG28" s="311"/>
      <c r="BH28" s="320" t="s">
        <v>3253</v>
      </c>
      <c r="BI28" s="342">
        <v>44686</v>
      </c>
      <c r="BJ28" s="342">
        <v>45143</v>
      </c>
      <c r="BK28" s="343">
        <v>6</v>
      </c>
      <c r="BL28" s="313" t="s">
        <v>2843</v>
      </c>
      <c r="BM28" s="314" t="str">
        <f>IFERROR(VLOOKUP(E28,КТ!$A$4:$AE$911,31,FALSE),"")</f>
        <v>Lead Time не предусмотрен</v>
      </c>
      <c r="BN28" s="313" t="s">
        <v>2843</v>
      </c>
      <c r="BO28" s="344">
        <v>15</v>
      </c>
      <c r="BP28" s="313" t="s">
        <v>220</v>
      </c>
      <c r="BQ28" s="313" t="s">
        <v>221</v>
      </c>
      <c r="BR28" s="345"/>
      <c r="BS28" s="345"/>
      <c r="BT28" s="344">
        <v>1</v>
      </c>
      <c r="BU28" s="344">
        <v>0</v>
      </c>
      <c r="BV28" s="313" t="s">
        <v>222</v>
      </c>
      <c r="BW28" s="313"/>
      <c r="BX28" s="313" t="s">
        <v>222</v>
      </c>
    </row>
    <row r="29" spans="2:76" s="277" customFormat="1" ht="20.25" customHeight="1" x14ac:dyDescent="0.25">
      <c r="B29" s="278">
        <v>31</v>
      </c>
      <c r="C29" s="279" t="s">
        <v>216</v>
      </c>
      <c r="D29" s="278" t="s">
        <v>3200</v>
      </c>
      <c r="E29" s="317">
        <v>11019</v>
      </c>
      <c r="F29" s="281" t="str">
        <f>VLOOKUP(E29,КТ!$A$4:$B$911,2,0)</f>
        <v>ПИР Объекты добычи, подготовки и транспорта нефти, вкл. авторский надзор</v>
      </c>
      <c r="G29" s="282" t="s">
        <v>3163</v>
      </c>
      <c r="H29" s="283">
        <v>6318166129</v>
      </c>
      <c r="I29" s="284">
        <v>1239.12393</v>
      </c>
      <c r="J29" s="285" t="s">
        <v>3081</v>
      </c>
      <c r="K29" s="323">
        <v>44686</v>
      </c>
      <c r="L29" s="287" t="str">
        <f t="shared" si="8"/>
        <v>НЕТ</v>
      </c>
      <c r="M29" s="288" t="str">
        <f>VLOOKUP(E29,КТ!$A$4:$X$911,24,FALSE)</f>
        <v>Низкий</v>
      </c>
      <c r="N29" s="289">
        <v>44686</v>
      </c>
      <c r="O29" s="289">
        <v>45382</v>
      </c>
      <c r="P29" s="290"/>
      <c r="Q29" s="291" t="s">
        <v>3228</v>
      </c>
      <c r="R29" s="291"/>
      <c r="S29" s="291"/>
      <c r="T29" s="292" t="s">
        <v>3246</v>
      </c>
      <c r="U29" s="293"/>
      <c r="V29" s="293"/>
      <c r="W29" s="293"/>
      <c r="X29" s="293"/>
      <c r="Y29" s="293"/>
      <c r="Z29" s="293"/>
      <c r="AA29" s="293"/>
      <c r="AB29" s="293"/>
      <c r="AC29" s="293"/>
      <c r="AD29" s="293"/>
      <c r="AE29" s="293"/>
      <c r="AF29" s="293"/>
      <c r="AG29" s="294"/>
      <c r="AH29" s="295"/>
      <c r="AI29" s="296"/>
      <c r="AJ29" s="297"/>
      <c r="AK29" s="297"/>
      <c r="AL29" s="297"/>
      <c r="AM29" s="109"/>
      <c r="AN29" s="298"/>
      <c r="AO29" s="298"/>
      <c r="AP29" s="299">
        <f t="shared" si="9"/>
        <v>0</v>
      </c>
      <c r="AQ29" s="300">
        <v>0</v>
      </c>
      <c r="AR29" s="301">
        <f t="shared" si="10"/>
        <v>1239.12393</v>
      </c>
      <c r="AS29" s="302">
        <f t="shared" si="11"/>
        <v>0</v>
      </c>
      <c r="AT29" s="303"/>
      <c r="AU29" s="296"/>
      <c r="AV29" s="304" t="str">
        <f>IF(AND(ISERR(FIND({"."},AM29))),IF(AND(0&lt;AM29,AM29&lt;($AW29+1)),"красный",IF(AND($AW29&lt;AM29,AM29&lt;($AX29+1)),"оранжевый",IF(AND($AX29&lt;AM29,AM29&lt;($AY29+1)),"желтый",IF(AND(0&lt;AM29,AM29&gt;=$AZ29),"зеленый","")))))</f>
        <v/>
      </c>
      <c r="AW29" s="305">
        <f>VLOOKUP(E29,КТ!$A$4:$AC$911,26,0)</f>
        <v>49</v>
      </c>
      <c r="AX29" s="304">
        <f>VLOOKUP(E29,КТ!$A$4:$AC$911,27,0)</f>
        <v>69</v>
      </c>
      <c r="AY29" s="304">
        <f>VLOOKUP(E29,КТ!$A$4:$AC$911,28,0)</f>
        <v>94</v>
      </c>
      <c r="AZ29" s="306">
        <f>VLOOKUP(E29,КТ!$A$4:$AC$911,29,0)</f>
        <v>95</v>
      </c>
      <c r="BA29" s="307"/>
      <c r="BB29" s="307"/>
      <c r="BC29" s="307"/>
      <c r="BD29" s="319" t="str">
        <f t="shared" si="12"/>
        <v>соот-т</v>
      </c>
      <c r="BE29" s="309" t="str">
        <f>IF(E29="","",(VLOOKUP(E29,КТ!$A$4:$AD$911,30,0)))</f>
        <v>КС</v>
      </c>
      <c r="BF29" s="310">
        <f>IF(E29="","",(VLOOKUP(E29,КТ!$A$4:$AD$911,5,0)))</f>
        <v>1</v>
      </c>
      <c r="BG29" s="311"/>
      <c r="BH29" s="320" t="s">
        <v>3253</v>
      </c>
      <c r="BI29" s="342">
        <v>44686</v>
      </c>
      <c r="BJ29" s="342">
        <v>44686</v>
      </c>
      <c r="BK29" s="343">
        <v>6</v>
      </c>
      <c r="BL29" s="313" t="s">
        <v>2843</v>
      </c>
      <c r="BM29" s="314" t="str">
        <f>IFERROR(VLOOKUP(E29,КТ!$A$4:$AE$911,31,FALSE),"")</f>
        <v>Lead Time не предусмотрен</v>
      </c>
      <c r="BN29" s="313" t="s">
        <v>2843</v>
      </c>
      <c r="BO29" s="344">
        <v>15</v>
      </c>
      <c r="BP29" s="313" t="s">
        <v>220</v>
      </c>
      <c r="BQ29" s="313" t="s">
        <v>221</v>
      </c>
      <c r="BR29" s="345"/>
      <c r="BS29" s="345"/>
      <c r="BT29" s="344">
        <v>1</v>
      </c>
      <c r="BU29" s="344">
        <v>0</v>
      </c>
      <c r="BV29" s="313" t="s">
        <v>222</v>
      </c>
      <c r="BW29" s="313"/>
      <c r="BX29" s="313" t="s">
        <v>222</v>
      </c>
    </row>
    <row r="30" spans="2:76" s="277" customFormat="1" ht="20.25" customHeight="1" x14ac:dyDescent="0.25">
      <c r="B30" s="278">
        <v>32</v>
      </c>
      <c r="C30" s="279" t="s">
        <v>216</v>
      </c>
      <c r="D30" s="278" t="s">
        <v>3200</v>
      </c>
      <c r="E30" s="317">
        <v>11019</v>
      </c>
      <c r="F30" s="281" t="str">
        <f>VLOOKUP(E30,КТ!$A$4:$B$911,2,0)</f>
        <v>ПИР Объекты добычи, подготовки и транспорта нефти, вкл. авторский надзор</v>
      </c>
      <c r="G30" s="282" t="s">
        <v>3160</v>
      </c>
      <c r="H30" s="283">
        <v>4501174492</v>
      </c>
      <c r="I30" s="284">
        <v>778250.65593999997</v>
      </c>
      <c r="J30" s="285" t="s">
        <v>3082</v>
      </c>
      <c r="K30" s="321">
        <v>44844</v>
      </c>
      <c r="L30" s="287" t="str">
        <f t="shared" si="8"/>
        <v>ДА</v>
      </c>
      <c r="M30" s="288" t="str">
        <f>VLOOKUP(E30,КТ!$A$4:$X$911,24,FALSE)</f>
        <v>Низкий</v>
      </c>
      <c r="N30" s="289">
        <v>44844</v>
      </c>
      <c r="O30" s="289">
        <v>46112</v>
      </c>
      <c r="P30" s="290"/>
      <c r="Q30" s="291" t="s">
        <v>3228</v>
      </c>
      <c r="R30" s="291"/>
      <c r="S30" s="291" t="s">
        <v>3213</v>
      </c>
      <c r="T30" s="292" t="s">
        <v>3246</v>
      </c>
      <c r="U30" s="293"/>
      <c r="V30" s="293"/>
      <c r="W30" s="293"/>
      <c r="X30" s="293"/>
      <c r="Y30" s="293"/>
      <c r="Z30" s="293"/>
      <c r="AA30" s="293"/>
      <c r="AB30" s="293"/>
      <c r="AC30" s="293"/>
      <c r="AD30" s="293"/>
      <c r="AE30" s="293"/>
      <c r="AF30" s="293"/>
      <c r="AG30" s="294"/>
      <c r="AH30" s="295"/>
      <c r="AI30" s="296"/>
      <c r="AJ30" s="297"/>
      <c r="AK30" s="297"/>
      <c r="AL30" s="297"/>
      <c r="AM30" s="109" t="s">
        <v>3260</v>
      </c>
      <c r="AN30" s="298"/>
      <c r="AO30" s="298">
        <v>787.40131000000008</v>
      </c>
      <c r="AP30" s="299">
        <f t="shared" si="9"/>
        <v>0.10117579779601311</v>
      </c>
      <c r="AQ30" s="300">
        <v>191196.32678999999</v>
      </c>
      <c r="AR30" s="301">
        <f t="shared" si="10"/>
        <v>587054.32915000001</v>
      </c>
      <c r="AS30" s="302">
        <f t="shared" si="11"/>
        <v>24.56744820331259</v>
      </c>
      <c r="AT30" s="303"/>
      <c r="AU30" s="296"/>
      <c r="AV30" s="304" t="str">
        <f>IF(AND(ISERR(FIND({"."},AM30))),IF(AND(0&lt;AM30,AM30&lt;($AW30+1)),"красный",IF(AND($AW30&lt;AM30,AM30&lt;($AX30+1)),"оранжевый",IF(AND($AX30&lt;AM30,AM30&lt;($AY30+1)),"желтый",IF(AND(0&lt;AM30,AM30&gt;=$AZ30),"зеленый","")))))</f>
        <v>зеленый</v>
      </c>
      <c r="AW30" s="305">
        <f>VLOOKUP(E30,КТ!$A$4:$AC$911,26,0)</f>
        <v>49</v>
      </c>
      <c r="AX30" s="304">
        <f>VLOOKUP(E30,КТ!$A$4:$AC$911,27,0)</f>
        <v>69</v>
      </c>
      <c r="AY30" s="304">
        <f>VLOOKUP(E30,КТ!$A$4:$AC$911,28,0)</f>
        <v>94</v>
      </c>
      <c r="AZ30" s="306">
        <f>VLOOKUP(E30,КТ!$A$4:$AC$911,29,0)</f>
        <v>95</v>
      </c>
      <c r="BA30" s="307"/>
      <c r="BB30" s="307"/>
      <c r="BC30" s="307"/>
      <c r="BD30" s="319" t="str">
        <f t="shared" si="12"/>
        <v>соот-т</v>
      </c>
      <c r="BE30" s="309" t="str">
        <f>IF(E30="","",(VLOOKUP(E30,КТ!$A$4:$AD$911,30,0)))</f>
        <v>КС</v>
      </c>
      <c r="BF30" s="310">
        <f>IF(E30="","",(VLOOKUP(E30,КТ!$A$4:$AD$911,5,0)))</f>
        <v>1</v>
      </c>
      <c r="BG30" s="311"/>
      <c r="BH30" s="320" t="s">
        <v>3253</v>
      </c>
      <c r="BI30" s="342">
        <v>44844</v>
      </c>
      <c r="BJ30" s="342">
        <v>44844</v>
      </c>
      <c r="BK30" s="343">
        <v>6</v>
      </c>
      <c r="BL30" s="313" t="s">
        <v>2843</v>
      </c>
      <c r="BM30" s="314" t="str">
        <f>IFERROR(VLOOKUP(E30,КТ!$A$4:$AE$911,31,FALSE),"")</f>
        <v>Lead Time не предусмотрен</v>
      </c>
      <c r="BN30" s="313" t="s">
        <v>2843</v>
      </c>
      <c r="BO30" s="344">
        <v>20</v>
      </c>
      <c r="BP30" s="313" t="s">
        <v>220</v>
      </c>
      <c r="BQ30" s="313" t="s">
        <v>221</v>
      </c>
      <c r="BR30" s="345"/>
      <c r="BS30" s="345"/>
      <c r="BT30" s="344">
        <v>13</v>
      </c>
      <c r="BU30" s="344">
        <v>0</v>
      </c>
      <c r="BV30" s="313" t="s">
        <v>222</v>
      </c>
      <c r="BW30" s="313" t="s">
        <v>222</v>
      </c>
      <c r="BX30" s="313" t="s">
        <v>222</v>
      </c>
    </row>
    <row r="31" spans="2:76" s="277" customFormat="1" ht="20.25" customHeight="1" x14ac:dyDescent="0.25">
      <c r="B31" s="278">
        <v>35</v>
      </c>
      <c r="C31" s="279" t="s">
        <v>216</v>
      </c>
      <c r="D31" s="278" t="s">
        <v>3202</v>
      </c>
      <c r="E31" s="317">
        <v>10552</v>
      </c>
      <c r="F31" s="281" t="str">
        <f>VLOOKUP(E31,КТ!$A$4:$B$911,2,0)</f>
        <v>Оказание услуг по освоению скважин, сепарации, промысловой подготовке, отгрузке/перекачке, контролю качества, ведению учетных операций продукции скважин с использованием мобильных установок нефти и газа</v>
      </c>
      <c r="G31" s="282" t="s">
        <v>3178</v>
      </c>
      <c r="H31" s="283">
        <v>9909012867</v>
      </c>
      <c r="I31" s="284">
        <v>513361.47749999998</v>
      </c>
      <c r="J31" s="285" t="s">
        <v>3102</v>
      </c>
      <c r="K31" s="286">
        <v>44776</v>
      </c>
      <c r="L31" s="287" t="str">
        <f t="shared" si="8"/>
        <v>ДА</v>
      </c>
      <c r="M31" s="288" t="str">
        <f>VLOOKUP(E31,КТ!$A$4:$X$911,24,FALSE)</f>
        <v>Средний</v>
      </c>
      <c r="N31" s="289">
        <v>44774</v>
      </c>
      <c r="O31" s="289">
        <v>45657</v>
      </c>
      <c r="P31" s="290"/>
      <c r="Q31" s="291" t="s">
        <v>3237</v>
      </c>
      <c r="R31" s="291"/>
      <c r="S31" s="291"/>
      <c r="T31" s="292" t="s">
        <v>3246</v>
      </c>
      <c r="U31" s="293"/>
      <c r="V31" s="293"/>
      <c r="W31" s="293"/>
      <c r="X31" s="293"/>
      <c r="Y31" s="293"/>
      <c r="Z31" s="293"/>
      <c r="AA31" s="293"/>
      <c r="AB31" s="293"/>
      <c r="AC31" s="293"/>
      <c r="AD31" s="293"/>
      <c r="AE31" s="293"/>
      <c r="AF31" s="293"/>
      <c r="AG31" s="294"/>
      <c r="AH31" s="295"/>
      <c r="AI31" s="296"/>
      <c r="AJ31" s="297"/>
      <c r="AK31" s="297"/>
      <c r="AL31" s="297"/>
      <c r="AM31" s="109"/>
      <c r="AN31" s="298"/>
      <c r="AO31" s="298">
        <v>40188.68</v>
      </c>
      <c r="AP31" s="299">
        <f t="shared" si="9"/>
        <v>7.82853442679676</v>
      </c>
      <c r="AQ31" s="300">
        <v>440097.5613</v>
      </c>
      <c r="AR31" s="301">
        <f t="shared" si="10"/>
        <v>73263.916199999978</v>
      </c>
      <c r="AS31" s="302">
        <f t="shared" si="11"/>
        <v>85.72859098100129</v>
      </c>
      <c r="AT31" s="303"/>
      <c r="AU31" s="296"/>
      <c r="AV31" s="304" t="str">
        <f>IF(AND(ISERR(FIND({"."},AM31))),IF(AND(0&lt;AM31,AM31&lt;($AW31+1)),"красный",IF(AND($AW31&lt;AM31,AM31&lt;($AX31+1)),"оранжевый",IF(AND($AX31&lt;AM31,AM31&lt;($AY31+1)),"желтый",IF(AND(0&lt;AM31,AM31&gt;=$AZ31),"зеленый","")))))</f>
        <v/>
      </c>
      <c r="AW31" s="305">
        <f>VLOOKUP(E31,КТ!$A$4:$AC$911,26,0)</f>
        <v>54</v>
      </c>
      <c r="AX31" s="304">
        <f>VLOOKUP(E31,КТ!$A$4:$AC$911,27,0)</f>
        <v>69</v>
      </c>
      <c r="AY31" s="304">
        <f>VLOOKUP(E31,КТ!$A$4:$AC$911,28,0)</f>
        <v>84</v>
      </c>
      <c r="AZ31" s="306">
        <f>VLOOKUP(E31,КТ!$A$4:$AC$911,29,0)</f>
        <v>85</v>
      </c>
      <c r="BA31" s="307"/>
      <c r="BB31" s="307"/>
      <c r="BC31" s="307"/>
      <c r="BD31" s="319" t="str">
        <f t="shared" si="12"/>
        <v>соот-т</v>
      </c>
      <c r="BE31" s="309" t="str">
        <f>IF(E31="","",(VLOOKUP(E31,КТ!$A$4:$AD$911,30,0)))</f>
        <v>Добыча</v>
      </c>
      <c r="BF31" s="310">
        <f>IF(E31="","",(VLOOKUP(E31,КТ!$A$4:$AD$911,5,0)))</f>
        <v>1</v>
      </c>
      <c r="BG31" s="311"/>
      <c r="BH31" s="320" t="s">
        <v>3255</v>
      </c>
      <c r="BI31" s="342">
        <v>44774</v>
      </c>
      <c r="BJ31" s="342">
        <v>44774</v>
      </c>
      <c r="BK31" s="343">
        <v>6</v>
      </c>
      <c r="BL31" s="313" t="s">
        <v>2843</v>
      </c>
      <c r="BM31" s="314" t="str">
        <f>IFERROR(VLOOKUP(E31,КТ!$A$4:$AE$911,31,FALSE),"")</f>
        <v>Lead Time не предусмотрен</v>
      </c>
      <c r="BN31" s="313" t="s">
        <v>2843</v>
      </c>
      <c r="BO31" s="344">
        <v>23</v>
      </c>
      <c r="BP31" s="313" t="s">
        <v>220</v>
      </c>
      <c r="BQ31" s="313" t="s">
        <v>221</v>
      </c>
      <c r="BR31" s="345"/>
      <c r="BS31" s="345"/>
      <c r="BT31" s="344">
        <v>6</v>
      </c>
      <c r="BU31" s="344">
        <v>0</v>
      </c>
      <c r="BV31" s="313" t="s">
        <v>222</v>
      </c>
      <c r="BW31" s="313"/>
      <c r="BX31" s="313" t="s">
        <v>222</v>
      </c>
    </row>
    <row r="32" spans="2:76" s="277" customFormat="1" ht="20.25" customHeight="1" x14ac:dyDescent="0.25">
      <c r="B32" s="278">
        <v>14</v>
      </c>
      <c r="C32" s="279" t="s">
        <v>216</v>
      </c>
      <c r="D32" s="278" t="s">
        <v>217</v>
      </c>
      <c r="E32" s="317">
        <v>10307</v>
      </c>
      <c r="F32" s="281" t="str">
        <f>VLOOKUP(E32,КТ!$A$4:$B$911,2,0)</f>
        <v>Предоставление оборудования и инженерное сопровождение при спуске и креплении скважин хвостовиками, в том числе для проведения многостадийного ГРП</v>
      </c>
      <c r="G32" s="282" t="s">
        <v>3149</v>
      </c>
      <c r="H32" s="283">
        <v>7710497816</v>
      </c>
      <c r="I32" s="284">
        <v>62015.435369999999</v>
      </c>
      <c r="J32" s="285" t="s">
        <v>3061</v>
      </c>
      <c r="K32" s="286">
        <v>44567</v>
      </c>
      <c r="L32" s="287" t="str">
        <f t="shared" si="8"/>
        <v>НЕТ</v>
      </c>
      <c r="M32" s="288" t="str">
        <f>VLOOKUP(E32,КТ!$A$4:$X$911,24,FALSE)</f>
        <v>Средний</v>
      </c>
      <c r="N32" s="289">
        <v>44567</v>
      </c>
      <c r="O32" s="289">
        <v>45657</v>
      </c>
      <c r="P32" s="290"/>
      <c r="Q32" s="291" t="s">
        <v>3220</v>
      </c>
      <c r="R32" s="291"/>
      <c r="S32" s="291" t="s">
        <v>3221</v>
      </c>
      <c r="T32" s="292" t="s">
        <v>3248</v>
      </c>
      <c r="U32" s="293"/>
      <c r="V32" s="293"/>
      <c r="W32" s="293"/>
      <c r="X32" s="293"/>
      <c r="Y32" s="293"/>
      <c r="Z32" s="293"/>
      <c r="AA32" s="293"/>
      <c r="AB32" s="293"/>
      <c r="AC32" s="293"/>
      <c r="AD32" s="293"/>
      <c r="AE32" s="293"/>
      <c r="AF32" s="293"/>
      <c r="AG32" s="294"/>
      <c r="AH32" s="295"/>
      <c r="AI32" s="296"/>
      <c r="AJ32" s="297"/>
      <c r="AK32" s="297"/>
      <c r="AL32" s="297"/>
      <c r="AM32" s="109"/>
      <c r="AN32" s="298"/>
      <c r="AO32" s="298"/>
      <c r="AP32" s="299">
        <f t="shared" si="9"/>
        <v>0</v>
      </c>
      <c r="AQ32" s="300">
        <v>10337.219999999999</v>
      </c>
      <c r="AR32" s="301">
        <f t="shared" si="10"/>
        <v>51678.215369999998</v>
      </c>
      <c r="AS32" s="302">
        <f t="shared" si="11"/>
        <v>16.668785663319934</v>
      </c>
      <c r="AT32" s="303"/>
      <c r="AU32" s="296"/>
      <c r="AV32" s="304" t="str">
        <f>IF(AND(ISERR(FIND({"."},AM32))),IF(AND(0&lt;AM32,AM32&lt;($AW32+1)),"красный",IF(AND($AW32&lt;AM32,AM32&lt;($AX32+1)),"оранжевый",IF(AND($AX32&lt;AM32,AM32&lt;($AY32+1)),"желтый",IF(AND(0&lt;AM32,AM32&gt;=$AZ32),"зеленый","")))))</f>
        <v/>
      </c>
      <c r="AW32" s="305">
        <f>VLOOKUP(E32,КТ!$A$4:$AC$911,26,0)</f>
        <v>54</v>
      </c>
      <c r="AX32" s="304">
        <f>VLOOKUP(E32,КТ!$A$4:$AC$911,27,0)</f>
        <v>69</v>
      </c>
      <c r="AY32" s="304">
        <f>VLOOKUP(E32,КТ!$A$4:$AC$911,28,0)</f>
        <v>84</v>
      </c>
      <c r="AZ32" s="306">
        <f>VLOOKUP(E32,КТ!$A$4:$AC$911,29,0)</f>
        <v>85</v>
      </c>
      <c r="BA32" s="307"/>
      <c r="BB32" s="307"/>
      <c r="BC32" s="307"/>
      <c r="BD32" s="319" t="str">
        <f t="shared" si="12"/>
        <v>соот-т</v>
      </c>
      <c r="BE32" s="309" t="str">
        <f>IF(E32="","",(VLOOKUP(E32,КТ!$A$4:$AD$911,30,0)))</f>
        <v>НСУ</v>
      </c>
      <c r="BF32" s="310">
        <f>IF(E32="","",(VLOOKUP(E32,КТ!$A$4:$AD$911,5,0)))</f>
        <v>1</v>
      </c>
      <c r="BG32" s="311"/>
      <c r="BH32" s="320" t="s">
        <v>3251</v>
      </c>
      <c r="BI32" s="342">
        <v>44926</v>
      </c>
      <c r="BJ32" s="342">
        <v>44926</v>
      </c>
      <c r="BK32" s="343">
        <v>6</v>
      </c>
      <c r="BL32" s="313" t="s">
        <v>925</v>
      </c>
      <c r="BM32" s="314" t="str">
        <f>IFERROR(VLOOKUP(E32,КТ!$A$4:$AE$911,31,FALSE),"")</f>
        <v>Сопутствующие услуги при бурении</v>
      </c>
      <c r="BN32" s="313" t="s">
        <v>2867</v>
      </c>
      <c r="BO32" s="344">
        <v>15</v>
      </c>
      <c r="BP32" s="313" t="s">
        <v>220</v>
      </c>
      <c r="BQ32" s="313" t="s">
        <v>221</v>
      </c>
      <c r="BR32" s="345"/>
      <c r="BS32" s="345"/>
      <c r="BT32" s="344">
        <v>7</v>
      </c>
      <c r="BU32" s="344">
        <v>0</v>
      </c>
      <c r="BV32" s="313" t="s">
        <v>222</v>
      </c>
      <c r="BW32" s="313" t="s">
        <v>222</v>
      </c>
      <c r="BX32" s="313" t="s">
        <v>221</v>
      </c>
    </row>
    <row r="33" spans="2:76" s="277" customFormat="1" ht="20.25" customHeight="1" x14ac:dyDescent="0.25">
      <c r="B33" s="278">
        <v>15</v>
      </c>
      <c r="C33" s="279" t="s">
        <v>216</v>
      </c>
      <c r="D33" s="278" t="s">
        <v>217</v>
      </c>
      <c r="E33" s="317">
        <v>10301</v>
      </c>
      <c r="F33" s="281" t="str">
        <f>VLOOKUP(E33,КТ!$A$4:$B$911,2,0)</f>
        <v>Технологическое сопровождение (прокат) буровых долот</v>
      </c>
      <c r="G33" s="282" t="s">
        <v>3150</v>
      </c>
      <c r="H33" s="283">
        <v>6381010888</v>
      </c>
      <c r="I33" s="284">
        <v>93300</v>
      </c>
      <c r="J33" s="285" t="s">
        <v>3062</v>
      </c>
      <c r="K33" s="331">
        <v>44508</v>
      </c>
      <c r="L33" s="287" t="str">
        <f t="shared" si="8"/>
        <v>НЕТ</v>
      </c>
      <c r="M33" s="288" t="str">
        <f>VLOOKUP(E33,КТ!$A$4:$X$911,24,FALSE)</f>
        <v>Высокий</v>
      </c>
      <c r="N33" s="289">
        <v>44508</v>
      </c>
      <c r="O33" s="289">
        <v>45747</v>
      </c>
      <c r="P33" s="290"/>
      <c r="Q33" s="291" t="s">
        <v>3220</v>
      </c>
      <c r="R33" s="291"/>
      <c r="S33" s="291" t="s">
        <v>3221</v>
      </c>
      <c r="T33" s="292" t="s">
        <v>3248</v>
      </c>
      <c r="U33" s="293"/>
      <c r="V33" s="293"/>
      <c r="W33" s="293"/>
      <c r="X33" s="293"/>
      <c r="Y33" s="293"/>
      <c r="Z33" s="293"/>
      <c r="AA33" s="293"/>
      <c r="AB33" s="293"/>
      <c r="AC33" s="293"/>
      <c r="AD33" s="293"/>
      <c r="AE33" s="293"/>
      <c r="AF33" s="293"/>
      <c r="AG33" s="294"/>
      <c r="AH33" s="295"/>
      <c r="AI33" s="296"/>
      <c r="AJ33" s="297"/>
      <c r="AK33" s="297"/>
      <c r="AL33" s="297"/>
      <c r="AM33" s="109"/>
      <c r="AN33" s="298"/>
      <c r="AO33" s="298"/>
      <c r="AP33" s="299">
        <f t="shared" si="9"/>
        <v>0</v>
      </c>
      <c r="AQ33" s="300">
        <v>18362.25</v>
      </c>
      <c r="AR33" s="301">
        <f t="shared" si="10"/>
        <v>74937.75</v>
      </c>
      <c r="AS33" s="302">
        <f t="shared" si="11"/>
        <v>19.680868167202572</v>
      </c>
      <c r="AT33" s="303"/>
      <c r="AU33" s="296"/>
      <c r="AV33" s="304" t="str">
        <f>IF(AND(ISERR(FIND({"."},AM33))),IF(AND(0&lt;AM33,AM33&lt;($AW33+1)),"красный",IF(AND($AW33&lt;AM33,AM33&lt;($AX33+1)),"оранжевый",IF(AND($AX33&lt;AM33,AM33&lt;($AY33+1)),"желтый",IF(AND(0&lt;AM33,AM33&gt;=$AZ33),"зеленый","")))))</f>
        <v/>
      </c>
      <c r="AW33" s="305">
        <f>VLOOKUP(E33,КТ!$A$4:$AC$911,26,0)</f>
        <v>54</v>
      </c>
      <c r="AX33" s="304">
        <f>VLOOKUP(E33,КТ!$A$4:$AC$911,27,0)</f>
        <v>69</v>
      </c>
      <c r="AY33" s="304">
        <f>VLOOKUP(E33,КТ!$A$4:$AC$911,28,0)</f>
        <v>84</v>
      </c>
      <c r="AZ33" s="306">
        <f>VLOOKUP(E33,КТ!$A$4:$AC$911,29,0)</f>
        <v>85</v>
      </c>
      <c r="BA33" s="307"/>
      <c r="BB33" s="307"/>
      <c r="BC33" s="307"/>
      <c r="BD33" s="319" t="str">
        <f t="shared" si="12"/>
        <v>соот-т</v>
      </c>
      <c r="BE33" s="309" t="str">
        <f>IF(E33="","",(VLOOKUP(E33,КТ!$A$4:$AD$911,30,0)))</f>
        <v>НСУ</v>
      </c>
      <c r="BF33" s="310">
        <f>IF(E33="","",(VLOOKUP(E33,КТ!$A$4:$AD$911,5,0)))</f>
        <v>1</v>
      </c>
      <c r="BG33" s="311"/>
      <c r="BH33" s="320" t="s">
        <v>3251</v>
      </c>
      <c r="BI33" s="342">
        <v>44561</v>
      </c>
      <c r="BJ33" s="342">
        <v>44561</v>
      </c>
      <c r="BK33" s="343">
        <v>6</v>
      </c>
      <c r="BL33" s="313" t="s">
        <v>925</v>
      </c>
      <c r="BM33" s="314" t="str">
        <f>IFERROR(VLOOKUP(E33,КТ!$A$4:$AE$911,31,FALSE),"")</f>
        <v>Сопутствующие услуги при бурении</v>
      </c>
      <c r="BN33" s="313" t="s">
        <v>2867</v>
      </c>
      <c r="BO33" s="344">
        <v>50</v>
      </c>
      <c r="BP33" s="313" t="s">
        <v>220</v>
      </c>
      <c r="BQ33" s="313" t="s">
        <v>221</v>
      </c>
      <c r="BR33" s="345"/>
      <c r="BS33" s="345">
        <v>1</v>
      </c>
      <c r="BT33" s="344">
        <v>4</v>
      </c>
      <c r="BU33" s="344">
        <v>0</v>
      </c>
      <c r="BV33" s="313" t="s">
        <v>222</v>
      </c>
      <c r="BW33" s="313" t="s">
        <v>222</v>
      </c>
      <c r="BX33" s="313" t="s">
        <v>221</v>
      </c>
    </row>
    <row r="34" spans="2:76" s="277" customFormat="1" ht="20.25" customHeight="1" x14ac:dyDescent="0.25">
      <c r="B34" s="278">
        <v>16</v>
      </c>
      <c r="C34" s="279" t="s">
        <v>216</v>
      </c>
      <c r="D34" s="278" t="s">
        <v>217</v>
      </c>
      <c r="E34" s="317">
        <v>10208</v>
      </c>
      <c r="F34" s="281" t="str">
        <f>VLOOKUP(E34,КТ!$A$4:$B$911,2,0)</f>
        <v>Бурение геологоразведочных скважин по суточной или фиксированной ставке (в т.ч. мобильными установками)</v>
      </c>
      <c r="G34" s="282" t="s">
        <v>3151</v>
      </c>
      <c r="H34" s="283">
        <v>814118403</v>
      </c>
      <c r="I34" s="284">
        <v>1925625.4071200001</v>
      </c>
      <c r="J34" s="285" t="s">
        <v>3063</v>
      </c>
      <c r="K34" s="321">
        <v>44824</v>
      </c>
      <c r="L34" s="287" t="str">
        <f t="shared" si="8"/>
        <v>ДА</v>
      </c>
      <c r="M34" s="288" t="str">
        <f>VLOOKUP(E34,КТ!$A$4:$X$911,24,FALSE)</f>
        <v>Высокий</v>
      </c>
      <c r="N34" s="289">
        <v>44824</v>
      </c>
      <c r="O34" s="289">
        <v>46022</v>
      </c>
      <c r="P34" s="290"/>
      <c r="Q34" s="291" t="s">
        <v>3222</v>
      </c>
      <c r="R34" s="291"/>
      <c r="S34" s="291" t="s">
        <v>3213</v>
      </c>
      <c r="T34" s="292" t="s">
        <v>3248</v>
      </c>
      <c r="U34" s="293"/>
      <c r="V34" s="293"/>
      <c r="W34" s="293"/>
      <c r="X34" s="293">
        <v>465</v>
      </c>
      <c r="Y34" s="293">
        <v>33608.393279999997</v>
      </c>
      <c r="Z34" s="293"/>
      <c r="AA34" s="293"/>
      <c r="AB34" s="293"/>
      <c r="AC34" s="293"/>
      <c r="AD34" s="293"/>
      <c r="AE34" s="293"/>
      <c r="AF34" s="293"/>
      <c r="AG34" s="294" t="s">
        <v>3265</v>
      </c>
      <c r="AH34" s="295"/>
      <c r="AI34" s="296"/>
      <c r="AJ34" s="297"/>
      <c r="AK34" s="297"/>
      <c r="AL34" s="297"/>
      <c r="AM34" s="109"/>
      <c r="AN34" s="298"/>
      <c r="AO34" s="298">
        <v>131086.26454</v>
      </c>
      <c r="AP34" s="299">
        <f t="shared" si="9"/>
        <v>6.8074644245608997</v>
      </c>
      <c r="AQ34" s="300">
        <v>1002062.92242</v>
      </c>
      <c r="AR34" s="301">
        <f t="shared" si="10"/>
        <v>923562.48470000015</v>
      </c>
      <c r="AS34" s="302">
        <f t="shared" si="11"/>
        <v>52.038310188205458</v>
      </c>
      <c r="AT34" s="303"/>
      <c r="AU34" s="296"/>
      <c r="AV34" s="304" t="str">
        <f>IF(AND(ISERR(FIND({"."},AM34))),IF(AND(0&lt;AM34,AM34&lt;($AW34+1)),"красный",IF(AND($AW34&lt;AM34,AM34&lt;($AX34+1)),"оранжевый",IF(AND($AX34&lt;AM34,AM34&lt;($AY34+1)),"желтый",IF(AND(0&lt;AM34,AM34&gt;=$AZ34),"зеленый","")))))</f>
        <v/>
      </c>
      <c r="AW34" s="305">
        <f>VLOOKUP(E34,КТ!$A$4:$AC$911,26,0)</f>
        <v>59</v>
      </c>
      <c r="AX34" s="304">
        <f>VLOOKUP(E34,КТ!$A$4:$AC$911,27,0)</f>
        <v>74</v>
      </c>
      <c r="AY34" s="304">
        <f>VLOOKUP(E34,КТ!$A$4:$AC$911,28,0)</f>
        <v>89</v>
      </c>
      <c r="AZ34" s="306">
        <f>VLOOKUP(E34,КТ!$A$4:$AC$911,29,0)</f>
        <v>90</v>
      </c>
      <c r="BA34" s="307"/>
      <c r="BB34" s="307"/>
      <c r="BC34" s="307"/>
      <c r="BD34" s="319" t="str">
        <f t="shared" si="12"/>
        <v>соот-т</v>
      </c>
      <c r="BE34" s="309" t="str">
        <f>IF(E34="","",(VLOOKUP(E34,КТ!$A$4:$AD$911,30,0)))</f>
        <v xml:space="preserve">Бурение </v>
      </c>
      <c r="BF34" s="310">
        <f>IF(E34="","",(VLOOKUP(E34,КТ!$A$4:$AD$911,5,0)))</f>
        <v>1</v>
      </c>
      <c r="BG34" s="311"/>
      <c r="BH34" s="320" t="s">
        <v>3251</v>
      </c>
      <c r="BI34" s="342">
        <v>45038</v>
      </c>
      <c r="BJ34" s="342">
        <v>45099</v>
      </c>
      <c r="BK34" s="343">
        <v>6</v>
      </c>
      <c r="BL34" s="313" t="s">
        <v>218</v>
      </c>
      <c r="BM34" s="314" t="str">
        <f>IFERROR(VLOOKUP(E34,КТ!$A$4:$AE$911,31,FALSE),"")</f>
        <v>Бурение, ЗБС</v>
      </c>
      <c r="BN34" s="313" t="s">
        <v>2853</v>
      </c>
      <c r="BO34" s="344">
        <v>29</v>
      </c>
      <c r="BP34" s="313" t="s">
        <v>222</v>
      </c>
      <c r="BQ34" s="313" t="s">
        <v>221</v>
      </c>
      <c r="BR34" s="345"/>
      <c r="BS34" s="345">
        <v>0.02</v>
      </c>
      <c r="BT34" s="344">
        <v>6</v>
      </c>
      <c r="BU34" s="344">
        <v>0</v>
      </c>
      <c r="BV34" s="313" t="s">
        <v>222</v>
      </c>
      <c r="BW34" s="313" t="s">
        <v>222</v>
      </c>
      <c r="BX34" s="313" t="s">
        <v>221</v>
      </c>
    </row>
    <row r="35" spans="2:76" s="277" customFormat="1" ht="20.25" customHeight="1" x14ac:dyDescent="0.25">
      <c r="B35" s="278">
        <v>17</v>
      </c>
      <c r="C35" s="279" t="s">
        <v>216</v>
      </c>
      <c r="D35" s="278" t="s">
        <v>217</v>
      </c>
      <c r="E35" s="317">
        <v>10208</v>
      </c>
      <c r="F35" s="281" t="str">
        <f>VLOOKUP(E35,КТ!$A$4:$B$911,2,0)</f>
        <v>Бурение геологоразведочных скважин по суточной или фиксированной ставке (в т.ч. мобильными установками)</v>
      </c>
      <c r="G35" s="282" t="s">
        <v>3151</v>
      </c>
      <c r="H35" s="283">
        <v>814118403</v>
      </c>
      <c r="I35" s="284">
        <v>1421609.4824999999</v>
      </c>
      <c r="J35" s="285" t="s">
        <v>3066</v>
      </c>
      <c r="K35" s="321">
        <v>44824</v>
      </c>
      <c r="L35" s="287" t="str">
        <f t="shared" si="8"/>
        <v>ДА</v>
      </c>
      <c r="M35" s="288" t="str">
        <f>VLOOKUP(E35,КТ!$A$4:$X$911,24,FALSE)</f>
        <v>Высокий</v>
      </c>
      <c r="N35" s="289">
        <v>44824</v>
      </c>
      <c r="O35" s="289">
        <v>46022</v>
      </c>
      <c r="P35" s="290"/>
      <c r="Q35" s="291" t="s">
        <v>3222</v>
      </c>
      <c r="R35" s="291"/>
      <c r="S35" s="291" t="s">
        <v>3213</v>
      </c>
      <c r="T35" s="292" t="s">
        <v>3248</v>
      </c>
      <c r="U35" s="293">
        <v>240</v>
      </c>
      <c r="V35" s="293"/>
      <c r="W35" s="293"/>
      <c r="X35" s="293">
        <v>465</v>
      </c>
      <c r="Y35" s="293">
        <v>5342.2667000000001</v>
      </c>
      <c r="Z35" s="293">
        <v>21246.7719739083</v>
      </c>
      <c r="AA35" s="293"/>
      <c r="AB35" s="293"/>
      <c r="AC35" s="293"/>
      <c r="AD35" s="293"/>
      <c r="AE35" s="293"/>
      <c r="AF35" s="293"/>
      <c r="AG35" s="294" t="s">
        <v>3265</v>
      </c>
      <c r="AH35" s="295"/>
      <c r="AI35" s="296"/>
      <c r="AJ35" s="297"/>
      <c r="AK35" s="297"/>
      <c r="AL35" s="297"/>
      <c r="AM35" s="109"/>
      <c r="AN35" s="298"/>
      <c r="AO35" s="298">
        <v>190158.08046</v>
      </c>
      <c r="AP35" s="299">
        <f t="shared" si="9"/>
        <v>13.376252958413987</v>
      </c>
      <c r="AQ35" s="300">
        <v>1004861.86933</v>
      </c>
      <c r="AR35" s="301">
        <f t="shared" si="10"/>
        <v>416747.61316999991</v>
      </c>
      <c r="AS35" s="302">
        <f t="shared" si="11"/>
        <v>70.684803506155575</v>
      </c>
      <c r="AT35" s="303"/>
      <c r="AU35" s="296"/>
      <c r="AV35" s="304" t="str">
        <f>IF(AND(ISERR(FIND({"."},AM35))),IF(AND(0&lt;AM35,AM35&lt;($AW35+1)),"красный",IF(AND($AW35&lt;AM35,AM35&lt;($AX35+1)),"оранжевый",IF(AND($AX35&lt;AM35,AM35&lt;($AY35+1)),"желтый",IF(AND(0&lt;AM35,AM35&gt;=$AZ35),"зеленый","")))))</f>
        <v/>
      </c>
      <c r="AW35" s="305">
        <f>VLOOKUP(E35,КТ!$A$4:$AC$911,26,0)</f>
        <v>59</v>
      </c>
      <c r="AX35" s="304">
        <f>VLOOKUP(E35,КТ!$A$4:$AC$911,27,0)</f>
        <v>74</v>
      </c>
      <c r="AY35" s="304">
        <f>VLOOKUP(E35,КТ!$A$4:$AC$911,28,0)</f>
        <v>89</v>
      </c>
      <c r="AZ35" s="306">
        <f>VLOOKUP(E35,КТ!$A$4:$AC$911,29,0)</f>
        <v>90</v>
      </c>
      <c r="BA35" s="307"/>
      <c r="BB35" s="307"/>
      <c r="BC35" s="307"/>
      <c r="BD35" s="319" t="str">
        <f t="shared" si="12"/>
        <v>соот-т</v>
      </c>
      <c r="BE35" s="309" t="str">
        <f>IF(E35="","",(VLOOKUP(E35,КТ!$A$4:$AD$911,30,0)))</f>
        <v xml:space="preserve">Бурение </v>
      </c>
      <c r="BF35" s="310">
        <f>IF(E35="","",(VLOOKUP(E35,КТ!$A$4:$AD$911,5,0)))</f>
        <v>1</v>
      </c>
      <c r="BG35" s="311"/>
      <c r="BH35" s="320" t="s">
        <v>3251</v>
      </c>
      <c r="BI35" s="342">
        <v>45038</v>
      </c>
      <c r="BJ35" s="342">
        <v>45054</v>
      </c>
      <c r="BK35" s="343">
        <v>6</v>
      </c>
      <c r="BL35" s="313" t="s">
        <v>218</v>
      </c>
      <c r="BM35" s="314" t="str">
        <f>IFERROR(VLOOKUP(E35,КТ!$A$4:$AE$911,31,FALSE),"")</f>
        <v>Бурение, ЗБС</v>
      </c>
      <c r="BN35" s="313" t="s">
        <v>2853</v>
      </c>
      <c r="BO35" s="344">
        <v>29</v>
      </c>
      <c r="BP35" s="313" t="s">
        <v>222</v>
      </c>
      <c r="BQ35" s="313" t="s">
        <v>221</v>
      </c>
      <c r="BR35" s="345">
        <v>0.83</v>
      </c>
      <c r="BS35" s="345">
        <v>0.02</v>
      </c>
      <c r="BT35" s="344">
        <v>7</v>
      </c>
      <c r="BU35" s="344">
        <v>0</v>
      </c>
      <c r="BV35" s="313" t="s">
        <v>222</v>
      </c>
      <c r="BW35" s="313" t="s">
        <v>222</v>
      </c>
      <c r="BX35" s="313" t="s">
        <v>221</v>
      </c>
    </row>
    <row r="36" spans="2:76" s="277" customFormat="1" ht="20.25" customHeight="1" x14ac:dyDescent="0.25">
      <c r="B36" s="278">
        <v>18</v>
      </c>
      <c r="C36" s="279" t="s">
        <v>216</v>
      </c>
      <c r="D36" s="278" t="s">
        <v>217</v>
      </c>
      <c r="E36" s="317">
        <v>10303</v>
      </c>
      <c r="F36" s="281" t="str">
        <f>VLOOKUP(E36,КТ!$A$4:$B$911,2,0)</f>
        <v>Приготовление и инженерное сопровождение буровых растворов</v>
      </c>
      <c r="G36" s="282" t="s">
        <v>3154</v>
      </c>
      <c r="H36" s="283">
        <v>1106013435</v>
      </c>
      <c r="I36" s="284">
        <v>268738.19</v>
      </c>
      <c r="J36" s="285" t="s">
        <v>3067</v>
      </c>
      <c r="K36" s="321">
        <v>44967</v>
      </c>
      <c r="L36" s="287" t="str">
        <f t="shared" si="8"/>
        <v>НЕТ</v>
      </c>
      <c r="M36" s="288" t="str">
        <f>VLOOKUP(E36,КТ!$A$4:$X$911,24,FALSE)</f>
        <v>Высокий</v>
      </c>
      <c r="N36" s="289">
        <v>44967</v>
      </c>
      <c r="O36" s="289">
        <v>45747</v>
      </c>
      <c r="P36" s="290"/>
      <c r="Q36" s="291" t="s">
        <v>3223</v>
      </c>
      <c r="R36" s="291"/>
      <c r="S36" s="291" t="s">
        <v>3213</v>
      </c>
      <c r="T36" s="292" t="s">
        <v>3248</v>
      </c>
      <c r="U36" s="293"/>
      <c r="V36" s="293"/>
      <c r="W36" s="293"/>
      <c r="X36" s="293"/>
      <c r="Y36" s="293"/>
      <c r="Z36" s="293"/>
      <c r="AA36" s="293"/>
      <c r="AB36" s="293"/>
      <c r="AC36" s="293"/>
      <c r="AD36" s="293"/>
      <c r="AE36" s="293"/>
      <c r="AF36" s="293"/>
      <c r="AG36" s="294"/>
      <c r="AH36" s="295"/>
      <c r="AI36" s="296"/>
      <c r="AJ36" s="297"/>
      <c r="AK36" s="297"/>
      <c r="AL36" s="297"/>
      <c r="AM36" s="109" t="s">
        <v>3258</v>
      </c>
      <c r="AN36" s="298"/>
      <c r="AO36" s="298">
        <v>11531.893109999999</v>
      </c>
      <c r="AP36" s="299">
        <f t="shared" si="9"/>
        <v>4.2911255411819207</v>
      </c>
      <c r="AQ36" s="300">
        <v>95084.523730000001</v>
      </c>
      <c r="AR36" s="301">
        <f t="shared" si="10"/>
        <v>173653.66626999999</v>
      </c>
      <c r="AS36" s="302">
        <f t="shared" si="11"/>
        <v>35.381842725814295</v>
      </c>
      <c r="AT36" s="303"/>
      <c r="AU36" s="296"/>
      <c r="AV36" s="304" t="str">
        <f>IF(AND(ISERR(FIND({"."},AM36))),IF(AND(0&lt;AM36,AM36&lt;($AW36+1)),"красный",IF(AND($AW36&lt;AM36,AM36&lt;($AX36+1)),"оранжевый",IF(AND($AX36&lt;AM36,AM36&lt;($AY36+1)),"желтый",IF(AND(0&lt;AM36,AM36&gt;=$AZ36),"зеленый","")))))</f>
        <v>зеленый</v>
      </c>
      <c r="AW36" s="305">
        <f>VLOOKUP(E36,КТ!$A$4:$AC$911,26,0)</f>
        <v>54</v>
      </c>
      <c r="AX36" s="304">
        <f>VLOOKUP(E36,КТ!$A$4:$AC$911,27,0)</f>
        <v>69</v>
      </c>
      <c r="AY36" s="304">
        <f>VLOOKUP(E36,КТ!$A$4:$AC$911,28,0)</f>
        <v>84</v>
      </c>
      <c r="AZ36" s="306">
        <f>VLOOKUP(E36,КТ!$A$4:$AC$911,29,0)</f>
        <v>85</v>
      </c>
      <c r="BA36" s="307"/>
      <c r="BB36" s="307"/>
      <c r="BC36" s="307"/>
      <c r="BD36" s="319" t="str">
        <f t="shared" si="12"/>
        <v>соот-т</v>
      </c>
      <c r="BE36" s="309" t="str">
        <f>IF(E36="","",(VLOOKUP(E36,КТ!$A$4:$AD$911,30,0)))</f>
        <v>НСУ</v>
      </c>
      <c r="BF36" s="310">
        <f>IF(E36="","",(VLOOKUP(E36,КТ!$A$4:$AD$911,5,0)))</f>
        <v>1</v>
      </c>
      <c r="BG36" s="311"/>
      <c r="BH36" s="320" t="s">
        <v>3251</v>
      </c>
      <c r="BI36" s="342">
        <v>45038</v>
      </c>
      <c r="BJ36" s="342">
        <v>45099</v>
      </c>
      <c r="BK36" s="343">
        <v>6</v>
      </c>
      <c r="BL36" s="313" t="s">
        <v>925</v>
      </c>
      <c r="BM36" s="314" t="str">
        <f>IFERROR(VLOOKUP(E36,КТ!$A$4:$AE$911,31,FALSE),"")</f>
        <v>Сопутствующие услуги при бурении</v>
      </c>
      <c r="BN36" s="313" t="s">
        <v>2867</v>
      </c>
      <c r="BO36" s="344">
        <v>33</v>
      </c>
      <c r="BP36" s="313" t="s">
        <v>222</v>
      </c>
      <c r="BQ36" s="313" t="s">
        <v>221</v>
      </c>
      <c r="BR36" s="345"/>
      <c r="BS36" s="345">
        <v>1</v>
      </c>
      <c r="BT36" s="344">
        <v>1</v>
      </c>
      <c r="BU36" s="344">
        <v>0</v>
      </c>
      <c r="BV36" s="313" t="s">
        <v>222</v>
      </c>
      <c r="BW36" s="313" t="s">
        <v>222</v>
      </c>
      <c r="BX36" s="313" t="s">
        <v>221</v>
      </c>
    </row>
    <row r="37" spans="2:76" s="277" customFormat="1" ht="20.25" customHeight="1" x14ac:dyDescent="0.25">
      <c r="B37" s="278">
        <v>19</v>
      </c>
      <c r="C37" s="279" t="s">
        <v>216</v>
      </c>
      <c r="D37" s="278" t="s">
        <v>217</v>
      </c>
      <c r="E37" s="317">
        <v>10306</v>
      </c>
      <c r="F37" s="281" t="str">
        <f>VLOOKUP(E37,КТ!$A$4:$B$911,2,0)</f>
        <v>Цементирование обсадных колонн и хвостовиков, установка цементных мостов</v>
      </c>
      <c r="G37" s="282" t="s">
        <v>3154</v>
      </c>
      <c r="H37" s="283">
        <v>1106013435</v>
      </c>
      <c r="I37" s="284">
        <v>686228.81400000001</v>
      </c>
      <c r="J37" s="285" t="s">
        <v>3068</v>
      </c>
      <c r="K37" s="321">
        <v>44963</v>
      </c>
      <c r="L37" s="287" t="str">
        <f t="shared" si="8"/>
        <v>ДА</v>
      </c>
      <c r="M37" s="288" t="str">
        <f>VLOOKUP(E37,КТ!$A$4:$X$911,24,FALSE)</f>
        <v>Высокий</v>
      </c>
      <c r="N37" s="289">
        <v>44963</v>
      </c>
      <c r="O37" s="289">
        <v>45747</v>
      </c>
      <c r="P37" s="290"/>
      <c r="Q37" s="291" t="s">
        <v>3223</v>
      </c>
      <c r="R37" s="291"/>
      <c r="S37" s="291" t="s">
        <v>3213</v>
      </c>
      <c r="T37" s="292" t="s">
        <v>3248</v>
      </c>
      <c r="U37" s="293"/>
      <c r="V37" s="293"/>
      <c r="W37" s="293"/>
      <c r="X37" s="293"/>
      <c r="Y37" s="293"/>
      <c r="Z37" s="293"/>
      <c r="AA37" s="293"/>
      <c r="AB37" s="293"/>
      <c r="AC37" s="293"/>
      <c r="AD37" s="293"/>
      <c r="AE37" s="293"/>
      <c r="AF37" s="293"/>
      <c r="AG37" s="294"/>
      <c r="AH37" s="295"/>
      <c r="AI37" s="296"/>
      <c r="AJ37" s="297"/>
      <c r="AK37" s="297"/>
      <c r="AL37" s="297"/>
      <c r="AM37" s="109">
        <v>88</v>
      </c>
      <c r="AN37" s="298"/>
      <c r="AO37" s="298">
        <v>8422.6253000000015</v>
      </c>
      <c r="AP37" s="299">
        <f t="shared" si="9"/>
        <v>1.2273785548153915</v>
      </c>
      <c r="AQ37" s="300">
        <v>308106.28226000001</v>
      </c>
      <c r="AR37" s="301">
        <f t="shared" si="10"/>
        <v>378122.53174000001</v>
      </c>
      <c r="AS37" s="302">
        <f t="shared" si="11"/>
        <v>44.898476422763558</v>
      </c>
      <c r="AT37" s="303"/>
      <c r="AU37" s="296"/>
      <c r="AV37" s="304" t="str">
        <f>IF(AND(ISERR(FIND({"."},AM37))),IF(AND(0&lt;AM37,AM37&lt;($AW37+1)),"красный",IF(AND($AW37&lt;AM37,AM37&lt;($AX37+1)),"оранжевый",IF(AND($AX37&lt;AM37,AM37&lt;($AY37+1)),"желтый",IF(AND(0&lt;AM37,AM37&gt;=$AZ37),"зеленый","")))))</f>
        <v>зеленый</v>
      </c>
      <c r="AW37" s="305">
        <f>VLOOKUP(E37,КТ!$A$4:$AC$911,26,0)</f>
        <v>54</v>
      </c>
      <c r="AX37" s="304">
        <f>VLOOKUP(E37,КТ!$A$4:$AC$911,27,0)</f>
        <v>69</v>
      </c>
      <c r="AY37" s="304">
        <f>VLOOKUP(E37,КТ!$A$4:$AC$911,28,0)</f>
        <v>84</v>
      </c>
      <c r="AZ37" s="306">
        <f>VLOOKUP(E37,КТ!$A$4:$AC$911,29,0)</f>
        <v>85</v>
      </c>
      <c r="BA37" s="307"/>
      <c r="BB37" s="307"/>
      <c r="BC37" s="307"/>
      <c r="BD37" s="319" t="str">
        <f t="shared" si="12"/>
        <v>соот-т</v>
      </c>
      <c r="BE37" s="309" t="str">
        <f>IF(E37="","",(VLOOKUP(E37,КТ!$A$4:$AD$911,30,0)))</f>
        <v>НСУ</v>
      </c>
      <c r="BF37" s="310">
        <f>IF(E37="","",(VLOOKUP(E37,КТ!$A$4:$AD$911,5,0)))</f>
        <v>1</v>
      </c>
      <c r="BG37" s="311"/>
      <c r="BH37" s="320" t="s">
        <v>3251</v>
      </c>
      <c r="BI37" s="342">
        <v>45038</v>
      </c>
      <c r="BJ37" s="342">
        <v>45054</v>
      </c>
      <c r="BK37" s="343">
        <v>6</v>
      </c>
      <c r="BL37" s="313" t="s">
        <v>925</v>
      </c>
      <c r="BM37" s="314" t="str">
        <f>IFERROR(VLOOKUP(E37,КТ!$A$4:$AE$911,31,FALSE),"")</f>
        <v>Сопутствующие услуги при бурении</v>
      </c>
      <c r="BN37" s="313" t="s">
        <v>2867</v>
      </c>
      <c r="BO37" s="344">
        <v>31</v>
      </c>
      <c r="BP37" s="313" t="s">
        <v>222</v>
      </c>
      <c r="BQ37" s="313" t="s">
        <v>221</v>
      </c>
      <c r="BR37" s="345"/>
      <c r="BS37" s="345">
        <v>1</v>
      </c>
      <c r="BT37" s="344">
        <v>1</v>
      </c>
      <c r="BU37" s="344">
        <v>0</v>
      </c>
      <c r="BV37" s="313" t="s">
        <v>222</v>
      </c>
      <c r="BW37" s="313" t="s">
        <v>222</v>
      </c>
      <c r="BX37" s="313" t="s">
        <v>221</v>
      </c>
    </row>
    <row r="38" spans="2:76" s="277" customFormat="1" ht="20.25" customHeight="1" x14ac:dyDescent="0.25">
      <c r="B38" s="278">
        <v>20</v>
      </c>
      <c r="C38" s="279" t="s">
        <v>216</v>
      </c>
      <c r="D38" s="278" t="s">
        <v>217</v>
      </c>
      <c r="E38" s="317">
        <v>10319</v>
      </c>
      <c r="F38" s="281" t="str">
        <f>VLOOKUP(E38,КТ!$A$4:$B$911,2,0)</f>
        <v>Телеметрическое и технологическое  сопровождение при  наклонно-направленном и горизонтальном бурении и технологическое сопровождение (прокат) буровых долот и забойных двигателей</v>
      </c>
      <c r="G38" s="282" t="s">
        <v>3155</v>
      </c>
      <c r="H38" s="283">
        <v>7709832820</v>
      </c>
      <c r="I38" s="284">
        <v>563519.15599999996</v>
      </c>
      <c r="J38" s="285" t="s">
        <v>3069</v>
      </c>
      <c r="K38" s="321">
        <v>44956</v>
      </c>
      <c r="L38" s="287" t="str">
        <f t="shared" si="8"/>
        <v>ДА</v>
      </c>
      <c r="M38" s="288" t="str">
        <f>VLOOKUP(E38,КТ!$A$4:$X$911,24,FALSE)</f>
        <v>Средний</v>
      </c>
      <c r="N38" s="289">
        <v>44956</v>
      </c>
      <c r="O38" s="289">
        <v>46022</v>
      </c>
      <c r="P38" s="290"/>
      <c r="Q38" s="291" t="s">
        <v>3223</v>
      </c>
      <c r="R38" s="291"/>
      <c r="S38" s="291" t="s">
        <v>3213</v>
      </c>
      <c r="T38" s="292" t="s">
        <v>3248</v>
      </c>
      <c r="U38" s="293"/>
      <c r="V38" s="293"/>
      <c r="W38" s="293"/>
      <c r="X38" s="293"/>
      <c r="Y38" s="293"/>
      <c r="Z38" s="293"/>
      <c r="AA38" s="293"/>
      <c r="AB38" s="293"/>
      <c r="AC38" s="293"/>
      <c r="AD38" s="293"/>
      <c r="AE38" s="293"/>
      <c r="AF38" s="293"/>
      <c r="AG38" s="294"/>
      <c r="AH38" s="295"/>
      <c r="AI38" s="296"/>
      <c r="AJ38" s="297"/>
      <c r="AK38" s="297"/>
      <c r="AL38" s="297"/>
      <c r="AM38" s="109">
        <v>102</v>
      </c>
      <c r="AN38" s="298"/>
      <c r="AO38" s="298">
        <v>14314.498449999999</v>
      </c>
      <c r="AP38" s="299">
        <f t="shared" si="9"/>
        <v>2.5401973114113621</v>
      </c>
      <c r="AQ38" s="300">
        <v>258650.15562000001</v>
      </c>
      <c r="AR38" s="301">
        <f t="shared" si="10"/>
        <v>304869.00037999998</v>
      </c>
      <c r="AS38" s="302">
        <f t="shared" si="11"/>
        <v>45.899088410048662</v>
      </c>
      <c r="AT38" s="303"/>
      <c r="AU38" s="296"/>
      <c r="AV38" s="304" t="str">
        <f>IF(AND(ISERR(FIND({"."},AM38))),IF(AND(0&lt;AM38,AM38&lt;($AW38+1)),"красный",IF(AND($AW38&lt;AM38,AM38&lt;($AX38+1)),"оранжевый",IF(AND($AX38&lt;AM38,AM38&lt;($AY38+1)),"желтый",IF(AND(0&lt;AM38,AM38&gt;=$AZ38),"зеленый","")))))</f>
        <v>зеленый</v>
      </c>
      <c r="AW38" s="305">
        <f>VLOOKUP(E38,КТ!$A$4:$AC$911,26,0)</f>
        <v>54</v>
      </c>
      <c r="AX38" s="304">
        <f>VLOOKUP(E38,КТ!$A$4:$AC$911,27,0)</f>
        <v>69</v>
      </c>
      <c r="AY38" s="304">
        <f>VLOOKUP(E38,КТ!$A$4:$AC$911,28,0)</f>
        <v>84</v>
      </c>
      <c r="AZ38" s="306">
        <f>VLOOKUP(E38,КТ!$A$4:$AC$911,29,0)</f>
        <v>85</v>
      </c>
      <c r="BA38" s="307"/>
      <c r="BB38" s="307"/>
      <c r="BC38" s="307"/>
      <c r="BD38" s="319" t="str">
        <f t="shared" si="12"/>
        <v>соот-т</v>
      </c>
      <c r="BE38" s="309" t="str">
        <f>IF(E38="","",(VLOOKUP(E38,КТ!$A$4:$AD$911,30,0)))</f>
        <v>бурение</v>
      </c>
      <c r="BF38" s="310">
        <f>IF(E38="","",(VLOOKUP(E38,КТ!$A$4:$AD$911,5,0)))</f>
        <v>1</v>
      </c>
      <c r="BG38" s="311"/>
      <c r="BH38" s="320" t="s">
        <v>3251</v>
      </c>
      <c r="BI38" s="342">
        <v>45038</v>
      </c>
      <c r="BJ38" s="342">
        <v>45099</v>
      </c>
      <c r="BK38" s="343">
        <v>6</v>
      </c>
      <c r="BL38" s="313" t="s">
        <v>932</v>
      </c>
      <c r="BM38" s="314" t="str">
        <f>IFERROR(VLOOKUP(E38,КТ!$A$4:$AE$911,31,FALSE),"")</f>
        <v>Телеметрическое и технологическое  сопровождение ННБ</v>
      </c>
      <c r="BN38" s="313" t="s">
        <v>2871</v>
      </c>
      <c r="BO38" s="344">
        <v>30</v>
      </c>
      <c r="BP38" s="313" t="s">
        <v>220</v>
      </c>
      <c r="BQ38" s="313" t="s">
        <v>221</v>
      </c>
      <c r="BR38" s="345"/>
      <c r="BS38" s="345"/>
      <c r="BT38" s="344">
        <v>3</v>
      </c>
      <c r="BU38" s="344">
        <v>0</v>
      </c>
      <c r="BV38" s="313" t="s">
        <v>222</v>
      </c>
      <c r="BW38" s="313" t="s">
        <v>222</v>
      </c>
      <c r="BX38" s="313" t="s">
        <v>221</v>
      </c>
    </row>
    <row r="39" spans="2:76" s="277" customFormat="1" ht="20.25" customHeight="1" x14ac:dyDescent="0.25">
      <c r="B39" s="278">
        <v>21</v>
      </c>
      <c r="C39" s="279" t="s">
        <v>216</v>
      </c>
      <c r="D39" s="278" t="s">
        <v>217</v>
      </c>
      <c r="E39" s="317">
        <v>10303</v>
      </c>
      <c r="F39" s="281" t="str">
        <f>VLOOKUP(E39,КТ!$A$4:$B$911,2,0)</f>
        <v>Приготовление и инженерное сопровождение буровых растворов</v>
      </c>
      <c r="G39" s="282" t="s">
        <v>3156</v>
      </c>
      <c r="H39" s="283">
        <v>7728803870</v>
      </c>
      <c r="I39" s="284">
        <v>93771.963010000007</v>
      </c>
      <c r="J39" s="285" t="s">
        <v>3070</v>
      </c>
      <c r="K39" s="331">
        <v>44447</v>
      </c>
      <c r="L39" s="287" t="str">
        <f t="shared" si="8"/>
        <v>НЕТ</v>
      </c>
      <c r="M39" s="288" t="str">
        <f>VLOOKUP(E39,КТ!$A$4:$X$911,24,FALSE)</f>
        <v>Высокий</v>
      </c>
      <c r="N39" s="289">
        <v>44447</v>
      </c>
      <c r="O39" s="289">
        <v>45657</v>
      </c>
      <c r="P39" s="290"/>
      <c r="Q39" s="291" t="s">
        <v>3220</v>
      </c>
      <c r="R39" s="291"/>
      <c r="S39" s="291" t="s">
        <v>3221</v>
      </c>
      <c r="T39" s="292" t="s">
        <v>3248</v>
      </c>
      <c r="U39" s="293"/>
      <c r="V39" s="293"/>
      <c r="W39" s="293"/>
      <c r="X39" s="293"/>
      <c r="Y39" s="293"/>
      <c r="Z39" s="293"/>
      <c r="AA39" s="293"/>
      <c r="AB39" s="293"/>
      <c r="AC39" s="293"/>
      <c r="AD39" s="293"/>
      <c r="AE39" s="293"/>
      <c r="AF39" s="293"/>
      <c r="AG39" s="294"/>
      <c r="AH39" s="295"/>
      <c r="AI39" s="296"/>
      <c r="AJ39" s="297"/>
      <c r="AK39" s="297"/>
      <c r="AL39" s="297"/>
      <c r="AM39" s="109"/>
      <c r="AN39" s="298"/>
      <c r="AO39" s="298"/>
      <c r="AP39" s="299">
        <f t="shared" si="9"/>
        <v>0</v>
      </c>
      <c r="AQ39" s="300">
        <v>75234.846290000001</v>
      </c>
      <c r="AR39" s="301">
        <f t="shared" si="10"/>
        <v>18537.116720000005</v>
      </c>
      <c r="AS39" s="302">
        <f t="shared" si="11"/>
        <v>80.231706658393009</v>
      </c>
      <c r="AT39" s="303"/>
      <c r="AU39" s="296"/>
      <c r="AV39" s="304" t="str">
        <f>IF(AND(ISERR(FIND({"."},AM39))),IF(AND(0&lt;AM39,AM39&lt;($AW39+1)),"красный",IF(AND($AW39&lt;AM39,AM39&lt;($AX39+1)),"оранжевый",IF(AND($AX39&lt;AM39,AM39&lt;($AY39+1)),"желтый",IF(AND(0&lt;AM39,AM39&gt;=$AZ39),"зеленый","")))))</f>
        <v/>
      </c>
      <c r="AW39" s="305">
        <f>VLOOKUP(E39,КТ!$A$4:$AC$911,26,0)</f>
        <v>54</v>
      </c>
      <c r="AX39" s="304">
        <f>VLOOKUP(E39,КТ!$A$4:$AC$911,27,0)</f>
        <v>69</v>
      </c>
      <c r="AY39" s="304">
        <f>VLOOKUP(E39,КТ!$A$4:$AC$911,28,0)</f>
        <v>84</v>
      </c>
      <c r="AZ39" s="306">
        <f>VLOOKUP(E39,КТ!$A$4:$AC$911,29,0)</f>
        <v>85</v>
      </c>
      <c r="BA39" s="307"/>
      <c r="BB39" s="307"/>
      <c r="BC39" s="307"/>
      <c r="BD39" s="319" t="str">
        <f t="shared" si="12"/>
        <v>соот-т</v>
      </c>
      <c r="BE39" s="309" t="str">
        <f>IF(E39="","",(VLOOKUP(E39,КТ!$A$4:$AD$911,30,0)))</f>
        <v>НСУ</v>
      </c>
      <c r="BF39" s="310">
        <f>IF(E39="","",(VLOOKUP(E39,КТ!$A$4:$AD$911,5,0)))</f>
        <v>1</v>
      </c>
      <c r="BG39" s="311"/>
      <c r="BH39" s="320" t="s">
        <v>3251</v>
      </c>
      <c r="BI39" s="342">
        <v>44562</v>
      </c>
      <c r="BJ39" s="342">
        <v>44561</v>
      </c>
      <c r="BK39" s="343">
        <v>6</v>
      </c>
      <c r="BL39" s="313" t="s">
        <v>925</v>
      </c>
      <c r="BM39" s="314" t="str">
        <f>IFERROR(VLOOKUP(E39,КТ!$A$4:$AE$911,31,FALSE),"")</f>
        <v>Сопутствующие услуги при бурении</v>
      </c>
      <c r="BN39" s="313" t="s">
        <v>2867</v>
      </c>
      <c r="BO39" s="344">
        <v>0</v>
      </c>
      <c r="BP39" s="313" t="s">
        <v>220</v>
      </c>
      <c r="BQ39" s="313" t="s">
        <v>221</v>
      </c>
      <c r="BR39" s="345"/>
      <c r="BS39" s="345">
        <v>1</v>
      </c>
      <c r="BT39" s="344">
        <v>6</v>
      </c>
      <c r="BU39" s="344">
        <v>0</v>
      </c>
      <c r="BV39" s="313" t="s">
        <v>222</v>
      </c>
      <c r="BW39" s="313"/>
      <c r="BX39" s="313" t="s">
        <v>221</v>
      </c>
    </row>
    <row r="40" spans="2:76" s="277" customFormat="1" ht="20.25" customHeight="1" x14ac:dyDescent="0.25">
      <c r="B40" s="278">
        <v>22</v>
      </c>
      <c r="C40" s="279" t="s">
        <v>216</v>
      </c>
      <c r="D40" s="278" t="s">
        <v>217</v>
      </c>
      <c r="E40" s="317">
        <v>10306</v>
      </c>
      <c r="F40" s="281" t="str">
        <f>VLOOKUP(E40,КТ!$A$4:$B$911,2,0)</f>
        <v>Цементирование обсадных колонн и хвостовиков, установка цементных мостов</v>
      </c>
      <c r="G40" s="282" t="s">
        <v>3154</v>
      </c>
      <c r="H40" s="283">
        <v>1106013435</v>
      </c>
      <c r="I40" s="284">
        <v>220562.58605000001</v>
      </c>
      <c r="J40" s="285" t="s">
        <v>3071</v>
      </c>
      <c r="K40" s="323">
        <v>44495</v>
      </c>
      <c r="L40" s="287" t="str">
        <f t="shared" si="8"/>
        <v>НЕТ</v>
      </c>
      <c r="M40" s="288" t="str">
        <f>VLOOKUP(E40,КТ!$A$4:$X$911,24,FALSE)</f>
        <v>Высокий</v>
      </c>
      <c r="N40" s="289">
        <v>44495</v>
      </c>
      <c r="O40" s="289">
        <v>45747</v>
      </c>
      <c r="P40" s="290"/>
      <c r="Q40" s="291" t="s">
        <v>3220</v>
      </c>
      <c r="R40" s="291"/>
      <c r="S40" s="291" t="s">
        <v>3221</v>
      </c>
      <c r="T40" s="292" t="s">
        <v>3248</v>
      </c>
      <c r="U40" s="293"/>
      <c r="V40" s="293"/>
      <c r="W40" s="293"/>
      <c r="X40" s="293"/>
      <c r="Y40" s="293"/>
      <c r="Z40" s="293"/>
      <c r="AA40" s="293"/>
      <c r="AB40" s="293"/>
      <c r="AC40" s="293"/>
      <c r="AD40" s="293"/>
      <c r="AE40" s="293"/>
      <c r="AF40" s="293"/>
      <c r="AG40" s="294"/>
      <c r="AH40" s="295"/>
      <c r="AI40" s="296"/>
      <c r="AJ40" s="297"/>
      <c r="AK40" s="297"/>
      <c r="AL40" s="297"/>
      <c r="AM40" s="109"/>
      <c r="AN40" s="298"/>
      <c r="AO40" s="298"/>
      <c r="AP40" s="299">
        <f t="shared" si="9"/>
        <v>0</v>
      </c>
      <c r="AQ40" s="300">
        <v>29313.803090000001</v>
      </c>
      <c r="AR40" s="301">
        <f t="shared" si="10"/>
        <v>191248.78296000001</v>
      </c>
      <c r="AS40" s="302">
        <f t="shared" si="11"/>
        <v>13.290469437710875</v>
      </c>
      <c r="AT40" s="303"/>
      <c r="AU40" s="296"/>
      <c r="AV40" s="304" t="str">
        <f>IF(AND(ISERR(FIND({"."},AM40))),IF(AND(0&lt;AM40,AM40&lt;($AW40+1)),"красный",IF(AND($AW40&lt;AM40,AM40&lt;($AX40+1)),"оранжевый",IF(AND($AX40&lt;AM40,AM40&lt;($AY40+1)),"желтый",IF(AND(0&lt;AM40,AM40&gt;=$AZ40),"зеленый","")))))</f>
        <v/>
      </c>
      <c r="AW40" s="305">
        <f>VLOOKUP(E40,КТ!$A$4:$AC$911,26,0)</f>
        <v>54</v>
      </c>
      <c r="AX40" s="304">
        <f>VLOOKUP(E40,КТ!$A$4:$AC$911,27,0)</f>
        <v>69</v>
      </c>
      <c r="AY40" s="304">
        <f>VLOOKUP(E40,КТ!$A$4:$AC$911,28,0)</f>
        <v>84</v>
      </c>
      <c r="AZ40" s="306">
        <f>VLOOKUP(E40,КТ!$A$4:$AC$911,29,0)</f>
        <v>85</v>
      </c>
      <c r="BA40" s="307"/>
      <c r="BB40" s="307"/>
      <c r="BC40" s="307"/>
      <c r="BD40" s="319" t="str">
        <f t="shared" si="12"/>
        <v>соот-т</v>
      </c>
      <c r="BE40" s="309" t="str">
        <f>IF(E40="","",(VLOOKUP(E40,КТ!$A$4:$AD$911,30,0)))</f>
        <v>НСУ</v>
      </c>
      <c r="BF40" s="310">
        <f>IF(E40="","",(VLOOKUP(E40,КТ!$A$4:$AD$911,5,0)))</f>
        <v>1</v>
      </c>
      <c r="BG40" s="311"/>
      <c r="BH40" s="320" t="s">
        <v>3251</v>
      </c>
      <c r="BI40" s="342">
        <v>44562</v>
      </c>
      <c r="BJ40" s="342">
        <v>44561</v>
      </c>
      <c r="BK40" s="343">
        <v>6</v>
      </c>
      <c r="BL40" s="313" t="s">
        <v>925</v>
      </c>
      <c r="BM40" s="314" t="str">
        <f>IFERROR(VLOOKUP(E40,КТ!$A$4:$AE$911,31,FALSE),"")</f>
        <v>Сопутствующие услуги при бурении</v>
      </c>
      <c r="BN40" s="313" t="s">
        <v>2867</v>
      </c>
      <c r="BO40" s="344">
        <v>34</v>
      </c>
      <c r="BP40" s="313" t="s">
        <v>222</v>
      </c>
      <c r="BQ40" s="313" t="s">
        <v>221</v>
      </c>
      <c r="BR40" s="345"/>
      <c r="BS40" s="345">
        <v>1</v>
      </c>
      <c r="BT40" s="344">
        <v>8</v>
      </c>
      <c r="BU40" s="344">
        <v>0</v>
      </c>
      <c r="BV40" s="313" t="s">
        <v>222</v>
      </c>
      <c r="BW40" s="313" t="s">
        <v>222</v>
      </c>
      <c r="BX40" s="313" t="s">
        <v>221</v>
      </c>
    </row>
    <row r="41" spans="2:76" s="277" customFormat="1" ht="20.25" customHeight="1" x14ac:dyDescent="0.25">
      <c r="B41" s="278">
        <v>23</v>
      </c>
      <c r="C41" s="279" t="s">
        <v>216</v>
      </c>
      <c r="D41" s="278" t="s">
        <v>217</v>
      </c>
      <c r="E41" s="317">
        <v>10208</v>
      </c>
      <c r="F41" s="281" t="str">
        <f>VLOOKUP(E41,КТ!$A$4:$B$911,2,0)</f>
        <v>Бурение геологоразведочных скважин по суточной или фиксированной ставке (в т.ч. мобильными установками)</v>
      </c>
      <c r="G41" s="282" t="s">
        <v>3194</v>
      </c>
      <c r="H41" s="283">
        <v>5914024719</v>
      </c>
      <c r="I41" s="284">
        <v>3955198.3332399996</v>
      </c>
      <c r="J41" s="329" t="s">
        <v>3072</v>
      </c>
      <c r="K41" s="327">
        <v>45492</v>
      </c>
      <c r="L41" s="287" t="str">
        <f t="shared" si="8"/>
        <v>ДА</v>
      </c>
      <c r="M41" s="288" t="str">
        <f>VLOOKUP(E41,КТ!$A$4:$X$911,24,FALSE)</f>
        <v>Высокий</v>
      </c>
      <c r="N41" s="289">
        <v>45492</v>
      </c>
      <c r="O41" s="289">
        <v>47483</v>
      </c>
      <c r="P41" s="290"/>
      <c r="Q41" s="291" t="s">
        <v>3216</v>
      </c>
      <c r="R41" s="291"/>
      <c r="S41" s="291" t="s">
        <v>3221</v>
      </c>
      <c r="T41" s="292" t="s">
        <v>3248</v>
      </c>
      <c r="U41" s="293"/>
      <c r="V41" s="293"/>
      <c r="W41" s="293"/>
      <c r="X41" s="293"/>
      <c r="Y41" s="293"/>
      <c r="Z41" s="293"/>
      <c r="AA41" s="293"/>
      <c r="AB41" s="293"/>
      <c r="AC41" s="293"/>
      <c r="AD41" s="293"/>
      <c r="AE41" s="293"/>
      <c r="AF41" s="293"/>
      <c r="AG41" s="294"/>
      <c r="AH41" s="295"/>
      <c r="AI41" s="296"/>
      <c r="AJ41" s="297"/>
      <c r="AK41" s="297"/>
      <c r="AL41" s="297"/>
      <c r="AM41" s="109"/>
      <c r="AN41" s="298"/>
      <c r="AO41" s="298"/>
      <c r="AP41" s="299">
        <f t="shared" si="9"/>
        <v>0</v>
      </c>
      <c r="AQ41" s="300">
        <v>0</v>
      </c>
      <c r="AR41" s="301">
        <f t="shared" si="10"/>
        <v>3955198.3332399996</v>
      </c>
      <c r="AS41" s="302">
        <f t="shared" si="11"/>
        <v>0</v>
      </c>
      <c r="AT41" s="303"/>
      <c r="AU41" s="296"/>
      <c r="AV41" s="304" t="str">
        <f>IF(AND(ISERR(FIND({"."},AM41))),IF(AND(0&lt;AM41,AM41&lt;($AW41+1)),"красный",IF(AND($AW41&lt;AM41,AM41&lt;($AX41+1)),"оранжевый",IF(AND($AX41&lt;AM41,AM41&lt;($AY41+1)),"желтый",IF(AND(0&lt;AM41,AM41&gt;=$AZ41),"зеленый","")))))</f>
        <v/>
      </c>
      <c r="AW41" s="305">
        <f>VLOOKUP(E41,КТ!$A$4:$AC$911,26,0)</f>
        <v>59</v>
      </c>
      <c r="AX41" s="304">
        <f>VLOOKUP(E41,КТ!$A$4:$AC$911,27,0)</f>
        <v>74</v>
      </c>
      <c r="AY41" s="304">
        <f>VLOOKUP(E41,КТ!$A$4:$AC$911,28,0)</f>
        <v>89</v>
      </c>
      <c r="AZ41" s="306">
        <f>VLOOKUP(E41,КТ!$A$4:$AC$911,29,0)</f>
        <v>90</v>
      </c>
      <c r="BA41" s="307"/>
      <c r="BB41" s="307"/>
      <c r="BC41" s="307"/>
      <c r="BD41" s="319" t="str">
        <f t="shared" si="12"/>
        <v>соот-т</v>
      </c>
      <c r="BE41" s="309" t="str">
        <f>IF(E41="","",(VLOOKUP(E41,КТ!$A$4:$AD$911,30,0)))</f>
        <v xml:space="preserve">Бурение </v>
      </c>
      <c r="BF41" s="310">
        <f>IF(E41="","",(VLOOKUP(E41,КТ!$A$4:$AD$911,5,0)))</f>
        <v>1</v>
      </c>
      <c r="BG41" s="311"/>
      <c r="BH41" s="320" t="s">
        <v>3251</v>
      </c>
      <c r="BI41" s="342">
        <v>45596</v>
      </c>
      <c r="BJ41" s="342"/>
      <c r="BK41" s="343">
        <v>6</v>
      </c>
      <c r="BL41" s="313" t="s">
        <v>218</v>
      </c>
      <c r="BM41" s="314" t="str">
        <f>IFERROR(VLOOKUP(E41,КТ!$A$4:$AE$911,31,FALSE),"")</f>
        <v>Бурение, ЗБС</v>
      </c>
      <c r="BN41" s="313" t="s">
        <v>2844</v>
      </c>
      <c r="BO41" s="344">
        <v>14</v>
      </c>
      <c r="BP41" s="313" t="s">
        <v>220</v>
      </c>
      <c r="BQ41" s="313" t="s">
        <v>221</v>
      </c>
      <c r="BR41" s="345"/>
      <c r="BS41" s="345"/>
      <c r="BT41" s="344">
        <v>0</v>
      </c>
      <c r="BU41" s="344">
        <v>0</v>
      </c>
      <c r="BV41" s="313" t="s">
        <v>222</v>
      </c>
      <c r="BW41" s="313" t="s">
        <v>222</v>
      </c>
      <c r="BX41" s="313" t="s">
        <v>221</v>
      </c>
    </row>
    <row r="42" spans="2:76" s="277" customFormat="1" ht="20.25" customHeight="1" x14ac:dyDescent="0.25">
      <c r="B42" s="278">
        <v>24</v>
      </c>
      <c r="C42" s="279" t="s">
        <v>216</v>
      </c>
      <c r="D42" s="278" t="s">
        <v>217</v>
      </c>
      <c r="E42" s="317">
        <v>10304</v>
      </c>
      <c r="F42" s="281" t="str">
        <f>VLOOKUP(E42,КТ!$A$4:$B$911,2,0)</f>
        <v>Телеметрическое и технологическое  сопровождение при  наклонно-направленном и горизонтальном бурении</v>
      </c>
      <c r="G42" s="282" t="s">
        <v>3150</v>
      </c>
      <c r="H42" s="283">
        <v>6381010888</v>
      </c>
      <c r="I42" s="284">
        <v>914507.43615999992</v>
      </c>
      <c r="J42" s="329" t="s">
        <v>3073</v>
      </c>
      <c r="K42" s="327">
        <v>45532</v>
      </c>
      <c r="L42" s="287" t="str">
        <f t="shared" si="8"/>
        <v>ДА</v>
      </c>
      <c r="M42" s="288" t="str">
        <f>VLOOKUP(E42,КТ!$A$4:$X$911,24,FALSE)</f>
        <v>Средний</v>
      </c>
      <c r="N42" s="289">
        <v>45532</v>
      </c>
      <c r="O42" s="289">
        <v>47483</v>
      </c>
      <c r="P42" s="290"/>
      <c r="Q42" s="291" t="s">
        <v>3220</v>
      </c>
      <c r="R42" s="291"/>
      <c r="S42" s="291" t="s">
        <v>3221</v>
      </c>
      <c r="T42" s="292" t="s">
        <v>3248</v>
      </c>
      <c r="U42" s="293"/>
      <c r="V42" s="293"/>
      <c r="W42" s="293"/>
      <c r="X42" s="293"/>
      <c r="Y42" s="293"/>
      <c r="Z42" s="293"/>
      <c r="AA42" s="293"/>
      <c r="AB42" s="293"/>
      <c r="AC42" s="293"/>
      <c r="AD42" s="293"/>
      <c r="AE42" s="293"/>
      <c r="AF42" s="293"/>
      <c r="AG42" s="294"/>
      <c r="AH42" s="295"/>
      <c r="AI42" s="296"/>
      <c r="AJ42" s="297"/>
      <c r="AK42" s="297"/>
      <c r="AL42" s="297"/>
      <c r="AM42" s="109"/>
      <c r="AN42" s="298"/>
      <c r="AO42" s="298"/>
      <c r="AP42" s="299">
        <f t="shared" si="9"/>
        <v>0</v>
      </c>
      <c r="AQ42" s="300">
        <v>0</v>
      </c>
      <c r="AR42" s="301">
        <f t="shared" si="10"/>
        <v>914507.43615999992</v>
      </c>
      <c r="AS42" s="302">
        <f t="shared" si="11"/>
        <v>0</v>
      </c>
      <c r="AT42" s="303"/>
      <c r="AU42" s="296"/>
      <c r="AV42" s="304" t="str">
        <f>IF(AND(ISERR(FIND({"."},AM42))),IF(AND(0&lt;AM42,AM42&lt;($AW42+1)),"красный",IF(AND($AW42&lt;AM42,AM42&lt;($AX42+1)),"оранжевый",IF(AND($AX42&lt;AM42,AM42&lt;($AY42+1)),"желтый",IF(AND(0&lt;AM42,AM42&gt;=$AZ42),"зеленый","")))))</f>
        <v/>
      </c>
      <c r="AW42" s="305">
        <f>VLOOKUP(E42,КТ!$A$4:$AC$911,26,0)</f>
        <v>54</v>
      </c>
      <c r="AX42" s="304">
        <f>VLOOKUP(E42,КТ!$A$4:$AC$911,27,0)</f>
        <v>69</v>
      </c>
      <c r="AY42" s="304">
        <f>VLOOKUP(E42,КТ!$A$4:$AC$911,28,0)</f>
        <v>84</v>
      </c>
      <c r="AZ42" s="306">
        <f>VLOOKUP(E42,КТ!$A$4:$AC$911,29,0)</f>
        <v>85</v>
      </c>
      <c r="BA42" s="307"/>
      <c r="BB42" s="307"/>
      <c r="BC42" s="307"/>
      <c r="BD42" s="319" t="str">
        <f t="shared" si="12"/>
        <v>соот-т</v>
      </c>
      <c r="BE42" s="309" t="str">
        <f>IF(E42="","",(VLOOKUP(E42,КТ!$A$4:$AD$911,30,0)))</f>
        <v>НСУ</v>
      </c>
      <c r="BF42" s="310">
        <f>IF(E42="","",(VLOOKUP(E42,КТ!$A$4:$AD$911,5,0)))</f>
        <v>1</v>
      </c>
      <c r="BG42" s="311"/>
      <c r="BH42" s="320" t="s">
        <v>3251</v>
      </c>
      <c r="BI42" s="342">
        <v>45596</v>
      </c>
      <c r="BJ42" s="342"/>
      <c r="BK42" s="343">
        <v>6</v>
      </c>
      <c r="BL42" s="313" t="s">
        <v>932</v>
      </c>
      <c r="BM42" s="314" t="str">
        <f>IFERROR(VLOOKUP(E42,КТ!$A$4:$AE$911,31,FALSE),"")</f>
        <v>Телеметрическое и технологическое  сопровождение ННБ</v>
      </c>
      <c r="BN42" s="313" t="s">
        <v>2871</v>
      </c>
      <c r="BO42" s="344">
        <v>14</v>
      </c>
      <c r="BP42" s="313" t="s">
        <v>220</v>
      </c>
      <c r="BQ42" s="313" t="s">
        <v>221</v>
      </c>
      <c r="BR42" s="345"/>
      <c r="BS42" s="345"/>
      <c r="BT42" s="344">
        <v>0</v>
      </c>
      <c r="BU42" s="344">
        <v>0</v>
      </c>
      <c r="BV42" s="313" t="s">
        <v>222</v>
      </c>
      <c r="BW42" s="313" t="s">
        <v>222</v>
      </c>
      <c r="BX42" s="313" t="s">
        <v>221</v>
      </c>
    </row>
    <row r="43" spans="2:76" s="277" customFormat="1" ht="20.25" customHeight="1" x14ac:dyDescent="0.25">
      <c r="B43" s="278">
        <v>25</v>
      </c>
      <c r="C43" s="279" t="s">
        <v>216</v>
      </c>
      <c r="D43" s="278" t="s">
        <v>3200</v>
      </c>
      <c r="E43" s="317">
        <v>11014</v>
      </c>
      <c r="F43" s="281" t="str">
        <f>VLOOKUP(E43,КТ!$A$4:$B$911,2,0)</f>
        <v>Строительный контроль за объектами строительства</v>
      </c>
      <c r="G43" s="282" t="s">
        <v>3158</v>
      </c>
      <c r="H43" s="283">
        <v>7719520026</v>
      </c>
      <c r="I43" s="284">
        <v>51131.474000000002</v>
      </c>
      <c r="J43" s="285" t="s">
        <v>3075</v>
      </c>
      <c r="K43" s="330">
        <v>43945</v>
      </c>
      <c r="L43" s="287" t="str">
        <f t="shared" si="8"/>
        <v>НЕТ</v>
      </c>
      <c r="M43" s="288" t="str">
        <f>VLOOKUP(E43,КТ!$A$4:$X$911,24,FALSE)</f>
        <v>Низкий</v>
      </c>
      <c r="N43" s="289">
        <v>43945</v>
      </c>
      <c r="O43" s="289">
        <v>46022</v>
      </c>
      <c r="P43" s="290"/>
      <c r="Q43" s="291" t="s">
        <v>3225</v>
      </c>
      <c r="R43" s="291"/>
      <c r="S43" s="291"/>
      <c r="T43" s="292"/>
      <c r="U43" s="293"/>
      <c r="V43" s="293"/>
      <c r="W43" s="293"/>
      <c r="X43" s="293"/>
      <c r="Y43" s="293"/>
      <c r="Z43" s="293"/>
      <c r="AA43" s="293"/>
      <c r="AB43" s="293"/>
      <c r="AC43" s="293"/>
      <c r="AD43" s="293"/>
      <c r="AE43" s="293"/>
      <c r="AF43" s="293"/>
      <c r="AG43" s="294"/>
      <c r="AH43" s="295"/>
      <c r="AI43" s="296"/>
      <c r="AJ43" s="297"/>
      <c r="AK43" s="297"/>
      <c r="AL43" s="297"/>
      <c r="AM43" s="109"/>
      <c r="AN43" s="298"/>
      <c r="AO43" s="298"/>
      <c r="AP43" s="299">
        <f t="shared" si="9"/>
        <v>0</v>
      </c>
      <c r="AQ43" s="300">
        <v>20153.271219999999</v>
      </c>
      <c r="AR43" s="301">
        <f t="shared" si="10"/>
        <v>30978.202780000003</v>
      </c>
      <c r="AS43" s="302">
        <f t="shared" si="11"/>
        <v>39.41461030440859</v>
      </c>
      <c r="AT43" s="303"/>
      <c r="AU43" s="296"/>
      <c r="AV43" s="304" t="str">
        <f>IF(AND(ISERR(FIND({"."},AM43))),IF(AND(0&lt;AM43,AM43&lt;($AW43+1)),"красный",IF(AND($AW43&lt;AM43,AM43&lt;($AX43+1)),"оранжевый",IF(AND($AX43&lt;AM43,AM43&lt;($AY43+1)),"желтый",IF(AND(0&lt;AM43,AM43&gt;=$AZ43),"зеленый","")))))</f>
        <v/>
      </c>
      <c r="AW43" s="305">
        <f>VLOOKUP(E43,КТ!$A$4:$AC$911,26,0)</f>
        <v>49</v>
      </c>
      <c r="AX43" s="304">
        <f>VLOOKUP(E43,КТ!$A$4:$AC$911,27,0)</f>
        <v>69</v>
      </c>
      <c r="AY43" s="304">
        <f>VLOOKUP(E43,КТ!$A$4:$AC$911,28,0)</f>
        <v>94</v>
      </c>
      <c r="AZ43" s="306">
        <f>VLOOKUP(E43,КТ!$A$4:$AC$911,29,0)</f>
        <v>95</v>
      </c>
      <c r="BA43" s="307"/>
      <c r="BB43" s="307"/>
      <c r="BC43" s="307"/>
      <c r="BD43" s="319" t="str">
        <f t="shared" si="12"/>
        <v>соот-т</v>
      </c>
      <c r="BE43" s="309" t="str">
        <f>IF(E43="","",(VLOOKUP(E43,КТ!$A$4:$AD$911,30,0)))</f>
        <v>КС</v>
      </c>
      <c r="BF43" s="310">
        <f>IF(E43="","",(VLOOKUP(E43,КТ!$A$4:$AD$911,5,0)))</f>
        <v>1</v>
      </c>
      <c r="BG43" s="311"/>
      <c r="BH43" s="320" t="s">
        <v>3253</v>
      </c>
      <c r="BI43" s="342">
        <v>43945</v>
      </c>
      <c r="BJ43" s="342">
        <v>43945</v>
      </c>
      <c r="BK43" s="343">
        <v>7</v>
      </c>
      <c r="BL43" s="313" t="s">
        <v>2843</v>
      </c>
      <c r="BM43" s="314" t="str">
        <f>IFERROR(VLOOKUP(E43,КТ!$A$4:$AE$911,31,FALSE),"")</f>
        <v>Lead Time не предусмотрен</v>
      </c>
      <c r="BN43" s="313"/>
      <c r="BO43" s="344">
        <v>11</v>
      </c>
      <c r="BP43" s="313" t="s">
        <v>220</v>
      </c>
      <c r="BQ43" s="313" t="s">
        <v>221</v>
      </c>
      <c r="BR43" s="345"/>
      <c r="BS43" s="345">
        <v>1</v>
      </c>
      <c r="BT43" s="344">
        <v>2</v>
      </c>
      <c r="BU43" s="344">
        <v>0</v>
      </c>
      <c r="BV43" s="313" t="s">
        <v>221</v>
      </c>
      <c r="BW43" s="313"/>
      <c r="BX43" s="313" t="s">
        <v>221</v>
      </c>
    </row>
    <row r="44" spans="2:76" s="277" customFormat="1" ht="20.25" customHeight="1" x14ac:dyDescent="0.25">
      <c r="B44" s="278">
        <v>33</v>
      </c>
      <c r="C44" s="279" t="s">
        <v>216</v>
      </c>
      <c r="D44" s="278" t="s">
        <v>3200</v>
      </c>
      <c r="E44" s="317">
        <v>11029</v>
      </c>
      <c r="F44" s="281" t="str">
        <f>VLOOKUP(E44,КТ!$A$4:$B$911,2,0)</f>
        <v>СМР Объектов инженерной подготовки и дорог месторождений нефти и газа</v>
      </c>
      <c r="G44" s="282" t="s">
        <v>3164</v>
      </c>
      <c r="H44" s="283">
        <v>3812043780</v>
      </c>
      <c r="I44" s="284">
        <v>657538.33200000005</v>
      </c>
      <c r="J44" s="285" t="s">
        <v>3083</v>
      </c>
      <c r="K44" s="321">
        <v>44767</v>
      </c>
      <c r="L44" s="287" t="str">
        <f t="shared" si="8"/>
        <v>ДА</v>
      </c>
      <c r="M44" s="288" t="str">
        <f>VLOOKUP(E44,КТ!$A$4:$X$911,24,FALSE)</f>
        <v>Высокий</v>
      </c>
      <c r="N44" s="289">
        <v>44767</v>
      </c>
      <c r="O44" s="289">
        <v>46022</v>
      </c>
      <c r="P44" s="290"/>
      <c r="Q44" s="291" t="s">
        <v>3225</v>
      </c>
      <c r="R44" s="291"/>
      <c r="S44" s="291" t="s">
        <v>3213</v>
      </c>
      <c r="T44" s="292" t="s">
        <v>3246</v>
      </c>
      <c r="U44" s="293"/>
      <c r="V44" s="293"/>
      <c r="W44" s="293"/>
      <c r="X44" s="293"/>
      <c r="Y44" s="293"/>
      <c r="Z44" s="293"/>
      <c r="AA44" s="293"/>
      <c r="AB44" s="293"/>
      <c r="AC44" s="293"/>
      <c r="AD44" s="293"/>
      <c r="AE44" s="293"/>
      <c r="AF44" s="293"/>
      <c r="AG44" s="294"/>
      <c r="AH44" s="295"/>
      <c r="AI44" s="296"/>
      <c r="AJ44" s="297"/>
      <c r="AK44" s="297"/>
      <c r="AL44" s="297"/>
      <c r="AM44" s="109"/>
      <c r="AN44" s="298"/>
      <c r="AO44" s="298">
        <v>8613.7030399999985</v>
      </c>
      <c r="AP44" s="299">
        <f t="shared" si="9"/>
        <v>1.3099925313555709</v>
      </c>
      <c r="AQ44" s="300">
        <v>567359.29492999997</v>
      </c>
      <c r="AR44" s="301">
        <f t="shared" si="10"/>
        <v>90179.037070000079</v>
      </c>
      <c r="AS44" s="302">
        <f t="shared" si="11"/>
        <v>86.285356658111894</v>
      </c>
      <c r="AT44" s="303"/>
      <c r="AU44" s="296"/>
      <c r="AV44" s="304" t="str">
        <f>IF(AND(ISERR(FIND({"."},AM44))),IF(AND(0&lt;AM44,AM44&lt;($AW44+1)),"красный",IF(AND($AW44&lt;AM44,AM44&lt;($AX44+1)),"оранжевый",IF(AND($AX44&lt;AM44,AM44&lt;($AY44+1)),"желтый",IF(AND(0&lt;AM44,AM44&gt;=$AZ44),"зеленый","")))))</f>
        <v/>
      </c>
      <c r="AW44" s="305">
        <f>VLOOKUP(E44,КТ!$A$4:$AC$911,26,0)</f>
        <v>49</v>
      </c>
      <c r="AX44" s="304">
        <f>VLOOKUP(E44,КТ!$A$4:$AC$911,27,0)</f>
        <v>69</v>
      </c>
      <c r="AY44" s="304">
        <f>VLOOKUP(E44,КТ!$A$4:$AC$911,28,0)</f>
        <v>94</v>
      </c>
      <c r="AZ44" s="306">
        <f>VLOOKUP(E44,КТ!$A$4:$AC$911,29,0)</f>
        <v>95</v>
      </c>
      <c r="BA44" s="307"/>
      <c r="BB44" s="307"/>
      <c r="BC44" s="307"/>
      <c r="BD44" s="319" t="str">
        <f t="shared" si="12"/>
        <v>соот-т</v>
      </c>
      <c r="BE44" s="309" t="str">
        <f>IF(E44="","",(VLOOKUP(E44,КТ!$A$4:$AD$911,30,0)))</f>
        <v>КС</v>
      </c>
      <c r="BF44" s="310">
        <f>IF(E44="","",(VLOOKUP(E44,КТ!$A$4:$AD$911,5,0)))</f>
        <v>1</v>
      </c>
      <c r="BG44" s="311"/>
      <c r="BH44" s="320" t="s">
        <v>3253</v>
      </c>
      <c r="BI44" s="342">
        <v>45038</v>
      </c>
      <c r="BJ44" s="342">
        <v>45099</v>
      </c>
      <c r="BK44" s="343">
        <v>6</v>
      </c>
      <c r="BL44" s="313" t="s">
        <v>2850</v>
      </c>
      <c r="BM44" s="314" t="str">
        <f>IFERROR(VLOOKUP(E44,КТ!$A$4:$AE$911,31,FALSE),"")</f>
        <v>КС</v>
      </c>
      <c r="BN44" s="313" t="s">
        <v>2865</v>
      </c>
      <c r="BO44" s="344">
        <v>19</v>
      </c>
      <c r="BP44" s="313" t="s">
        <v>220</v>
      </c>
      <c r="BQ44" s="313" t="s">
        <v>221</v>
      </c>
      <c r="BR44" s="345"/>
      <c r="BS44" s="345">
        <v>1</v>
      </c>
      <c r="BT44" s="344">
        <v>20</v>
      </c>
      <c r="BU44" s="344">
        <v>0</v>
      </c>
      <c r="BV44" s="313" t="s">
        <v>222</v>
      </c>
      <c r="BW44" s="313" t="s">
        <v>222</v>
      </c>
      <c r="BX44" s="313" t="s">
        <v>221</v>
      </c>
    </row>
    <row r="45" spans="2:76" s="277" customFormat="1" ht="20.25" customHeight="1" x14ac:dyDescent="0.25">
      <c r="B45" s="278">
        <v>34</v>
      </c>
      <c r="C45" s="279" t="s">
        <v>216</v>
      </c>
      <c r="D45" s="278" t="s">
        <v>3200</v>
      </c>
      <c r="E45" s="317">
        <v>11029</v>
      </c>
      <c r="F45" s="281" t="str">
        <f>VLOOKUP(E45,КТ!$A$4:$B$911,2,0)</f>
        <v>СМР Объектов инженерной подготовки и дорог месторождений нефти и газа</v>
      </c>
      <c r="G45" s="282" t="s">
        <v>3164</v>
      </c>
      <c r="H45" s="283">
        <v>3812043780</v>
      </c>
      <c r="I45" s="284">
        <v>525824.76300000004</v>
      </c>
      <c r="J45" s="285" t="s">
        <v>3084</v>
      </c>
      <c r="K45" s="321">
        <v>44767</v>
      </c>
      <c r="L45" s="287" t="str">
        <f t="shared" si="8"/>
        <v>ДА</v>
      </c>
      <c r="M45" s="288" t="str">
        <f>VLOOKUP(E45,КТ!$A$4:$X$911,24,FALSE)</f>
        <v>Высокий</v>
      </c>
      <c r="N45" s="289">
        <v>44767</v>
      </c>
      <c r="O45" s="289">
        <v>45657</v>
      </c>
      <c r="P45" s="290"/>
      <c r="Q45" s="291" t="s">
        <v>3225</v>
      </c>
      <c r="R45" s="291"/>
      <c r="S45" s="291" t="s">
        <v>3213</v>
      </c>
      <c r="T45" s="292" t="s">
        <v>3246</v>
      </c>
      <c r="U45" s="293"/>
      <c r="V45" s="293"/>
      <c r="W45" s="293"/>
      <c r="X45" s="293"/>
      <c r="Y45" s="293"/>
      <c r="Z45" s="293"/>
      <c r="AA45" s="293"/>
      <c r="AB45" s="293"/>
      <c r="AC45" s="293"/>
      <c r="AD45" s="293"/>
      <c r="AE45" s="293"/>
      <c r="AF45" s="293"/>
      <c r="AG45" s="294"/>
      <c r="AH45" s="295"/>
      <c r="AI45" s="296"/>
      <c r="AJ45" s="297"/>
      <c r="AK45" s="297"/>
      <c r="AL45" s="297"/>
      <c r="AM45" s="109">
        <v>100</v>
      </c>
      <c r="AN45" s="298"/>
      <c r="AO45" s="298">
        <v>42374.182950000002</v>
      </c>
      <c r="AP45" s="299">
        <f t="shared" si="9"/>
        <v>8.0586130459588112</v>
      </c>
      <c r="AQ45" s="300">
        <v>519162.56349999999</v>
      </c>
      <c r="AR45" s="301">
        <f t="shared" si="10"/>
        <v>6662.1995000000461</v>
      </c>
      <c r="AS45" s="302">
        <f t="shared" si="11"/>
        <v>98.733000047013746</v>
      </c>
      <c r="AT45" s="303"/>
      <c r="AU45" s="296"/>
      <c r="AV45" s="304" t="str">
        <f>IF(AND(ISERR(FIND({"."},AM45))),IF(AND(0&lt;AM45,AM45&lt;($AW45+1)),"красный",IF(AND($AW45&lt;AM45,AM45&lt;($AX45+1)),"оранжевый",IF(AND($AX45&lt;AM45,AM45&lt;($AY45+1)),"желтый",IF(AND(0&lt;AM45,AM45&gt;=$AZ45),"зеленый","")))))</f>
        <v>зеленый</v>
      </c>
      <c r="AW45" s="305">
        <f>VLOOKUP(E45,КТ!$A$4:$AC$911,26,0)</f>
        <v>49</v>
      </c>
      <c r="AX45" s="304">
        <f>VLOOKUP(E45,КТ!$A$4:$AC$911,27,0)</f>
        <v>69</v>
      </c>
      <c r="AY45" s="304">
        <f>VLOOKUP(E45,КТ!$A$4:$AC$911,28,0)</f>
        <v>94</v>
      </c>
      <c r="AZ45" s="306">
        <f>VLOOKUP(E45,КТ!$A$4:$AC$911,29,0)</f>
        <v>95</v>
      </c>
      <c r="BA45" s="307"/>
      <c r="BB45" s="307"/>
      <c r="BC45" s="307"/>
      <c r="BD45" s="319" t="str">
        <f t="shared" si="12"/>
        <v>соот-т</v>
      </c>
      <c r="BE45" s="309" t="str">
        <f>IF(E45="","",(VLOOKUP(E45,КТ!$A$4:$AD$911,30,0)))</f>
        <v>КС</v>
      </c>
      <c r="BF45" s="310">
        <f>IF(E45="","",(VLOOKUP(E45,КТ!$A$4:$AD$911,5,0)))</f>
        <v>1</v>
      </c>
      <c r="BG45" s="311"/>
      <c r="BH45" s="320" t="s">
        <v>3253</v>
      </c>
      <c r="BI45" s="342">
        <v>45038</v>
      </c>
      <c r="BJ45" s="342">
        <v>45054</v>
      </c>
      <c r="BK45" s="343">
        <v>6</v>
      </c>
      <c r="BL45" s="313" t="s">
        <v>2850</v>
      </c>
      <c r="BM45" s="314" t="str">
        <f>IFERROR(VLOOKUP(E45,КТ!$A$4:$AE$911,31,FALSE),"")</f>
        <v>КС</v>
      </c>
      <c r="BN45" s="313" t="s">
        <v>2865</v>
      </c>
      <c r="BO45" s="344">
        <v>19</v>
      </c>
      <c r="BP45" s="313" t="s">
        <v>220</v>
      </c>
      <c r="BQ45" s="313" t="s">
        <v>221</v>
      </c>
      <c r="BR45" s="345"/>
      <c r="BS45" s="345">
        <v>1</v>
      </c>
      <c r="BT45" s="344">
        <v>19</v>
      </c>
      <c r="BU45" s="344">
        <v>0</v>
      </c>
      <c r="BV45" s="313" t="s">
        <v>222</v>
      </c>
      <c r="BW45" s="313" t="s">
        <v>222</v>
      </c>
      <c r="BX45" s="313" t="s">
        <v>221</v>
      </c>
    </row>
    <row r="46" spans="2:76" s="277" customFormat="1" ht="20.25" customHeight="1" x14ac:dyDescent="0.25">
      <c r="B46" s="278">
        <v>36</v>
      </c>
      <c r="C46" s="279" t="s">
        <v>216</v>
      </c>
      <c r="D46" s="278" t="s">
        <v>3203</v>
      </c>
      <c r="E46" s="317">
        <v>11112</v>
      </c>
      <c r="F46" s="281" t="str">
        <f>VLOOKUP(E46,КТ!$A$4:$B$911,2,0)</f>
        <v>Обслуживание оперативным транспортом</v>
      </c>
      <c r="G46" s="282" t="s">
        <v>3181</v>
      </c>
      <c r="H46" s="283">
        <v>5609097622</v>
      </c>
      <c r="I46" s="284">
        <v>5040.7106000000003</v>
      </c>
      <c r="J46" s="285" t="s">
        <v>3109</v>
      </c>
      <c r="K46" s="323">
        <v>44011</v>
      </c>
      <c r="L46" s="287" t="str">
        <f t="shared" si="8"/>
        <v>НЕТ</v>
      </c>
      <c r="M46" s="288" t="str">
        <f>VLOOKUP(E46,КТ!$A$4:$X$911,24,FALSE)</f>
        <v>Высокий</v>
      </c>
      <c r="N46" s="289">
        <v>44011</v>
      </c>
      <c r="O46" s="289">
        <v>45657</v>
      </c>
      <c r="P46" s="290"/>
      <c r="Q46" s="291" t="s">
        <v>3241</v>
      </c>
      <c r="R46" s="291"/>
      <c r="S46" s="291"/>
      <c r="T46" s="292"/>
      <c r="U46" s="293"/>
      <c r="V46" s="293"/>
      <c r="W46" s="293"/>
      <c r="X46" s="293"/>
      <c r="Y46" s="293"/>
      <c r="Z46" s="293"/>
      <c r="AA46" s="293"/>
      <c r="AB46" s="293"/>
      <c r="AC46" s="293"/>
      <c r="AD46" s="293"/>
      <c r="AE46" s="293"/>
      <c r="AF46" s="293"/>
      <c r="AG46" s="294"/>
      <c r="AH46" s="295"/>
      <c r="AI46" s="296"/>
      <c r="AJ46" s="297"/>
      <c r="AK46" s="297"/>
      <c r="AL46" s="297"/>
      <c r="AM46" s="109" t="s">
        <v>3263</v>
      </c>
      <c r="AN46" s="298"/>
      <c r="AO46" s="298"/>
      <c r="AP46" s="299">
        <f t="shared" si="9"/>
        <v>0</v>
      </c>
      <c r="AQ46" s="300">
        <v>3996.4834100000003</v>
      </c>
      <c r="AR46" s="301">
        <f t="shared" si="10"/>
        <v>1044.2271900000001</v>
      </c>
      <c r="AS46" s="302">
        <f t="shared" si="11"/>
        <v>79.284127321255056</v>
      </c>
      <c r="AT46" s="303"/>
      <c r="AU46" s="296"/>
      <c r="AV46" s="304" t="str">
        <f>IF(AND(ISERR(FIND({"."},AM46))),IF(AND(0&lt;AM46,AM46&lt;($AW46+1)),"красный",IF(AND($AW46&lt;AM46,AM46&lt;($AX46+1)),"оранжевый",IF(AND($AX46&lt;AM46,AM46&lt;($AY46+1)),"желтый",IF(AND(0&lt;AM46,AM46&gt;=$AZ46),"зеленый","")))))</f>
        <v>зеленый</v>
      </c>
      <c r="AW46" s="305">
        <f>VLOOKUP(E46,КТ!$A$4:$AC$911,26,0)</f>
        <v>79</v>
      </c>
      <c r="AX46" s="304">
        <f>VLOOKUP(E46,КТ!$A$4:$AC$911,27,0)</f>
        <v>89</v>
      </c>
      <c r="AY46" s="304">
        <f>VLOOKUP(E46,КТ!$A$4:$AC$911,28,0)</f>
        <v>94</v>
      </c>
      <c r="AZ46" s="306">
        <f>VLOOKUP(E46,КТ!$A$4:$AC$911,29,0)</f>
        <v>95</v>
      </c>
      <c r="BA46" s="307"/>
      <c r="BB46" s="307"/>
      <c r="BC46" s="307"/>
      <c r="BD46" s="319" t="str">
        <f t="shared" si="12"/>
        <v>соот-т</v>
      </c>
      <c r="BE46" s="309" t="str">
        <f>IF(E46="","",(VLOOKUP(E46,КТ!$A$4:$AD$911,30,0)))</f>
        <v>НСУ</v>
      </c>
      <c r="BF46" s="310">
        <f>IF(E46="","",(VLOOKUP(E46,КТ!$A$4:$AD$911,5,0)))</f>
        <v>1</v>
      </c>
      <c r="BG46" s="311"/>
      <c r="BH46" s="320" t="s">
        <v>3256</v>
      </c>
      <c r="BI46" s="342">
        <v>44562</v>
      </c>
      <c r="BJ46" s="342">
        <v>44562</v>
      </c>
      <c r="BK46" s="343">
        <v>6</v>
      </c>
      <c r="BL46" s="313" t="s">
        <v>1893</v>
      </c>
      <c r="BM46" s="314" t="str">
        <f>IFERROR(VLOOKUP(E46,КТ!$A$4:$AE$911,31,FALSE),"")</f>
        <v>Транспорт</v>
      </c>
      <c r="BN46" s="313" t="s">
        <v>2867</v>
      </c>
      <c r="BO46" s="344">
        <v>28</v>
      </c>
      <c r="BP46" s="313" t="s">
        <v>220</v>
      </c>
      <c r="BQ46" s="313" t="s">
        <v>221</v>
      </c>
      <c r="BR46" s="345"/>
      <c r="BS46" s="345"/>
      <c r="BT46" s="344">
        <v>10</v>
      </c>
      <c r="BU46" s="344">
        <v>0</v>
      </c>
      <c r="BV46" s="313" t="s">
        <v>222</v>
      </c>
      <c r="BW46" s="313"/>
      <c r="BX46" s="313" t="s">
        <v>221</v>
      </c>
    </row>
    <row r="47" spans="2:76" s="277" customFormat="1" ht="20.25" customHeight="1" x14ac:dyDescent="0.25">
      <c r="B47" s="278">
        <v>37</v>
      </c>
      <c r="C47" s="279" t="s">
        <v>216</v>
      </c>
      <c r="D47" s="278" t="s">
        <v>3203</v>
      </c>
      <c r="E47" s="317">
        <v>11104</v>
      </c>
      <c r="F47" s="281" t="str">
        <f>VLOOKUP(E47,КТ!$A$4:$B$911,2,0)</f>
        <v>Авиационное обслуживание (вертолеты)</v>
      </c>
      <c r="G47" s="282" t="s">
        <v>3182</v>
      </c>
      <c r="H47" s="283">
        <v>6924010964</v>
      </c>
      <c r="I47" s="284">
        <v>290068.18800000002</v>
      </c>
      <c r="J47" s="285" t="s">
        <v>3110</v>
      </c>
      <c r="K47" s="321">
        <v>44849</v>
      </c>
      <c r="L47" s="287" t="str">
        <f t="shared" si="8"/>
        <v>НЕТ</v>
      </c>
      <c r="M47" s="288" t="str">
        <f>VLOOKUP(E47,КТ!$A$4:$X$911,24,FALSE)</f>
        <v>Высокий</v>
      </c>
      <c r="N47" s="289">
        <v>44849</v>
      </c>
      <c r="O47" s="289">
        <v>46022</v>
      </c>
      <c r="P47" s="290"/>
      <c r="Q47" s="291" t="s">
        <v>3240</v>
      </c>
      <c r="R47" s="291"/>
      <c r="S47" s="291" t="s">
        <v>3213</v>
      </c>
      <c r="T47" s="292"/>
      <c r="U47" s="293"/>
      <c r="V47" s="293"/>
      <c r="W47" s="293"/>
      <c r="X47" s="293"/>
      <c r="Y47" s="293"/>
      <c r="Z47" s="293"/>
      <c r="AA47" s="293"/>
      <c r="AB47" s="293"/>
      <c r="AC47" s="293"/>
      <c r="AD47" s="293"/>
      <c r="AE47" s="293"/>
      <c r="AF47" s="293"/>
      <c r="AG47" s="294"/>
      <c r="AH47" s="295"/>
      <c r="AI47" s="296"/>
      <c r="AJ47" s="297"/>
      <c r="AK47" s="297"/>
      <c r="AL47" s="297"/>
      <c r="AM47" s="109">
        <v>100</v>
      </c>
      <c r="AN47" s="298"/>
      <c r="AO47" s="298"/>
      <c r="AP47" s="299">
        <f t="shared" si="9"/>
        <v>0</v>
      </c>
      <c r="AQ47" s="300">
        <v>37455.863140000001</v>
      </c>
      <c r="AR47" s="301">
        <f t="shared" si="10"/>
        <v>252612.32486000002</v>
      </c>
      <c r="AS47" s="302">
        <f t="shared" si="11"/>
        <v>12.912778680852794</v>
      </c>
      <c r="AT47" s="303"/>
      <c r="AU47" s="296"/>
      <c r="AV47" s="304" t="str">
        <f>IF(AND(ISERR(FIND({"."},AM47))),IF(AND(0&lt;AM47,AM47&lt;($AW47+1)),"красный",IF(AND($AW47&lt;AM47,AM47&lt;($AX47+1)),"оранжевый",IF(AND($AX47&lt;AM47,AM47&lt;($AY47+1)),"желтый",IF(AND(0&lt;AM47,AM47&gt;=$AZ47),"зеленый","")))))</f>
        <v>зеленый</v>
      </c>
      <c r="AW47" s="305">
        <f>VLOOKUP(E47,КТ!$A$4:$AC$911,26,0)</f>
        <v>69</v>
      </c>
      <c r="AX47" s="304">
        <f>VLOOKUP(E47,КТ!$A$4:$AC$911,27,0)</f>
        <v>79</v>
      </c>
      <c r="AY47" s="304">
        <f>VLOOKUP(E47,КТ!$A$4:$AC$911,28,0)</f>
        <v>89</v>
      </c>
      <c r="AZ47" s="306">
        <f>VLOOKUP(E47,КТ!$A$4:$AC$911,29,0)</f>
        <v>90</v>
      </c>
      <c r="BA47" s="307"/>
      <c r="BB47" s="307"/>
      <c r="BC47" s="307"/>
      <c r="BD47" s="319" t="str">
        <f t="shared" si="12"/>
        <v>соот-т</v>
      </c>
      <c r="BE47" s="309" t="str">
        <f>IF(E47="","",(VLOOKUP(E47,КТ!$A$4:$AD$911,30,0)))</f>
        <v>НСУ</v>
      </c>
      <c r="BF47" s="310">
        <f>IF(E47="","",(VLOOKUP(E47,КТ!$A$4:$AD$911,5,0)))</f>
        <v>1</v>
      </c>
      <c r="BG47" s="311"/>
      <c r="BH47" s="320" t="s">
        <v>3256</v>
      </c>
      <c r="BI47" s="342">
        <v>44893</v>
      </c>
      <c r="BJ47" s="342">
        <v>44893</v>
      </c>
      <c r="BK47" s="343">
        <v>6</v>
      </c>
      <c r="BL47" s="313" t="s">
        <v>1901</v>
      </c>
      <c r="BM47" s="314" t="str">
        <f>IFERROR(VLOOKUP(E47,КТ!$A$4:$AE$911,31,FALSE),"")</f>
        <v>Авиационное обслуживание (вертолеты)</v>
      </c>
      <c r="BN47" s="313" t="s">
        <v>2878</v>
      </c>
      <c r="BO47" s="344">
        <v>18</v>
      </c>
      <c r="BP47" s="313" t="s">
        <v>220</v>
      </c>
      <c r="BQ47" s="313" t="s">
        <v>221</v>
      </c>
      <c r="BR47" s="345"/>
      <c r="BS47" s="345"/>
      <c r="BT47" s="344">
        <v>3</v>
      </c>
      <c r="BU47" s="344">
        <v>0</v>
      </c>
      <c r="BV47" s="313" t="s">
        <v>2979</v>
      </c>
      <c r="BW47" s="313"/>
      <c r="BX47" s="313" t="s">
        <v>221</v>
      </c>
    </row>
    <row r="48" spans="2:76" s="277" customFormat="1" ht="20.25" customHeight="1" x14ac:dyDescent="0.25">
      <c r="B48" s="278">
        <v>38</v>
      </c>
      <c r="C48" s="279" t="s">
        <v>216</v>
      </c>
      <c r="D48" s="278" t="s">
        <v>3203</v>
      </c>
      <c r="E48" s="317">
        <v>11104</v>
      </c>
      <c r="F48" s="281" t="str">
        <f>VLOOKUP(E48,КТ!$A$4:$B$911,2,0)</f>
        <v>Авиационное обслуживание (вертолеты)</v>
      </c>
      <c r="G48" s="282" t="s">
        <v>3183</v>
      </c>
      <c r="H48" s="283" t="s">
        <v>3126</v>
      </c>
      <c r="I48" s="284">
        <v>2054396</v>
      </c>
      <c r="J48" s="285" t="s">
        <v>3111</v>
      </c>
      <c r="K48" s="321">
        <v>44554</v>
      </c>
      <c r="L48" s="287" t="str">
        <f t="shared" si="8"/>
        <v>ДА</v>
      </c>
      <c r="M48" s="288" t="str">
        <f>VLOOKUP(E48,КТ!$A$4:$X$911,24,FALSE)</f>
        <v>Высокий</v>
      </c>
      <c r="N48" s="289">
        <v>44554</v>
      </c>
      <c r="O48" s="289">
        <v>45657</v>
      </c>
      <c r="P48" s="290"/>
      <c r="Q48" s="291" t="s">
        <v>3240</v>
      </c>
      <c r="R48" s="291"/>
      <c r="S48" s="291" t="s">
        <v>3235</v>
      </c>
      <c r="T48" s="292"/>
      <c r="U48" s="293"/>
      <c r="V48" s="293"/>
      <c r="W48" s="293"/>
      <c r="X48" s="293"/>
      <c r="Y48" s="293"/>
      <c r="Z48" s="293"/>
      <c r="AA48" s="293"/>
      <c r="AB48" s="293"/>
      <c r="AC48" s="293"/>
      <c r="AD48" s="293"/>
      <c r="AE48" s="293"/>
      <c r="AF48" s="293"/>
      <c r="AG48" s="294"/>
      <c r="AH48" s="295"/>
      <c r="AI48" s="296"/>
      <c r="AJ48" s="297"/>
      <c r="AK48" s="297"/>
      <c r="AL48" s="297"/>
      <c r="AM48" s="109" t="s">
        <v>3264</v>
      </c>
      <c r="AN48" s="298"/>
      <c r="AO48" s="298"/>
      <c r="AP48" s="299">
        <f t="shared" si="9"/>
        <v>0</v>
      </c>
      <c r="AQ48" s="300">
        <v>161448.06397999998</v>
      </c>
      <c r="AR48" s="301">
        <f t="shared" si="10"/>
        <v>1892947.9360199999</v>
      </c>
      <c r="AS48" s="302">
        <f t="shared" si="11"/>
        <v>7.8586632752400201</v>
      </c>
      <c r="AT48" s="303"/>
      <c r="AU48" s="296"/>
      <c r="AV48" s="304" t="str">
        <f>IF(AND(ISERR(FIND({"."},AM48))),IF(AND(0&lt;AM48,AM48&lt;($AW48+1)),"красный",IF(AND($AW48&lt;AM48,AM48&lt;($AX48+1)),"оранжевый",IF(AND($AX48&lt;AM48,AM48&lt;($AY48+1)),"желтый",IF(AND(0&lt;AM48,AM48&gt;=$AZ48),"зеленый","")))))</f>
        <v>зеленый</v>
      </c>
      <c r="AW48" s="305">
        <f>VLOOKUP(E48,КТ!$A$4:$AC$911,26,0)</f>
        <v>69</v>
      </c>
      <c r="AX48" s="304">
        <f>VLOOKUP(E48,КТ!$A$4:$AC$911,27,0)</f>
        <v>79</v>
      </c>
      <c r="AY48" s="304">
        <f>VLOOKUP(E48,КТ!$A$4:$AC$911,28,0)</f>
        <v>89</v>
      </c>
      <c r="AZ48" s="306">
        <f>VLOOKUP(E48,КТ!$A$4:$AC$911,29,0)</f>
        <v>90</v>
      </c>
      <c r="BA48" s="307"/>
      <c r="BB48" s="307"/>
      <c r="BC48" s="307"/>
      <c r="BD48" s="319" t="str">
        <f t="shared" si="12"/>
        <v>соот-т</v>
      </c>
      <c r="BE48" s="309" t="str">
        <f>IF(E48="","",(VLOOKUP(E48,КТ!$A$4:$AD$911,30,0)))</f>
        <v>НСУ</v>
      </c>
      <c r="BF48" s="310">
        <f>IF(E48="","",(VLOOKUP(E48,КТ!$A$4:$AD$911,5,0)))</f>
        <v>1</v>
      </c>
      <c r="BG48" s="311"/>
      <c r="BH48" s="320" t="s">
        <v>3256</v>
      </c>
      <c r="BI48" s="342">
        <v>44607</v>
      </c>
      <c r="BJ48" s="342">
        <v>44607</v>
      </c>
      <c r="BK48" s="343">
        <v>6</v>
      </c>
      <c r="BL48" s="313" t="s">
        <v>1901</v>
      </c>
      <c r="BM48" s="314" t="str">
        <f>IFERROR(VLOOKUP(E48,КТ!$A$4:$AE$911,31,FALSE),"")</f>
        <v>Авиационное обслуживание (вертолеты)</v>
      </c>
      <c r="BN48" s="313" t="s">
        <v>2878</v>
      </c>
      <c r="BO48" s="344">
        <v>14</v>
      </c>
      <c r="BP48" s="313" t="s">
        <v>220</v>
      </c>
      <c r="BQ48" s="313" t="s">
        <v>221</v>
      </c>
      <c r="BR48" s="345"/>
      <c r="BS48" s="345"/>
      <c r="BT48" s="344">
        <v>5</v>
      </c>
      <c r="BU48" s="344">
        <v>1</v>
      </c>
      <c r="BV48" s="313" t="s">
        <v>2979</v>
      </c>
      <c r="BW48" s="313"/>
      <c r="BX48" s="313" t="s">
        <v>221</v>
      </c>
    </row>
    <row r="49" spans="2:76" s="277" customFormat="1" ht="20.25" customHeight="1" x14ac:dyDescent="0.25">
      <c r="B49" s="278">
        <v>39</v>
      </c>
      <c r="C49" s="279" t="s">
        <v>216</v>
      </c>
      <c r="D49" s="278" t="s">
        <v>3203</v>
      </c>
      <c r="E49" s="317">
        <v>11104</v>
      </c>
      <c r="F49" s="281" t="str">
        <f>VLOOKUP(E49,КТ!$A$4:$B$911,2,0)</f>
        <v>Авиационное обслуживание (вертолеты)</v>
      </c>
      <c r="G49" s="282" t="s">
        <v>3184</v>
      </c>
      <c r="H49" s="283" t="s">
        <v>3127</v>
      </c>
      <c r="I49" s="284">
        <v>779149.92284999997</v>
      </c>
      <c r="J49" s="285" t="s">
        <v>3112</v>
      </c>
      <c r="K49" s="321">
        <v>44196</v>
      </c>
      <c r="L49" s="287" t="str">
        <f t="shared" si="8"/>
        <v>ДА</v>
      </c>
      <c r="M49" s="288" t="str">
        <f>VLOOKUP(E49,КТ!$A$4:$X$911,24,FALSE)</f>
        <v>Высокий</v>
      </c>
      <c r="N49" s="289">
        <v>44196</v>
      </c>
      <c r="O49" s="289">
        <v>46022</v>
      </c>
      <c r="P49" s="290"/>
      <c r="Q49" s="291" t="s">
        <v>3242</v>
      </c>
      <c r="R49" s="291"/>
      <c r="S49" s="291" t="s">
        <v>3235</v>
      </c>
      <c r="T49" s="292"/>
      <c r="U49" s="293"/>
      <c r="V49" s="293"/>
      <c r="W49" s="293"/>
      <c r="X49" s="293"/>
      <c r="Y49" s="293"/>
      <c r="Z49" s="293"/>
      <c r="AA49" s="293"/>
      <c r="AB49" s="293"/>
      <c r="AC49" s="293"/>
      <c r="AD49" s="293"/>
      <c r="AE49" s="293"/>
      <c r="AF49" s="293"/>
      <c r="AG49" s="294"/>
      <c r="AH49" s="295"/>
      <c r="AI49" s="296"/>
      <c r="AJ49" s="297"/>
      <c r="AK49" s="297"/>
      <c r="AL49" s="297"/>
      <c r="AM49" s="109"/>
      <c r="AN49" s="298"/>
      <c r="AO49" s="298"/>
      <c r="AP49" s="299">
        <f t="shared" si="9"/>
        <v>0</v>
      </c>
      <c r="AQ49" s="300">
        <v>60326.218070000003</v>
      </c>
      <c r="AR49" s="301">
        <f t="shared" si="10"/>
        <v>718823.70478000003</v>
      </c>
      <c r="AS49" s="302">
        <f t="shared" si="11"/>
        <v>7.7425687022257268</v>
      </c>
      <c r="AT49" s="303"/>
      <c r="AU49" s="296"/>
      <c r="AV49" s="304" t="str">
        <f>IF(AND(ISERR(FIND({"."},AM49))),IF(AND(0&lt;AM49,AM49&lt;($AW49+1)),"красный",IF(AND($AW49&lt;AM49,AM49&lt;($AX49+1)),"оранжевый",IF(AND($AX49&lt;AM49,AM49&lt;($AY49+1)),"желтый",IF(AND(0&lt;AM49,AM49&gt;=$AZ49),"зеленый","")))))</f>
        <v/>
      </c>
      <c r="AW49" s="305">
        <f>VLOOKUP(E49,КТ!$A$4:$AC$911,26,0)</f>
        <v>69</v>
      </c>
      <c r="AX49" s="304">
        <f>VLOOKUP(E49,КТ!$A$4:$AC$911,27,0)</f>
        <v>79</v>
      </c>
      <c r="AY49" s="304">
        <f>VLOOKUP(E49,КТ!$A$4:$AC$911,28,0)</f>
        <v>89</v>
      </c>
      <c r="AZ49" s="306">
        <f>VLOOKUP(E49,КТ!$A$4:$AC$911,29,0)</f>
        <v>90</v>
      </c>
      <c r="BA49" s="307"/>
      <c r="BB49" s="307"/>
      <c r="BC49" s="307"/>
      <c r="BD49" s="319" t="str">
        <f t="shared" si="12"/>
        <v>соот-т</v>
      </c>
      <c r="BE49" s="309" t="str">
        <f>IF(E49="","",(VLOOKUP(E49,КТ!$A$4:$AD$911,30,0)))</f>
        <v>НСУ</v>
      </c>
      <c r="BF49" s="310">
        <f>IF(E49="","",(VLOOKUP(E49,КТ!$A$4:$AD$911,5,0)))</f>
        <v>1</v>
      </c>
      <c r="BG49" s="311"/>
      <c r="BH49" s="320" t="s">
        <v>3256</v>
      </c>
      <c r="BI49" s="342">
        <v>44242</v>
      </c>
      <c r="BJ49" s="342">
        <v>44242</v>
      </c>
      <c r="BK49" s="343">
        <v>6</v>
      </c>
      <c r="BL49" s="313" t="s">
        <v>1901</v>
      </c>
      <c r="BM49" s="314" t="str">
        <f>IFERROR(VLOOKUP(E49,КТ!$A$4:$AE$911,31,FALSE),"")</f>
        <v>Авиационное обслуживание (вертолеты)</v>
      </c>
      <c r="BN49" s="313" t="s">
        <v>2878</v>
      </c>
      <c r="BO49" s="344">
        <v>23</v>
      </c>
      <c r="BP49" s="313" t="s">
        <v>220</v>
      </c>
      <c r="BQ49" s="313" t="s">
        <v>221</v>
      </c>
      <c r="BR49" s="345"/>
      <c r="BS49" s="345"/>
      <c r="BT49" s="344">
        <v>3</v>
      </c>
      <c r="BU49" s="344">
        <v>0</v>
      </c>
      <c r="BV49" s="313" t="s">
        <v>2979</v>
      </c>
      <c r="BW49" s="313"/>
      <c r="BX49" s="313" t="s">
        <v>221</v>
      </c>
    </row>
    <row r="50" spans="2:76" s="277" customFormat="1" ht="20.25" customHeight="1" x14ac:dyDescent="0.25">
      <c r="B50" s="278">
        <v>40</v>
      </c>
      <c r="C50" s="279" t="s">
        <v>216</v>
      </c>
      <c r="D50" s="278" t="s">
        <v>3203</v>
      </c>
      <c r="E50" s="317">
        <v>11104</v>
      </c>
      <c r="F50" s="281" t="str">
        <f>VLOOKUP(E50,КТ!$A$4:$B$911,2,0)</f>
        <v>Авиационное обслуживание (вертолеты)</v>
      </c>
      <c r="G50" s="282" t="s">
        <v>3183</v>
      </c>
      <c r="H50" s="283" t="s">
        <v>3126</v>
      </c>
      <c r="I50" s="284">
        <v>416500</v>
      </c>
      <c r="J50" s="285" t="s">
        <v>3113</v>
      </c>
      <c r="K50" s="321">
        <v>44196</v>
      </c>
      <c r="L50" s="287" t="str">
        <f t="shared" si="8"/>
        <v>ДА</v>
      </c>
      <c r="M50" s="288" t="str">
        <f>VLOOKUP(E50,КТ!$A$4:$X$911,24,FALSE)</f>
        <v>Высокий</v>
      </c>
      <c r="N50" s="289">
        <v>44196</v>
      </c>
      <c r="O50" s="289">
        <v>46022</v>
      </c>
      <c r="P50" s="290"/>
      <c r="Q50" s="291" t="s">
        <v>3240</v>
      </c>
      <c r="R50" s="291"/>
      <c r="S50" s="291" t="s">
        <v>3235</v>
      </c>
      <c r="T50" s="292"/>
      <c r="U50" s="293"/>
      <c r="V50" s="293"/>
      <c r="W50" s="293"/>
      <c r="X50" s="293"/>
      <c r="Y50" s="293"/>
      <c r="Z50" s="293"/>
      <c r="AA50" s="293"/>
      <c r="AB50" s="293"/>
      <c r="AC50" s="293"/>
      <c r="AD50" s="293"/>
      <c r="AE50" s="293"/>
      <c r="AF50" s="293"/>
      <c r="AG50" s="294"/>
      <c r="AH50" s="295"/>
      <c r="AI50" s="296"/>
      <c r="AJ50" s="297"/>
      <c r="AK50" s="297"/>
      <c r="AL50" s="297"/>
      <c r="AM50" s="109">
        <v>100</v>
      </c>
      <c r="AN50" s="298"/>
      <c r="AO50" s="298"/>
      <c r="AP50" s="299">
        <f t="shared" si="9"/>
        <v>0</v>
      </c>
      <c r="AQ50" s="300">
        <v>6203.1149699999996</v>
      </c>
      <c r="AR50" s="301">
        <f t="shared" si="10"/>
        <v>410296.88503</v>
      </c>
      <c r="AS50" s="302">
        <f t="shared" si="11"/>
        <v>1.4893433301320527</v>
      </c>
      <c r="AT50" s="303"/>
      <c r="AU50" s="296"/>
      <c r="AV50" s="304" t="str">
        <f>IF(AND(ISERR(FIND({"."},AM50))),IF(AND(0&lt;AM50,AM50&lt;($AW50+1)),"красный",IF(AND($AW50&lt;AM50,AM50&lt;($AX50+1)),"оранжевый",IF(AND($AX50&lt;AM50,AM50&lt;($AY50+1)),"желтый",IF(AND(0&lt;AM50,AM50&gt;=$AZ50),"зеленый","")))))</f>
        <v>зеленый</v>
      </c>
      <c r="AW50" s="305">
        <f>VLOOKUP(E50,КТ!$A$4:$AC$911,26,0)</f>
        <v>69</v>
      </c>
      <c r="AX50" s="304">
        <f>VLOOKUP(E50,КТ!$A$4:$AC$911,27,0)</f>
        <v>79</v>
      </c>
      <c r="AY50" s="304">
        <f>VLOOKUP(E50,КТ!$A$4:$AC$911,28,0)</f>
        <v>89</v>
      </c>
      <c r="AZ50" s="306">
        <f>VLOOKUP(E50,КТ!$A$4:$AC$911,29,0)</f>
        <v>90</v>
      </c>
      <c r="BA50" s="307"/>
      <c r="BB50" s="307"/>
      <c r="BC50" s="307"/>
      <c r="BD50" s="319" t="str">
        <f t="shared" si="12"/>
        <v>соот-т</v>
      </c>
      <c r="BE50" s="309" t="str">
        <f>IF(E50="","",(VLOOKUP(E50,КТ!$A$4:$AD$911,30,0)))</f>
        <v>НСУ</v>
      </c>
      <c r="BF50" s="310">
        <f>IF(E50="","",(VLOOKUP(E50,КТ!$A$4:$AD$911,5,0)))</f>
        <v>1</v>
      </c>
      <c r="BG50" s="311"/>
      <c r="BH50" s="320" t="s">
        <v>3256</v>
      </c>
      <c r="BI50" s="342">
        <v>44242</v>
      </c>
      <c r="BJ50" s="342">
        <v>44242</v>
      </c>
      <c r="BK50" s="343">
        <v>6</v>
      </c>
      <c r="BL50" s="313" t="s">
        <v>1901</v>
      </c>
      <c r="BM50" s="314" t="str">
        <f>IFERROR(VLOOKUP(E50,КТ!$A$4:$AE$911,31,FALSE),"")</f>
        <v>Авиационное обслуживание (вертолеты)</v>
      </c>
      <c r="BN50" s="313" t="s">
        <v>2878</v>
      </c>
      <c r="BO50" s="344">
        <v>23</v>
      </c>
      <c r="BP50" s="313" t="s">
        <v>220</v>
      </c>
      <c r="BQ50" s="313" t="s">
        <v>221</v>
      </c>
      <c r="BR50" s="345"/>
      <c r="BS50" s="345"/>
      <c r="BT50" s="344">
        <v>2</v>
      </c>
      <c r="BU50" s="344">
        <v>1</v>
      </c>
      <c r="BV50" s="313" t="s">
        <v>2979</v>
      </c>
      <c r="BW50" s="313"/>
      <c r="BX50" s="313" t="s">
        <v>221</v>
      </c>
    </row>
    <row r="51" spans="2:76" s="277" customFormat="1" ht="20.25" customHeight="1" x14ac:dyDescent="0.25">
      <c r="B51" s="278">
        <v>41</v>
      </c>
      <c r="C51" s="279" t="s">
        <v>216</v>
      </c>
      <c r="D51" s="278" t="s">
        <v>3203</v>
      </c>
      <c r="E51" s="317">
        <v>11104</v>
      </c>
      <c r="F51" s="281" t="str">
        <f>VLOOKUP(E51,КТ!$A$4:$B$911,2,0)</f>
        <v>Авиационное обслуживание (вертолеты)</v>
      </c>
      <c r="G51" s="282" t="s">
        <v>3183</v>
      </c>
      <c r="H51" s="283" t="s">
        <v>3126</v>
      </c>
      <c r="I51" s="284">
        <v>201600</v>
      </c>
      <c r="J51" s="285" t="s">
        <v>3114</v>
      </c>
      <c r="K51" s="323">
        <v>44554</v>
      </c>
      <c r="L51" s="287" t="str">
        <f t="shared" si="8"/>
        <v>НЕТ</v>
      </c>
      <c r="M51" s="288" t="str">
        <f>VLOOKUP(E51,КТ!$A$4:$X$911,24,FALSE)</f>
        <v>Высокий</v>
      </c>
      <c r="N51" s="289">
        <v>44554</v>
      </c>
      <c r="O51" s="289">
        <v>45657</v>
      </c>
      <c r="P51" s="290"/>
      <c r="Q51" s="291" t="s">
        <v>3240</v>
      </c>
      <c r="R51" s="291"/>
      <c r="S51" s="291" t="s">
        <v>3235</v>
      </c>
      <c r="T51" s="292"/>
      <c r="U51" s="293"/>
      <c r="V51" s="293"/>
      <c r="W51" s="293"/>
      <c r="X51" s="293"/>
      <c r="Y51" s="293"/>
      <c r="Z51" s="293"/>
      <c r="AA51" s="293"/>
      <c r="AB51" s="293"/>
      <c r="AC51" s="293"/>
      <c r="AD51" s="293"/>
      <c r="AE51" s="293"/>
      <c r="AF51" s="293"/>
      <c r="AG51" s="294"/>
      <c r="AH51" s="295"/>
      <c r="AI51" s="296"/>
      <c r="AJ51" s="297"/>
      <c r="AK51" s="297"/>
      <c r="AL51" s="297"/>
      <c r="AM51" s="109">
        <v>100</v>
      </c>
      <c r="AN51" s="298"/>
      <c r="AO51" s="298"/>
      <c r="AP51" s="299">
        <f t="shared" si="9"/>
        <v>0</v>
      </c>
      <c r="AQ51" s="300">
        <v>77731.816630000001</v>
      </c>
      <c r="AR51" s="301">
        <f t="shared" si="10"/>
        <v>123868.18337</v>
      </c>
      <c r="AS51" s="302">
        <f t="shared" si="11"/>
        <v>38.557448725198412</v>
      </c>
      <c r="AT51" s="303"/>
      <c r="AU51" s="296"/>
      <c r="AV51" s="304" t="str">
        <f>IF(AND(ISERR(FIND({"."},AM51))),IF(AND(0&lt;AM51,AM51&lt;($AW51+1)),"красный",IF(AND($AW51&lt;AM51,AM51&lt;($AX51+1)),"оранжевый",IF(AND($AX51&lt;AM51,AM51&lt;($AY51+1)),"желтый",IF(AND(0&lt;AM51,AM51&gt;=$AZ51),"зеленый","")))))</f>
        <v>зеленый</v>
      </c>
      <c r="AW51" s="305">
        <f>VLOOKUP(E51,КТ!$A$4:$AC$911,26,0)</f>
        <v>69</v>
      </c>
      <c r="AX51" s="304">
        <f>VLOOKUP(E51,КТ!$A$4:$AC$911,27,0)</f>
        <v>79</v>
      </c>
      <c r="AY51" s="304">
        <f>VLOOKUP(E51,КТ!$A$4:$AC$911,28,0)</f>
        <v>89</v>
      </c>
      <c r="AZ51" s="306">
        <f>VLOOKUP(E51,КТ!$A$4:$AC$911,29,0)</f>
        <v>90</v>
      </c>
      <c r="BA51" s="307"/>
      <c r="BB51" s="307"/>
      <c r="BC51" s="307"/>
      <c r="BD51" s="319" t="str">
        <f t="shared" si="12"/>
        <v>соот-т</v>
      </c>
      <c r="BE51" s="309" t="str">
        <f>IF(E51="","",(VLOOKUP(E51,КТ!$A$4:$AD$911,30,0)))</f>
        <v>НСУ</v>
      </c>
      <c r="BF51" s="310">
        <f>IF(E51="","",(VLOOKUP(E51,КТ!$A$4:$AD$911,5,0)))</f>
        <v>1</v>
      </c>
      <c r="BG51" s="311"/>
      <c r="BH51" s="320" t="s">
        <v>3256</v>
      </c>
      <c r="BI51" s="342">
        <v>44607</v>
      </c>
      <c r="BJ51" s="342">
        <v>44607</v>
      </c>
      <c r="BK51" s="343">
        <v>6</v>
      </c>
      <c r="BL51" s="313" t="s">
        <v>1901</v>
      </c>
      <c r="BM51" s="314" t="str">
        <f>IFERROR(VLOOKUP(E51,КТ!$A$4:$AE$911,31,FALSE),"")</f>
        <v>Авиационное обслуживание (вертолеты)</v>
      </c>
      <c r="BN51" s="313" t="s">
        <v>2878</v>
      </c>
      <c r="BO51" s="344">
        <v>14</v>
      </c>
      <c r="BP51" s="313" t="s">
        <v>220</v>
      </c>
      <c r="BQ51" s="313" t="s">
        <v>221</v>
      </c>
      <c r="BR51" s="345"/>
      <c r="BS51" s="345"/>
      <c r="BT51" s="344">
        <v>3</v>
      </c>
      <c r="BU51" s="344">
        <v>0</v>
      </c>
      <c r="BV51" s="313" t="s">
        <v>2979</v>
      </c>
      <c r="BW51" s="313"/>
      <c r="BX51" s="313" t="s">
        <v>221</v>
      </c>
    </row>
    <row r="52" spans="2:76" s="277" customFormat="1" ht="20.25" customHeight="1" x14ac:dyDescent="0.25">
      <c r="B52" s="278">
        <v>42</v>
      </c>
      <c r="C52" s="279" t="s">
        <v>216</v>
      </c>
      <c r="D52" s="278" t="s">
        <v>3199</v>
      </c>
      <c r="E52" s="280">
        <v>101108</v>
      </c>
      <c r="F52" s="281" t="str">
        <f>VLOOKUP(E52,КТ!$A$4:$B$911,2,0)</f>
        <v>Услуги по специальным лабораторным исследованиям керна и пластовых флюидов (в том числе уникальные исследования, новые технологии исследований)</v>
      </c>
      <c r="G52" s="282" t="s">
        <v>3128</v>
      </c>
      <c r="H52" s="283">
        <v>278127289</v>
      </c>
      <c r="I52" s="284">
        <v>16015.523745979201</v>
      </c>
      <c r="J52" s="285" t="s">
        <v>3026</v>
      </c>
      <c r="K52" s="286">
        <v>44424</v>
      </c>
      <c r="L52" s="287" t="str">
        <f t="shared" si="3"/>
        <v>НЕТ</v>
      </c>
      <c r="M52" s="288" t="str">
        <f>VLOOKUP(E52,КТ!$A$4:$X$911,24,FALSE)</f>
        <v>Низкий</v>
      </c>
      <c r="N52" s="289">
        <v>44424</v>
      </c>
      <c r="O52" s="289">
        <v>45657</v>
      </c>
      <c r="P52" s="290"/>
      <c r="Q52" s="291" t="s">
        <v>3205</v>
      </c>
      <c r="R52" s="291"/>
      <c r="S52" s="291"/>
      <c r="T52" s="292"/>
      <c r="U52" s="293"/>
      <c r="V52" s="293"/>
      <c r="W52" s="293"/>
      <c r="X52" s="293"/>
      <c r="Y52" s="293"/>
      <c r="Z52" s="293"/>
      <c r="AA52" s="293"/>
      <c r="AB52" s="293"/>
      <c r="AC52" s="293"/>
      <c r="AD52" s="293"/>
      <c r="AE52" s="293"/>
      <c r="AF52" s="293"/>
      <c r="AG52" s="294"/>
      <c r="AH52" s="295"/>
      <c r="AI52" s="296"/>
      <c r="AJ52" s="297"/>
      <c r="AK52" s="297"/>
      <c r="AL52" s="297"/>
      <c r="AM52" s="109"/>
      <c r="AN52" s="298"/>
      <c r="AO52" s="298"/>
      <c r="AP52" s="299">
        <f t="shared" si="4"/>
        <v>0</v>
      </c>
      <c r="AQ52" s="300">
        <v>7927.1474699999999</v>
      </c>
      <c r="AR52" s="301">
        <f t="shared" si="5"/>
        <v>8088.3762759792007</v>
      </c>
      <c r="AS52" s="302">
        <f t="shared" si="6"/>
        <v>49.496648350261793</v>
      </c>
      <c r="AT52" s="303"/>
      <c r="AU52" s="296"/>
      <c r="AV52" s="304" t="str">
        <f>IF(AND(ISERR(FIND({"."},AM52))),IF(AND(0&lt;AM52,AM52&lt;($AW52+1)),"красный",IF(AND($AW52&lt;AM52,AM52&lt;($AX52+1)),"оранжевый",IF(AND($AX52&lt;AM52,AM52&lt;($AY52+1)),"желтый",IF(AND(0&lt;AM52,AM52&gt;=$AZ52),"зеленый","")))))</f>
        <v/>
      </c>
      <c r="AW52" s="305">
        <f>VLOOKUP(E52,КТ!$A$4:$AC$911,26,0)</f>
        <v>54</v>
      </c>
      <c r="AX52" s="304">
        <f>VLOOKUP(E52,КТ!$A$4:$AC$911,27,0)</f>
        <v>69</v>
      </c>
      <c r="AY52" s="304">
        <f>VLOOKUP(E52,КТ!$A$4:$AC$911,28,0)</f>
        <v>84</v>
      </c>
      <c r="AZ52" s="306">
        <f>VLOOKUP(E52,КТ!$A$4:$AC$911,29,0)</f>
        <v>85</v>
      </c>
      <c r="BA52" s="307"/>
      <c r="BB52" s="307"/>
      <c r="BC52" s="307"/>
      <c r="BD52" s="319" t="str">
        <f t="shared" si="7"/>
        <v>соот-т</v>
      </c>
      <c r="BE52" s="309" t="str">
        <f>IF(E52="","",(VLOOKUP(E52,КТ!$A$4:$AD$911,30,0)))</f>
        <v>Геология</v>
      </c>
      <c r="BF52" s="310">
        <f>IF(E52="","",(VLOOKUP(E52,КТ!$A$4:$AD$911,5,0)))</f>
        <v>2</v>
      </c>
      <c r="BG52" s="311"/>
      <c r="BH52" s="291" t="s">
        <v>3249</v>
      </c>
      <c r="BI52" s="341"/>
      <c r="BJ52" s="341"/>
      <c r="BK52" s="312"/>
      <c r="BL52" s="313"/>
      <c r="BM52" s="314" t="str">
        <f>IFERROR(VLOOKUP(E52,КТ!$A$4:$AE$911,31,FALSE),"")</f>
        <v>Lead Time не предусмотрен</v>
      </c>
      <c r="BN52" s="313"/>
      <c r="BO52" s="315"/>
      <c r="BP52" s="313"/>
      <c r="BQ52" s="313"/>
      <c r="BR52" s="316"/>
      <c r="BS52" s="316"/>
      <c r="BT52" s="315"/>
      <c r="BU52" s="315"/>
      <c r="BV52" s="313"/>
      <c r="BW52" s="313"/>
      <c r="BX52" s="313"/>
    </row>
    <row r="53" spans="2:76" s="277" customFormat="1" ht="20.25" customHeight="1" x14ac:dyDescent="0.25">
      <c r="B53" s="278">
        <v>43</v>
      </c>
      <c r="C53" s="279" t="s">
        <v>216</v>
      </c>
      <c r="D53" s="278" t="s">
        <v>3199</v>
      </c>
      <c r="E53" s="317">
        <v>10124</v>
      </c>
      <c r="F53" s="281" t="str">
        <f>VLOOKUP(E53,КТ!$A$4:$B$911,2,0)</f>
        <v>НИОКР, НИР в области геофизики, геологии и разработки месторождений</v>
      </c>
      <c r="G53" s="282" t="s">
        <v>3130</v>
      </c>
      <c r="H53" s="283">
        <v>7838395487</v>
      </c>
      <c r="I53" s="284">
        <v>73579</v>
      </c>
      <c r="J53" s="285" t="s">
        <v>3028</v>
      </c>
      <c r="K53" s="321">
        <v>44719</v>
      </c>
      <c r="L53" s="287" t="str">
        <f t="shared" si="3"/>
        <v>НЕТ</v>
      </c>
      <c r="M53" s="288" t="str">
        <f>VLOOKUP(E53,КТ!$A$4:$X$911,24,FALSE)</f>
        <v>Низкий</v>
      </c>
      <c r="N53" s="289">
        <v>44719</v>
      </c>
      <c r="O53" s="289">
        <v>73050</v>
      </c>
      <c r="P53" s="290"/>
      <c r="Q53" s="291" t="s">
        <v>3207</v>
      </c>
      <c r="R53" s="291"/>
      <c r="S53" s="291"/>
      <c r="T53" s="292"/>
      <c r="U53" s="293"/>
      <c r="V53" s="293"/>
      <c r="W53" s="293"/>
      <c r="X53" s="293"/>
      <c r="Y53" s="293"/>
      <c r="Z53" s="293"/>
      <c r="AA53" s="293"/>
      <c r="AB53" s="293"/>
      <c r="AC53" s="293"/>
      <c r="AD53" s="293"/>
      <c r="AE53" s="293"/>
      <c r="AF53" s="293"/>
      <c r="AG53" s="294"/>
      <c r="AH53" s="295"/>
      <c r="AI53" s="296"/>
      <c r="AJ53" s="297"/>
      <c r="AK53" s="297"/>
      <c r="AL53" s="297"/>
      <c r="AM53" s="109"/>
      <c r="AN53" s="298"/>
      <c r="AO53" s="298"/>
      <c r="AP53" s="299">
        <f t="shared" si="4"/>
        <v>0</v>
      </c>
      <c r="AQ53" s="300">
        <v>72219.678690000001</v>
      </c>
      <c r="AR53" s="301">
        <f t="shared" si="5"/>
        <v>1359.3213099999994</v>
      </c>
      <c r="AS53" s="302">
        <f t="shared" si="6"/>
        <v>98.152568925916356</v>
      </c>
      <c r="AT53" s="303"/>
      <c r="AU53" s="296"/>
      <c r="AV53" s="304" t="str">
        <f>IF(AND(ISERR(FIND({"."},AM53))),IF(AND(0&lt;AM53,AM53&lt;($AW53+1)),"красный",IF(AND($AW53&lt;AM53,AM53&lt;($AX53+1)),"оранжевый",IF(AND($AX53&lt;AM53,AM53&lt;($AY53+1)),"желтый",IF(AND(0&lt;AM53,AM53&gt;=$AZ53),"зеленый","")))))</f>
        <v/>
      </c>
      <c r="AW53" s="305">
        <f>VLOOKUP(E53,КТ!$A$4:$AC$911,26,0)</f>
        <v>54</v>
      </c>
      <c r="AX53" s="304">
        <f>VLOOKUP(E53,КТ!$A$4:$AC$911,27,0)</f>
        <v>69</v>
      </c>
      <c r="AY53" s="304">
        <f>VLOOKUP(E53,КТ!$A$4:$AC$911,28,0)</f>
        <v>84</v>
      </c>
      <c r="AZ53" s="306">
        <f>VLOOKUP(E53,КТ!$A$4:$AC$911,29,0)</f>
        <v>85</v>
      </c>
      <c r="BA53" s="307"/>
      <c r="BB53" s="307"/>
      <c r="BC53" s="307"/>
      <c r="BD53" s="319" t="str">
        <f t="shared" si="7"/>
        <v>соот-т</v>
      </c>
      <c r="BE53" s="309" t="str">
        <f>IF(E53="","",(VLOOKUP(E53,КТ!$A$4:$AD$911,30,0)))</f>
        <v>Геология</v>
      </c>
      <c r="BF53" s="310">
        <f>IF(E53="","",(VLOOKUP(E53,КТ!$A$4:$AD$911,5,0)))</f>
        <v>2</v>
      </c>
      <c r="BG53" s="311"/>
      <c r="BH53" s="320" t="s">
        <v>3250</v>
      </c>
      <c r="BI53" s="320"/>
      <c r="BJ53" s="320"/>
      <c r="BK53" s="312"/>
      <c r="BL53" s="313"/>
      <c r="BM53" s="314" t="str">
        <f>IFERROR(VLOOKUP(E53,КТ!$A$4:$AE$911,31,FALSE),"")</f>
        <v>Lead Time не предусмотрен</v>
      </c>
      <c r="BN53" s="313"/>
      <c r="BO53" s="315"/>
      <c r="BP53" s="313"/>
      <c r="BQ53" s="313"/>
      <c r="BR53" s="316"/>
      <c r="BS53" s="316"/>
      <c r="BT53" s="315"/>
      <c r="BU53" s="315"/>
      <c r="BV53" s="313"/>
      <c r="BW53" s="313"/>
      <c r="BX53" s="313"/>
    </row>
    <row r="54" spans="2:76" s="277" customFormat="1" ht="20.25" customHeight="1" x14ac:dyDescent="0.25">
      <c r="B54" s="278">
        <v>44</v>
      </c>
      <c r="C54" s="279" t="s">
        <v>216</v>
      </c>
      <c r="D54" s="278" t="s">
        <v>3199</v>
      </c>
      <c r="E54" s="322">
        <v>10114</v>
      </c>
      <c r="F54" s="281" t="str">
        <f>VLOOKUP(E54,КТ!$A$4:$B$911,2,0)</f>
        <v>Супервайзерские услуги полевых работ площадными геофизическими методами</v>
      </c>
      <c r="G54" s="282" t="s">
        <v>3131</v>
      </c>
      <c r="H54" s="283" t="s">
        <v>3119</v>
      </c>
      <c r="I54" s="284">
        <v>129266.447</v>
      </c>
      <c r="J54" s="285" t="s">
        <v>3029</v>
      </c>
      <c r="K54" s="323">
        <v>44522</v>
      </c>
      <c r="L54" s="287" t="str">
        <f t="shared" si="3"/>
        <v>НЕТ</v>
      </c>
      <c r="M54" s="288" t="str">
        <f>VLOOKUP(E54,КТ!$A$4:$X$911,24,FALSE)</f>
        <v>Низкий</v>
      </c>
      <c r="N54" s="289">
        <v>44522</v>
      </c>
      <c r="O54" s="289">
        <v>45657</v>
      </c>
      <c r="P54" s="290"/>
      <c r="Q54" s="291" t="s">
        <v>3207</v>
      </c>
      <c r="R54" s="291"/>
      <c r="S54" s="291"/>
      <c r="T54" s="292"/>
      <c r="U54" s="293"/>
      <c r="V54" s="293"/>
      <c r="W54" s="293"/>
      <c r="X54" s="293"/>
      <c r="Y54" s="293"/>
      <c r="Z54" s="293"/>
      <c r="AA54" s="293"/>
      <c r="AB54" s="293"/>
      <c r="AC54" s="293"/>
      <c r="AD54" s="293"/>
      <c r="AE54" s="293"/>
      <c r="AF54" s="293"/>
      <c r="AG54" s="294"/>
      <c r="AH54" s="295"/>
      <c r="AI54" s="296"/>
      <c r="AJ54" s="297"/>
      <c r="AK54" s="297"/>
      <c r="AL54" s="297"/>
      <c r="AM54" s="109"/>
      <c r="AN54" s="298"/>
      <c r="AO54" s="298"/>
      <c r="AP54" s="299">
        <f t="shared" si="4"/>
        <v>0</v>
      </c>
      <c r="AQ54" s="300">
        <v>15576.828009999999</v>
      </c>
      <c r="AR54" s="301">
        <f t="shared" si="5"/>
        <v>113689.61899</v>
      </c>
      <c r="AS54" s="302">
        <f t="shared" si="6"/>
        <v>12.050171078036978</v>
      </c>
      <c r="AT54" s="303"/>
      <c r="AU54" s="296"/>
      <c r="AV54" s="304" t="str">
        <f>IF(AND(ISERR(FIND({"."},AM54))),IF(AND(0&lt;AM54,AM54&lt;($AW54+1)),"красный",IF(AND($AW54&lt;AM54,AM54&lt;($AX54+1)),"оранжевый",IF(AND($AX54&lt;AM54,AM54&lt;($AY54+1)),"желтый",IF(AND(0&lt;AM54,AM54&gt;=$AZ54),"зеленый","")))))</f>
        <v/>
      </c>
      <c r="AW54" s="305">
        <f>VLOOKUP(E54,КТ!$A$4:$AC$911,26,0)</f>
        <v>54</v>
      </c>
      <c r="AX54" s="304">
        <f>VLOOKUP(E54,КТ!$A$4:$AC$911,27,0)</f>
        <v>69</v>
      </c>
      <c r="AY54" s="304">
        <f>VLOOKUP(E54,КТ!$A$4:$AC$911,28,0)</f>
        <v>84</v>
      </c>
      <c r="AZ54" s="306">
        <f>VLOOKUP(E54,КТ!$A$4:$AC$911,29,0)</f>
        <v>85</v>
      </c>
      <c r="BA54" s="307"/>
      <c r="BB54" s="307"/>
      <c r="BC54" s="307"/>
      <c r="BD54" s="319" t="str">
        <f t="shared" si="7"/>
        <v>соот-т</v>
      </c>
      <c r="BE54" s="309" t="str">
        <f>IF(E54="","",(VLOOKUP(E54,КТ!$A$4:$AD$911,30,0)))</f>
        <v>Геология</v>
      </c>
      <c r="BF54" s="310">
        <f>IF(E54="","",(VLOOKUP(E54,КТ!$A$4:$AD$911,5,0)))</f>
        <v>2</v>
      </c>
      <c r="BG54" s="311"/>
      <c r="BH54" s="320" t="s">
        <v>3250</v>
      </c>
      <c r="BI54" s="320"/>
      <c r="BJ54" s="320"/>
      <c r="BK54" s="312"/>
      <c r="BL54" s="313"/>
      <c r="BM54" s="314" t="str">
        <f>IFERROR(VLOOKUP(E54,КТ!$A$4:$AE$911,31,FALSE),"")</f>
        <v>Lead Time не предусмотрен</v>
      </c>
      <c r="BN54" s="313"/>
      <c r="BO54" s="315"/>
      <c r="BP54" s="313"/>
      <c r="BQ54" s="313"/>
      <c r="BR54" s="316"/>
      <c r="BS54" s="316"/>
      <c r="BT54" s="315"/>
      <c r="BU54" s="315"/>
      <c r="BV54" s="313"/>
      <c r="BW54" s="313"/>
      <c r="BX54" s="313"/>
    </row>
    <row r="55" spans="2:76" s="277" customFormat="1" ht="20.25" customHeight="1" x14ac:dyDescent="0.25">
      <c r="B55" s="278">
        <v>45</v>
      </c>
      <c r="C55" s="279" t="s">
        <v>216</v>
      </c>
      <c r="D55" s="278" t="s">
        <v>3199</v>
      </c>
      <c r="E55" s="317">
        <v>11708</v>
      </c>
      <c r="F55" s="281" t="str">
        <f>VLOOKUP(E55,КТ!$A$4:$B$911,2,0)</f>
        <v>НИОКР, НИР прочие</v>
      </c>
      <c r="G55" s="282" t="s">
        <v>3130</v>
      </c>
      <c r="H55" s="283">
        <v>7838395487</v>
      </c>
      <c r="I55" s="284">
        <v>6053344.21</v>
      </c>
      <c r="J55" s="285" t="s">
        <v>3031</v>
      </c>
      <c r="K55" s="323">
        <v>44389</v>
      </c>
      <c r="L55" s="287" t="str">
        <f t="shared" si="3"/>
        <v>ДА</v>
      </c>
      <c r="M55" s="288" t="str">
        <f>VLOOKUP(E55,КТ!$A$4:$X$911,24,FALSE)</f>
        <v>Не определен</v>
      </c>
      <c r="N55" s="289">
        <v>44389</v>
      </c>
      <c r="O55" s="289">
        <v>46387</v>
      </c>
      <c r="P55" s="290"/>
      <c r="Q55" s="291" t="s">
        <v>3206</v>
      </c>
      <c r="R55" s="291"/>
      <c r="S55" s="291"/>
      <c r="T55" s="292"/>
      <c r="U55" s="293"/>
      <c r="V55" s="293"/>
      <c r="W55" s="293"/>
      <c r="X55" s="293"/>
      <c r="Y55" s="293"/>
      <c r="Z55" s="293"/>
      <c r="AA55" s="293"/>
      <c r="AB55" s="293"/>
      <c r="AC55" s="293"/>
      <c r="AD55" s="293"/>
      <c r="AE55" s="293"/>
      <c r="AF55" s="293"/>
      <c r="AG55" s="294"/>
      <c r="AH55" s="295"/>
      <c r="AI55" s="296"/>
      <c r="AJ55" s="297"/>
      <c r="AK55" s="297"/>
      <c r="AL55" s="297"/>
      <c r="AM55" s="109"/>
      <c r="AN55" s="298"/>
      <c r="AO55" s="298"/>
      <c r="AP55" s="299">
        <f t="shared" si="4"/>
        <v>0</v>
      </c>
      <c r="AQ55" s="300">
        <v>8990.9822499999991</v>
      </c>
      <c r="AR55" s="301">
        <f t="shared" si="5"/>
        <v>6044353.2277499996</v>
      </c>
      <c r="AS55" s="302">
        <f t="shared" si="6"/>
        <v>0.14852917557780843</v>
      </c>
      <c r="AT55" s="303"/>
      <c r="AU55" s="296"/>
      <c r="AV55" s="304" t="str">
        <f>IF(AND(ISERR(FIND({"."},AM55))),IF(AND(0&lt;AM55,AM55&lt;($AW55+1)),"красный",IF(AND($AW55&lt;AM55,AM55&lt;($AX55+1)),"оранжевый",IF(AND($AX55&lt;AM55,AM55&lt;($AY55+1)),"желтый",IF(AND(0&lt;AM55,AM55&gt;=$AZ55),"зеленый","")))))</f>
        <v/>
      </c>
      <c r="AW55" s="305">
        <f>VLOOKUP(E55,КТ!$A$4:$AC$911,26,0)</f>
        <v>54</v>
      </c>
      <c r="AX55" s="304">
        <f>VLOOKUP(E55,КТ!$A$4:$AC$911,27,0)</f>
        <v>69</v>
      </c>
      <c r="AY55" s="304">
        <f>VLOOKUP(E55,КТ!$A$4:$AC$911,28,0)</f>
        <v>84</v>
      </c>
      <c r="AZ55" s="306">
        <f>VLOOKUP(E55,КТ!$A$4:$AC$911,29,0)</f>
        <v>85</v>
      </c>
      <c r="BA55" s="307"/>
      <c r="BB55" s="307"/>
      <c r="BC55" s="307"/>
      <c r="BD55" s="319" t="str">
        <f t="shared" si="7"/>
        <v>соот-т</v>
      </c>
      <c r="BE55" s="309" t="str">
        <f>IF(E55="","",(VLOOKUP(E55,КТ!$A$4:$AD$911,30,0)))</f>
        <v>НСУ</v>
      </c>
      <c r="BF55" s="310">
        <f>IF(E55="","",(VLOOKUP(E55,КТ!$A$4:$AD$911,5,0)))</f>
        <v>2</v>
      </c>
      <c r="BG55" s="311"/>
      <c r="BH55" s="320" t="s">
        <v>3249</v>
      </c>
      <c r="BI55" s="320"/>
      <c r="BJ55" s="320"/>
      <c r="BK55" s="312"/>
      <c r="BL55" s="313"/>
      <c r="BM55" s="314" t="str">
        <f>IFERROR(VLOOKUP(E55,КТ!$A$4:$AE$911,31,FALSE),"")</f>
        <v>Lead Time не предусмотрен</v>
      </c>
      <c r="BN55" s="313"/>
      <c r="BO55" s="315"/>
      <c r="BP55" s="313"/>
      <c r="BQ55" s="313"/>
      <c r="BR55" s="316"/>
      <c r="BS55" s="316"/>
      <c r="BT55" s="315"/>
      <c r="BU55" s="315"/>
      <c r="BV55" s="313"/>
      <c r="BW55" s="313"/>
      <c r="BX55" s="313"/>
    </row>
    <row r="56" spans="2:76" s="277" customFormat="1" ht="20.25" customHeight="1" x14ac:dyDescent="0.25">
      <c r="B56" s="278">
        <v>46</v>
      </c>
      <c r="C56" s="279" t="s">
        <v>216</v>
      </c>
      <c r="D56" s="278" t="s">
        <v>3199</v>
      </c>
      <c r="E56" s="317">
        <v>10308</v>
      </c>
      <c r="F56" s="281" t="str">
        <f>VLOOKUP(E56,КТ!$A$4:$B$911,2,0)</f>
        <v>ГТИ при бурении</v>
      </c>
      <c r="G56" s="282" t="s">
        <v>3134</v>
      </c>
      <c r="H56" s="283">
        <v>5401950707</v>
      </c>
      <c r="I56" s="284">
        <v>383855.35</v>
      </c>
      <c r="J56" s="324" t="s">
        <v>3033</v>
      </c>
      <c r="K56" s="321">
        <v>44994</v>
      </c>
      <c r="L56" s="287" t="str">
        <f t="shared" si="3"/>
        <v>НЕТ</v>
      </c>
      <c r="M56" s="288" t="str">
        <f>VLOOKUP(E56,КТ!$A$4:$X$911,24,FALSE)</f>
        <v>Средний</v>
      </c>
      <c r="N56" s="289">
        <v>44994</v>
      </c>
      <c r="O56" s="289">
        <v>46022</v>
      </c>
      <c r="P56" s="290"/>
      <c r="Q56" s="291" t="s">
        <v>3209</v>
      </c>
      <c r="R56" s="291"/>
      <c r="S56" s="291" t="s">
        <v>3210</v>
      </c>
      <c r="T56" s="292" t="s">
        <v>3246</v>
      </c>
      <c r="U56" s="293"/>
      <c r="V56" s="293"/>
      <c r="W56" s="293"/>
      <c r="X56" s="293"/>
      <c r="Y56" s="293"/>
      <c r="Z56" s="293"/>
      <c r="AA56" s="293"/>
      <c r="AB56" s="293"/>
      <c r="AC56" s="293"/>
      <c r="AD56" s="293"/>
      <c r="AE56" s="293"/>
      <c r="AF56" s="293"/>
      <c r="AG56" s="294"/>
      <c r="AH56" s="295"/>
      <c r="AI56" s="296"/>
      <c r="AJ56" s="297"/>
      <c r="AK56" s="297"/>
      <c r="AL56" s="297"/>
      <c r="AM56" s="109">
        <v>75</v>
      </c>
      <c r="AN56" s="298"/>
      <c r="AO56" s="298">
        <v>10256.782230000001</v>
      </c>
      <c r="AP56" s="299">
        <f t="shared" si="4"/>
        <v>2.6720435783948306</v>
      </c>
      <c r="AQ56" s="300">
        <v>75423.563519999996</v>
      </c>
      <c r="AR56" s="301">
        <f t="shared" si="5"/>
        <v>308431.78648000001</v>
      </c>
      <c r="AS56" s="302">
        <f t="shared" si="6"/>
        <v>19.648954617930947</v>
      </c>
      <c r="AT56" s="303"/>
      <c r="AU56" s="296"/>
      <c r="AV56" s="304" t="str">
        <f>IF(AND(ISERR(FIND({"."},AM56))),IF(AND(0&lt;AM56,AM56&lt;($AW56+1)),"красный",IF(AND($AW56&lt;AM56,AM56&lt;($AX56+1)),"оранжевый",IF(AND($AX56&lt;AM56,AM56&lt;($AY56+1)),"желтый",IF(AND(0&lt;AM56,AM56&gt;=$AZ56),"зеленый","")))))</f>
        <v>желтый</v>
      </c>
      <c r="AW56" s="305">
        <f>VLOOKUP(E56,КТ!$A$4:$AC$911,26,0)</f>
        <v>59</v>
      </c>
      <c r="AX56" s="304">
        <f>VLOOKUP(E56,КТ!$A$4:$AC$911,27,0)</f>
        <v>74</v>
      </c>
      <c r="AY56" s="304">
        <f>VLOOKUP(E56,КТ!$A$4:$AC$911,28,0)</f>
        <v>89</v>
      </c>
      <c r="AZ56" s="306">
        <f>VLOOKUP(E56,КТ!$A$4:$AC$911,29,0)</f>
        <v>90</v>
      </c>
      <c r="BA56" s="307"/>
      <c r="BB56" s="307"/>
      <c r="BC56" s="307"/>
      <c r="BD56" s="319" t="str">
        <f t="shared" si="7"/>
        <v>соот-т</v>
      </c>
      <c r="BE56" s="309" t="str">
        <f>IF(E56="","",(VLOOKUP(E56,КТ!$A$4:$AD$911,30,0)))</f>
        <v>НСУ</v>
      </c>
      <c r="BF56" s="310">
        <f>IF(E56="","",(VLOOKUP(E56,КТ!$A$4:$AD$911,5,0)))</f>
        <v>2</v>
      </c>
      <c r="BG56" s="311"/>
      <c r="BH56" s="320" t="s">
        <v>3249</v>
      </c>
      <c r="BI56" s="320"/>
      <c r="BJ56" s="320"/>
      <c r="BK56" s="312"/>
      <c r="BL56" s="313"/>
      <c r="BM56" s="314" t="str">
        <f>IFERROR(VLOOKUP(E56,КТ!$A$4:$AE$911,31,FALSE),"")</f>
        <v>Сопутствующие услуги при бурении</v>
      </c>
      <c r="BN56" s="313"/>
      <c r="BO56" s="315"/>
      <c r="BP56" s="313"/>
      <c r="BQ56" s="313"/>
      <c r="BR56" s="316"/>
      <c r="BS56" s="316"/>
      <c r="BT56" s="315"/>
      <c r="BU56" s="315"/>
      <c r="BV56" s="313"/>
      <c r="BW56" s="313"/>
      <c r="BX56" s="313"/>
    </row>
    <row r="57" spans="2:76" s="277" customFormat="1" ht="20.25" customHeight="1" x14ac:dyDescent="0.25">
      <c r="B57" s="278">
        <v>47</v>
      </c>
      <c r="C57" s="279" t="s">
        <v>216</v>
      </c>
      <c r="D57" s="278" t="s">
        <v>3199</v>
      </c>
      <c r="E57" s="317">
        <v>10120</v>
      </c>
      <c r="F57" s="281" t="str">
        <f>VLOOKUP(E57,КТ!$A$4:$B$911,2,0)</f>
        <v>Гидродинамические исследования</v>
      </c>
      <c r="G57" s="282" t="s">
        <v>3135</v>
      </c>
      <c r="H57" s="283">
        <v>7717693190</v>
      </c>
      <c r="I57" s="284">
        <v>521293.96120000002</v>
      </c>
      <c r="J57" s="285" t="s">
        <v>3034</v>
      </c>
      <c r="K57" s="321">
        <v>44791</v>
      </c>
      <c r="L57" s="287" t="str">
        <f t="shared" si="3"/>
        <v>ДА</v>
      </c>
      <c r="M57" s="288" t="str">
        <f>VLOOKUP(E57,КТ!$A$4:$X$911,24,FALSE)</f>
        <v>Средний</v>
      </c>
      <c r="N57" s="289">
        <v>44791</v>
      </c>
      <c r="O57" s="289">
        <v>46022</v>
      </c>
      <c r="P57" s="290"/>
      <c r="Q57" s="291" t="s">
        <v>3211</v>
      </c>
      <c r="R57" s="291"/>
      <c r="S57" s="291" t="s">
        <v>3208</v>
      </c>
      <c r="T57" s="292" t="s">
        <v>3246</v>
      </c>
      <c r="U57" s="293"/>
      <c r="V57" s="293"/>
      <c r="W57" s="293"/>
      <c r="X57" s="293"/>
      <c r="Y57" s="293"/>
      <c r="Z57" s="293"/>
      <c r="AA57" s="293"/>
      <c r="AB57" s="293"/>
      <c r="AC57" s="293"/>
      <c r="AD57" s="293"/>
      <c r="AE57" s="293"/>
      <c r="AF57" s="293"/>
      <c r="AG57" s="294"/>
      <c r="AH57" s="295"/>
      <c r="AI57" s="296"/>
      <c r="AJ57" s="297"/>
      <c r="AK57" s="297"/>
      <c r="AL57" s="297"/>
      <c r="AM57" s="109"/>
      <c r="AN57" s="298"/>
      <c r="AO57" s="298"/>
      <c r="AP57" s="299">
        <f t="shared" si="4"/>
        <v>0</v>
      </c>
      <c r="AQ57" s="300">
        <v>174751.86476</v>
      </c>
      <c r="AR57" s="301">
        <f t="shared" si="5"/>
        <v>346542.09643999999</v>
      </c>
      <c r="AS57" s="302">
        <f t="shared" si="6"/>
        <v>33.522710364364755</v>
      </c>
      <c r="AT57" s="303"/>
      <c r="AU57" s="296"/>
      <c r="AV57" s="304" t="str">
        <f>IF(AND(ISERR(FIND({"."},AM57))),IF(AND(0&lt;AM57,AM57&lt;($AW57+1)),"красный",IF(AND($AW57&lt;AM57,AM57&lt;($AX57+1)),"оранжевый",IF(AND($AX57&lt;AM57,AM57&lt;($AY57+1)),"желтый",IF(AND(0&lt;AM57,AM57&gt;=$AZ57),"зеленый","")))))</f>
        <v/>
      </c>
      <c r="AW57" s="305">
        <f>VLOOKUP(E57,КТ!$A$4:$AC$911,26,0)</f>
        <v>54</v>
      </c>
      <c r="AX57" s="304">
        <f>VLOOKUP(E57,КТ!$A$4:$AC$911,27,0)</f>
        <v>69</v>
      </c>
      <c r="AY57" s="304">
        <f>VLOOKUP(E57,КТ!$A$4:$AC$911,28,0)</f>
        <v>84</v>
      </c>
      <c r="AZ57" s="306">
        <f>VLOOKUP(E57,КТ!$A$4:$AC$911,29,0)</f>
        <v>85</v>
      </c>
      <c r="BA57" s="307"/>
      <c r="BB57" s="307"/>
      <c r="BC57" s="307"/>
      <c r="BD57" s="319" t="str">
        <f t="shared" si="7"/>
        <v>соот-т</v>
      </c>
      <c r="BE57" s="309" t="str">
        <f>IF(E57="","",(VLOOKUP(E57,КТ!$A$4:$AD$911,30,0)))</f>
        <v>Геология</v>
      </c>
      <c r="BF57" s="310">
        <f>IF(E57="","",(VLOOKUP(E57,КТ!$A$4:$AD$911,5,0)))</f>
        <v>2</v>
      </c>
      <c r="BG57" s="311"/>
      <c r="BH57" s="320" t="s">
        <v>3249</v>
      </c>
      <c r="BI57" s="320"/>
      <c r="BJ57" s="320"/>
      <c r="BK57" s="312"/>
      <c r="BL57" s="313"/>
      <c r="BM57" s="314" t="str">
        <f>IFERROR(VLOOKUP(E57,КТ!$A$4:$AE$911,31,FALSE),"")</f>
        <v>Lead Time не предусмотрен</v>
      </c>
      <c r="BN57" s="313"/>
      <c r="BO57" s="315"/>
      <c r="BP57" s="313"/>
      <c r="BQ57" s="313"/>
      <c r="BR57" s="316"/>
      <c r="BS57" s="316"/>
      <c r="BT57" s="315"/>
      <c r="BU57" s="315"/>
      <c r="BV57" s="313"/>
      <c r="BW57" s="313"/>
      <c r="BX57" s="313"/>
    </row>
    <row r="58" spans="2:76" s="277" customFormat="1" ht="20.25" customHeight="1" x14ac:dyDescent="0.25">
      <c r="B58" s="278">
        <v>48</v>
      </c>
      <c r="C58" s="279" t="s">
        <v>216</v>
      </c>
      <c r="D58" s="278" t="s">
        <v>3199</v>
      </c>
      <c r="E58" s="317">
        <v>10150</v>
      </c>
      <c r="F58" s="281" t="str">
        <f>VLOOKUP(E58,КТ!$A$4:$B$911,2,0)</f>
        <v>Газодинамические исследования</v>
      </c>
      <c r="G58" s="282" t="s">
        <v>3189</v>
      </c>
      <c r="H58" s="283">
        <v>7017253595</v>
      </c>
      <c r="I58" s="284">
        <v>580882.63</v>
      </c>
      <c r="J58" s="285" t="s">
        <v>3035</v>
      </c>
      <c r="K58" s="321">
        <v>44936</v>
      </c>
      <c r="L58" s="287" t="str">
        <f t="shared" si="3"/>
        <v>ДА</v>
      </c>
      <c r="M58" s="288" t="str">
        <f>VLOOKUP(E58,КТ!$A$4:$X$911,24,FALSE)</f>
        <v>Средний</v>
      </c>
      <c r="N58" s="289">
        <v>44936</v>
      </c>
      <c r="O58" s="289">
        <v>46022</v>
      </c>
      <c r="P58" s="290"/>
      <c r="Q58" s="291" t="s">
        <v>3211</v>
      </c>
      <c r="R58" s="291"/>
      <c r="S58" s="291" t="s">
        <v>3208</v>
      </c>
      <c r="T58" s="292" t="s">
        <v>3246</v>
      </c>
      <c r="U58" s="293"/>
      <c r="V58" s="293"/>
      <c r="W58" s="293"/>
      <c r="X58" s="293"/>
      <c r="Y58" s="293"/>
      <c r="Z58" s="293"/>
      <c r="AA58" s="293"/>
      <c r="AB58" s="293"/>
      <c r="AC58" s="293"/>
      <c r="AD58" s="293"/>
      <c r="AE58" s="293"/>
      <c r="AF58" s="293"/>
      <c r="AG58" s="294"/>
      <c r="AH58" s="295"/>
      <c r="AI58" s="296"/>
      <c r="AJ58" s="297"/>
      <c r="AK58" s="297"/>
      <c r="AL58" s="297"/>
      <c r="AM58" s="109"/>
      <c r="AN58" s="298"/>
      <c r="AO58" s="298"/>
      <c r="AP58" s="299">
        <f t="shared" si="4"/>
        <v>0</v>
      </c>
      <c r="AQ58" s="300">
        <v>66710.215169999996</v>
      </c>
      <c r="AR58" s="301">
        <f t="shared" si="5"/>
        <v>514172.41483000002</v>
      </c>
      <c r="AS58" s="302">
        <f t="shared" si="6"/>
        <v>11.484284728913307</v>
      </c>
      <c r="AT58" s="303"/>
      <c r="AU58" s="296"/>
      <c r="AV58" s="304" t="str">
        <f>IF(AND(ISERR(FIND({"."},AM58))),IF(AND(0&lt;AM58,AM58&lt;($AW58+1)),"красный",IF(AND($AW58&lt;AM58,AM58&lt;($AX58+1)),"оранжевый",IF(AND($AX58&lt;AM58,AM58&lt;($AY58+1)),"желтый",IF(AND(0&lt;AM58,AM58&gt;=$AZ58),"зеленый","")))))</f>
        <v/>
      </c>
      <c r="AW58" s="305">
        <f>VLOOKUP(E58,КТ!$A$4:$AC$911,26,0)</f>
        <v>54</v>
      </c>
      <c r="AX58" s="304">
        <f>VLOOKUP(E58,КТ!$A$4:$AC$911,27,0)</f>
        <v>69</v>
      </c>
      <c r="AY58" s="304">
        <f>VLOOKUP(E58,КТ!$A$4:$AC$911,28,0)</f>
        <v>84</v>
      </c>
      <c r="AZ58" s="306">
        <f>VLOOKUP(E58,КТ!$A$4:$AC$911,29,0)</f>
        <v>85</v>
      </c>
      <c r="BA58" s="307"/>
      <c r="BB58" s="307"/>
      <c r="BC58" s="307"/>
      <c r="BD58" s="319" t="str">
        <f t="shared" si="7"/>
        <v>соот-т</v>
      </c>
      <c r="BE58" s="309" t="str">
        <f>IF(E58="","",(VLOOKUP(E58,КТ!$A$4:$AD$911,30,0)))</f>
        <v>Геология</v>
      </c>
      <c r="BF58" s="310">
        <f>IF(E58="","",(VLOOKUP(E58,КТ!$A$4:$AD$911,5,0)))</f>
        <v>2</v>
      </c>
      <c r="BG58" s="311"/>
      <c r="BH58" s="320" t="s">
        <v>3249</v>
      </c>
      <c r="BI58" s="320"/>
      <c r="BJ58" s="320"/>
      <c r="BK58" s="312"/>
      <c r="BL58" s="313"/>
      <c r="BM58" s="314" t="str">
        <f>IFERROR(VLOOKUP(E58,КТ!$A$4:$AE$911,31,FALSE),"")</f>
        <v>Lead Time не предусмотрен</v>
      </c>
      <c r="BN58" s="313"/>
      <c r="BO58" s="315"/>
      <c r="BP58" s="313"/>
      <c r="BQ58" s="313"/>
      <c r="BR58" s="316"/>
      <c r="BS58" s="316"/>
      <c r="BT58" s="315"/>
      <c r="BU58" s="315"/>
      <c r="BV58" s="313"/>
      <c r="BW58" s="313"/>
      <c r="BX58" s="313"/>
    </row>
    <row r="59" spans="2:76" s="277" customFormat="1" ht="20.25" customHeight="1" x14ac:dyDescent="0.25">
      <c r="B59" s="278">
        <v>49</v>
      </c>
      <c r="C59" s="279" t="s">
        <v>216</v>
      </c>
      <c r="D59" s="278" t="s">
        <v>3199</v>
      </c>
      <c r="E59" s="317">
        <v>10308</v>
      </c>
      <c r="F59" s="281" t="str">
        <f>VLOOKUP(E59,КТ!$A$4:$B$911,2,0)</f>
        <v>ГТИ при бурении</v>
      </c>
      <c r="G59" s="282" t="s">
        <v>3136</v>
      </c>
      <c r="H59" s="283">
        <v>8605013881</v>
      </c>
      <c r="I59" s="284">
        <v>341085.44535000005</v>
      </c>
      <c r="J59" s="285" t="s">
        <v>3036</v>
      </c>
      <c r="K59" s="321">
        <v>44473</v>
      </c>
      <c r="L59" s="287" t="str">
        <f t="shared" si="3"/>
        <v>ДА</v>
      </c>
      <c r="M59" s="288" t="str">
        <f>VLOOKUP(E59,КТ!$A$4:$X$911,24,FALSE)</f>
        <v>Средний</v>
      </c>
      <c r="N59" s="289">
        <v>44473</v>
      </c>
      <c r="O59" s="289">
        <v>46022</v>
      </c>
      <c r="P59" s="290"/>
      <c r="Q59" s="291" t="s">
        <v>3209</v>
      </c>
      <c r="R59" s="291"/>
      <c r="S59" s="291" t="s">
        <v>3210</v>
      </c>
      <c r="T59" s="292" t="s">
        <v>3246</v>
      </c>
      <c r="U59" s="293"/>
      <c r="V59" s="293"/>
      <c r="W59" s="293"/>
      <c r="X59" s="293">
        <v>180</v>
      </c>
      <c r="Y59" s="293"/>
      <c r="Z59" s="293"/>
      <c r="AA59" s="293"/>
      <c r="AB59" s="293"/>
      <c r="AC59" s="293"/>
      <c r="AD59" s="293"/>
      <c r="AE59" s="293"/>
      <c r="AF59" s="293"/>
      <c r="AG59" s="294"/>
      <c r="AH59" s="295"/>
      <c r="AI59" s="296"/>
      <c r="AJ59" s="297"/>
      <c r="AK59" s="297"/>
      <c r="AL59" s="297"/>
      <c r="AM59" s="109"/>
      <c r="AN59" s="298"/>
      <c r="AO59" s="298"/>
      <c r="AP59" s="299">
        <f t="shared" si="4"/>
        <v>0</v>
      </c>
      <c r="AQ59" s="300">
        <v>56389.259720000002</v>
      </c>
      <c r="AR59" s="301">
        <f t="shared" si="5"/>
        <v>284696.18563000008</v>
      </c>
      <c r="AS59" s="302">
        <f t="shared" si="6"/>
        <v>16.532297255351061</v>
      </c>
      <c r="AT59" s="303"/>
      <c r="AU59" s="296"/>
      <c r="AV59" s="304" t="str">
        <f>IF(AND(ISERR(FIND({"."},AM59))),IF(AND(0&lt;AM59,AM59&lt;($AW59+1)),"красный",IF(AND($AW59&lt;AM59,AM59&lt;($AX59+1)),"оранжевый",IF(AND($AX59&lt;AM59,AM59&lt;($AY59+1)),"желтый",IF(AND(0&lt;AM59,AM59&gt;=$AZ59),"зеленый","")))))</f>
        <v/>
      </c>
      <c r="AW59" s="305">
        <f>VLOOKUP(E59,КТ!$A$4:$AC$911,26,0)</f>
        <v>59</v>
      </c>
      <c r="AX59" s="304">
        <f>VLOOKUP(E59,КТ!$A$4:$AC$911,27,0)</f>
        <v>74</v>
      </c>
      <c r="AY59" s="304">
        <f>VLOOKUP(E59,КТ!$A$4:$AC$911,28,0)</f>
        <v>89</v>
      </c>
      <c r="AZ59" s="306">
        <f>VLOOKUP(E59,КТ!$A$4:$AC$911,29,0)</f>
        <v>90</v>
      </c>
      <c r="BA59" s="307"/>
      <c r="BB59" s="307"/>
      <c r="BC59" s="307"/>
      <c r="BD59" s="319" t="str">
        <f t="shared" si="7"/>
        <v>соот-т</v>
      </c>
      <c r="BE59" s="309" t="str">
        <f>IF(E59="","",(VLOOKUP(E59,КТ!$A$4:$AD$911,30,0)))</f>
        <v>НСУ</v>
      </c>
      <c r="BF59" s="310">
        <f>IF(E59="","",(VLOOKUP(E59,КТ!$A$4:$AD$911,5,0)))</f>
        <v>2</v>
      </c>
      <c r="BG59" s="311"/>
      <c r="BH59" s="320" t="s">
        <v>3249</v>
      </c>
      <c r="BI59" s="320"/>
      <c r="BJ59" s="320"/>
      <c r="BK59" s="312"/>
      <c r="BL59" s="313"/>
      <c r="BM59" s="314" t="str">
        <f>IFERROR(VLOOKUP(E59,КТ!$A$4:$AE$911,31,FALSE),"")</f>
        <v>Сопутствующие услуги при бурении</v>
      </c>
      <c r="BN59" s="313"/>
      <c r="BO59" s="315"/>
      <c r="BP59" s="313"/>
      <c r="BQ59" s="313"/>
      <c r="BR59" s="316"/>
      <c r="BS59" s="316"/>
      <c r="BT59" s="315"/>
      <c r="BU59" s="315"/>
      <c r="BV59" s="313"/>
      <c r="BW59" s="313"/>
      <c r="BX59" s="313"/>
    </row>
    <row r="60" spans="2:76" s="277" customFormat="1" ht="20.25" customHeight="1" x14ac:dyDescent="0.25">
      <c r="B60" s="278">
        <v>50</v>
      </c>
      <c r="C60" s="279" t="s">
        <v>216</v>
      </c>
      <c r="D60" s="278" t="s">
        <v>3199</v>
      </c>
      <c r="E60" s="317">
        <v>11708</v>
      </c>
      <c r="F60" s="281" t="str">
        <f>VLOOKUP(E60,КТ!$A$4:$B$911,2,0)</f>
        <v>НИОКР, НИР прочие</v>
      </c>
      <c r="G60" s="282" t="s">
        <v>3137</v>
      </c>
      <c r="H60" s="283">
        <v>7720330291</v>
      </c>
      <c r="I60" s="284">
        <v>748012.22817823198</v>
      </c>
      <c r="J60" s="285" t="s">
        <v>3037</v>
      </c>
      <c r="K60" s="321">
        <v>44558</v>
      </c>
      <c r="L60" s="287" t="str">
        <f t="shared" si="3"/>
        <v>ДА</v>
      </c>
      <c r="M60" s="288" t="str">
        <f>VLOOKUP(E60,КТ!$A$4:$X$911,24,FALSE)</f>
        <v>Не определен</v>
      </c>
      <c r="N60" s="289">
        <v>44558</v>
      </c>
      <c r="O60" s="289">
        <v>46387</v>
      </c>
      <c r="P60" s="290"/>
      <c r="Q60" s="291" t="s">
        <v>3212</v>
      </c>
      <c r="R60" s="291"/>
      <c r="S60" s="291" t="s">
        <v>3213</v>
      </c>
      <c r="T60" s="292"/>
      <c r="U60" s="293"/>
      <c r="V60" s="293"/>
      <c r="W60" s="293"/>
      <c r="X60" s="293"/>
      <c r="Y60" s="293"/>
      <c r="Z60" s="293"/>
      <c r="AA60" s="293"/>
      <c r="AB60" s="293"/>
      <c r="AC60" s="293"/>
      <c r="AD60" s="293"/>
      <c r="AE60" s="293"/>
      <c r="AF60" s="293"/>
      <c r="AG60" s="294"/>
      <c r="AH60" s="295"/>
      <c r="AI60" s="296"/>
      <c r="AJ60" s="297"/>
      <c r="AK60" s="297"/>
      <c r="AL60" s="297"/>
      <c r="AM60" s="109"/>
      <c r="AN60" s="298"/>
      <c r="AO60" s="298"/>
      <c r="AP60" s="299">
        <f t="shared" si="4"/>
        <v>0</v>
      </c>
      <c r="AQ60" s="300">
        <v>90208.873590000003</v>
      </c>
      <c r="AR60" s="301">
        <f t="shared" si="5"/>
        <v>657803.354588232</v>
      </c>
      <c r="AS60" s="302">
        <f t="shared" si="6"/>
        <v>12.059812686445222</v>
      </c>
      <c r="AT60" s="303"/>
      <c r="AU60" s="296"/>
      <c r="AV60" s="304" t="str">
        <f>IF(AND(ISERR(FIND({"."},AM60))),IF(AND(0&lt;AM60,AM60&lt;($AW60+1)),"красный",IF(AND($AW60&lt;AM60,AM60&lt;($AX60+1)),"оранжевый",IF(AND($AX60&lt;AM60,AM60&lt;($AY60+1)),"желтый",IF(AND(0&lt;AM60,AM60&gt;=$AZ60),"зеленый","")))))</f>
        <v/>
      </c>
      <c r="AW60" s="305">
        <f>VLOOKUP(E60,КТ!$A$4:$AC$911,26,0)</f>
        <v>54</v>
      </c>
      <c r="AX60" s="304">
        <f>VLOOKUP(E60,КТ!$A$4:$AC$911,27,0)</f>
        <v>69</v>
      </c>
      <c r="AY60" s="304">
        <f>VLOOKUP(E60,КТ!$A$4:$AC$911,28,0)</f>
        <v>84</v>
      </c>
      <c r="AZ60" s="306">
        <f>VLOOKUP(E60,КТ!$A$4:$AC$911,29,0)</f>
        <v>85</v>
      </c>
      <c r="BA60" s="307"/>
      <c r="BB60" s="307"/>
      <c r="BC60" s="307"/>
      <c r="BD60" s="319" t="str">
        <f t="shared" si="7"/>
        <v>соот-т</v>
      </c>
      <c r="BE60" s="309" t="str">
        <f>IF(E60="","",(VLOOKUP(E60,КТ!$A$4:$AD$911,30,0)))</f>
        <v>НСУ</v>
      </c>
      <c r="BF60" s="310">
        <f>IF(E60="","",(VLOOKUP(E60,КТ!$A$4:$AD$911,5,0)))</f>
        <v>2</v>
      </c>
      <c r="BG60" s="311"/>
      <c r="BH60" s="320" t="s">
        <v>3250</v>
      </c>
      <c r="BI60" s="320"/>
      <c r="BJ60" s="320"/>
      <c r="BK60" s="312"/>
      <c r="BL60" s="313"/>
      <c r="BM60" s="314" t="str">
        <f>IFERROR(VLOOKUP(E60,КТ!$A$4:$AE$911,31,FALSE),"")</f>
        <v>Lead Time не предусмотрен</v>
      </c>
      <c r="BN60" s="313"/>
      <c r="BO60" s="315"/>
      <c r="BP60" s="313"/>
      <c r="BQ60" s="313"/>
      <c r="BR60" s="316"/>
      <c r="BS60" s="316"/>
      <c r="BT60" s="315"/>
      <c r="BU60" s="315"/>
      <c r="BV60" s="313"/>
      <c r="BW60" s="313"/>
      <c r="BX60" s="313"/>
    </row>
    <row r="61" spans="2:76" s="277" customFormat="1" ht="20.25" customHeight="1" x14ac:dyDescent="0.25">
      <c r="B61" s="278">
        <v>51</v>
      </c>
      <c r="C61" s="279" t="s">
        <v>216</v>
      </c>
      <c r="D61" s="278" t="s">
        <v>3199</v>
      </c>
      <c r="E61" s="317">
        <v>101109</v>
      </c>
      <c r="F61" s="281" t="str">
        <f>VLOOKUP(E61,КТ!$A$4:$B$911,2,0)</f>
        <v>Услуги по исследованию состава и свойств пластовых флюидов</v>
      </c>
      <c r="G61" s="282" t="s">
        <v>3138</v>
      </c>
      <c r="H61" s="283">
        <v>7203027949</v>
      </c>
      <c r="I61" s="284">
        <v>381003.06599999999</v>
      </c>
      <c r="J61" s="325" t="s">
        <v>3038</v>
      </c>
      <c r="K61" s="326">
        <v>44085</v>
      </c>
      <c r="L61" s="287" t="str">
        <f t="shared" si="3"/>
        <v>ДА</v>
      </c>
      <c r="M61" s="288" t="str">
        <f>VLOOKUP(E61,КТ!$A$4:$X$911,24,FALSE)</f>
        <v>Низкий</v>
      </c>
      <c r="N61" s="289">
        <v>44085</v>
      </c>
      <c r="O61" s="289">
        <v>46022</v>
      </c>
      <c r="P61" s="290"/>
      <c r="Q61" s="291" t="s">
        <v>3211</v>
      </c>
      <c r="R61" s="291"/>
      <c r="S61" s="291" t="s">
        <v>3208</v>
      </c>
      <c r="T61" s="292"/>
      <c r="U61" s="293"/>
      <c r="V61" s="293"/>
      <c r="W61" s="293"/>
      <c r="X61" s="293"/>
      <c r="Y61" s="293"/>
      <c r="Z61" s="293"/>
      <c r="AA61" s="293"/>
      <c r="AB61" s="293"/>
      <c r="AC61" s="293"/>
      <c r="AD61" s="293"/>
      <c r="AE61" s="293"/>
      <c r="AF61" s="293"/>
      <c r="AG61" s="294"/>
      <c r="AH61" s="295"/>
      <c r="AI61" s="296"/>
      <c r="AJ61" s="297"/>
      <c r="AK61" s="297"/>
      <c r="AL61" s="297"/>
      <c r="AM61" s="109"/>
      <c r="AN61" s="298"/>
      <c r="AO61" s="298"/>
      <c r="AP61" s="299">
        <f t="shared" si="4"/>
        <v>0</v>
      </c>
      <c r="AQ61" s="300">
        <v>267.11849999999998</v>
      </c>
      <c r="AR61" s="301">
        <f t="shared" si="5"/>
        <v>380735.94750000001</v>
      </c>
      <c r="AS61" s="302">
        <f t="shared" si="6"/>
        <v>7.0109278333208999E-2</v>
      </c>
      <c r="AT61" s="303"/>
      <c r="AU61" s="296"/>
      <c r="AV61" s="304" t="str">
        <f>IF(AND(ISERR(FIND({"."},AM61))),IF(AND(0&lt;AM61,AM61&lt;($AW61+1)),"красный",IF(AND($AW61&lt;AM61,AM61&lt;($AX61+1)),"оранжевый",IF(AND($AX61&lt;AM61,AM61&lt;($AY61+1)),"желтый",IF(AND(0&lt;AM61,AM61&gt;=$AZ61),"зеленый","")))))</f>
        <v/>
      </c>
      <c r="AW61" s="305">
        <f>VLOOKUP(E61,КТ!$A$4:$AC$911,26,0)</f>
        <v>54</v>
      </c>
      <c r="AX61" s="304">
        <f>VLOOKUP(E61,КТ!$A$4:$AC$911,27,0)</f>
        <v>69</v>
      </c>
      <c r="AY61" s="304">
        <f>VLOOKUP(E61,КТ!$A$4:$AC$911,28,0)</f>
        <v>84</v>
      </c>
      <c r="AZ61" s="306">
        <f>VLOOKUP(E61,КТ!$A$4:$AC$911,29,0)</f>
        <v>85</v>
      </c>
      <c r="BA61" s="307"/>
      <c r="BB61" s="307"/>
      <c r="BC61" s="307"/>
      <c r="BD61" s="319" t="str">
        <f t="shared" si="7"/>
        <v>соот-т</v>
      </c>
      <c r="BE61" s="309" t="str">
        <f>IF(E61="","",(VLOOKUP(E61,КТ!$A$4:$AD$911,30,0)))</f>
        <v>Геология</v>
      </c>
      <c r="BF61" s="310">
        <f>IF(E61="","",(VLOOKUP(E61,КТ!$A$4:$AD$911,5,0)))</f>
        <v>2</v>
      </c>
      <c r="BG61" s="311"/>
      <c r="BH61" s="320" t="s">
        <v>3249</v>
      </c>
      <c r="BI61" s="320"/>
      <c r="BJ61" s="320"/>
      <c r="BK61" s="312"/>
      <c r="BL61" s="313"/>
      <c r="BM61" s="314" t="str">
        <f>IFERROR(VLOOKUP(E61,КТ!$A$4:$AE$911,31,FALSE),"")</f>
        <v>Lead Time не предусмотрен</v>
      </c>
      <c r="BN61" s="313"/>
      <c r="BO61" s="315"/>
      <c r="BP61" s="313"/>
      <c r="BQ61" s="313"/>
      <c r="BR61" s="316"/>
      <c r="BS61" s="316"/>
      <c r="BT61" s="315"/>
      <c r="BU61" s="315"/>
      <c r="BV61" s="313"/>
      <c r="BW61" s="313"/>
      <c r="BX61" s="313"/>
    </row>
    <row r="62" spans="2:76" s="277" customFormat="1" ht="20.25" customHeight="1" x14ac:dyDescent="0.25">
      <c r="B62" s="278">
        <v>52</v>
      </c>
      <c r="C62" s="279" t="s">
        <v>216</v>
      </c>
      <c r="D62" s="278" t="s">
        <v>3199</v>
      </c>
      <c r="E62" s="317">
        <v>11708</v>
      </c>
      <c r="F62" s="281" t="str">
        <f>VLOOKUP(E62,КТ!$A$4:$B$911,2,0)</f>
        <v>НИОКР, НИР прочие</v>
      </c>
      <c r="G62" s="282" t="s">
        <v>3139</v>
      </c>
      <c r="H62" s="283">
        <v>9909012867</v>
      </c>
      <c r="I62" s="284">
        <v>1266472.5</v>
      </c>
      <c r="J62" s="325" t="s">
        <v>3039</v>
      </c>
      <c r="K62" s="326">
        <v>43641</v>
      </c>
      <c r="L62" s="287" t="str">
        <f t="shared" si="3"/>
        <v>ДА</v>
      </c>
      <c r="M62" s="288" t="str">
        <f>VLOOKUP(E62,КТ!$A$4:$X$911,24,FALSE)</f>
        <v>Не определен</v>
      </c>
      <c r="N62" s="289">
        <v>43641</v>
      </c>
      <c r="O62" s="289">
        <v>46173</v>
      </c>
      <c r="P62" s="290"/>
      <c r="Q62" s="291" t="s">
        <v>3206</v>
      </c>
      <c r="R62" s="291"/>
      <c r="S62" s="291" t="s">
        <v>3208</v>
      </c>
      <c r="T62" s="292"/>
      <c r="U62" s="293"/>
      <c r="V62" s="293"/>
      <c r="W62" s="293"/>
      <c r="X62" s="293"/>
      <c r="Y62" s="293"/>
      <c r="Z62" s="293"/>
      <c r="AA62" s="293"/>
      <c r="AB62" s="293"/>
      <c r="AC62" s="293"/>
      <c r="AD62" s="293"/>
      <c r="AE62" s="293"/>
      <c r="AF62" s="293"/>
      <c r="AG62" s="294"/>
      <c r="AH62" s="295"/>
      <c r="AI62" s="296"/>
      <c r="AJ62" s="297"/>
      <c r="AK62" s="297"/>
      <c r="AL62" s="297"/>
      <c r="AM62" s="109"/>
      <c r="AN62" s="298"/>
      <c r="AO62" s="298"/>
      <c r="AP62" s="299">
        <f t="shared" si="4"/>
        <v>0</v>
      </c>
      <c r="AQ62" s="300">
        <v>1002409</v>
      </c>
      <c r="AR62" s="301">
        <f t="shared" si="5"/>
        <v>264063.5</v>
      </c>
      <c r="AS62" s="302">
        <f t="shared" si="6"/>
        <v>79.149685445203104</v>
      </c>
      <c r="AT62" s="303"/>
      <c r="AU62" s="296"/>
      <c r="AV62" s="304" t="str">
        <f>IF(AND(ISERR(FIND({"."},AM62))),IF(AND(0&lt;AM62,AM62&lt;($AW62+1)),"красный",IF(AND($AW62&lt;AM62,AM62&lt;($AX62+1)),"оранжевый",IF(AND($AX62&lt;AM62,AM62&lt;($AY62+1)),"желтый",IF(AND(0&lt;AM62,AM62&gt;=$AZ62),"зеленый","")))))</f>
        <v/>
      </c>
      <c r="AW62" s="305">
        <f>VLOOKUP(E62,КТ!$A$4:$AC$911,26,0)</f>
        <v>54</v>
      </c>
      <c r="AX62" s="304">
        <f>VLOOKUP(E62,КТ!$A$4:$AC$911,27,0)</f>
        <v>69</v>
      </c>
      <c r="AY62" s="304">
        <f>VLOOKUP(E62,КТ!$A$4:$AC$911,28,0)</f>
        <v>84</v>
      </c>
      <c r="AZ62" s="306">
        <f>VLOOKUP(E62,КТ!$A$4:$AC$911,29,0)</f>
        <v>85</v>
      </c>
      <c r="BA62" s="307"/>
      <c r="BB62" s="307"/>
      <c r="BC62" s="307"/>
      <c r="BD62" s="319" t="str">
        <f t="shared" si="7"/>
        <v>соот-т</v>
      </c>
      <c r="BE62" s="309" t="str">
        <f>IF(E62="","",(VLOOKUP(E62,КТ!$A$4:$AD$911,30,0)))</f>
        <v>НСУ</v>
      </c>
      <c r="BF62" s="310">
        <f>IF(E62="","",(VLOOKUP(E62,КТ!$A$4:$AD$911,5,0)))</f>
        <v>2</v>
      </c>
      <c r="BG62" s="311"/>
      <c r="BH62" s="320" t="s">
        <v>3249</v>
      </c>
      <c r="BI62" s="320"/>
      <c r="BJ62" s="320"/>
      <c r="BK62" s="312"/>
      <c r="BL62" s="313"/>
      <c r="BM62" s="314" t="str">
        <f>IFERROR(VLOOKUP(E62,КТ!$A$4:$AE$911,31,FALSE),"")</f>
        <v>Lead Time не предусмотрен</v>
      </c>
      <c r="BN62" s="313"/>
      <c r="BO62" s="315"/>
      <c r="BP62" s="313"/>
      <c r="BQ62" s="313"/>
      <c r="BR62" s="316"/>
      <c r="BS62" s="316"/>
      <c r="BT62" s="315"/>
      <c r="BU62" s="315"/>
      <c r="BV62" s="313"/>
      <c r="BW62" s="313"/>
      <c r="BX62" s="313"/>
    </row>
    <row r="63" spans="2:76" s="277" customFormat="1" ht="20.25" customHeight="1" x14ac:dyDescent="0.25">
      <c r="B63" s="278">
        <v>53</v>
      </c>
      <c r="C63" s="279" t="s">
        <v>216</v>
      </c>
      <c r="D63" s="278" t="s">
        <v>3199</v>
      </c>
      <c r="E63" s="317">
        <v>11708</v>
      </c>
      <c r="F63" s="281" t="str">
        <f>VLOOKUP(E63,КТ!$A$4:$B$911,2,0)</f>
        <v>НИОКР, НИР прочие</v>
      </c>
      <c r="G63" s="282" t="s">
        <v>3140</v>
      </c>
      <c r="H63" s="283">
        <v>7725696878</v>
      </c>
      <c r="I63" s="284">
        <v>1281572.618</v>
      </c>
      <c r="J63" s="325" t="s">
        <v>3040</v>
      </c>
      <c r="K63" s="326">
        <v>43635</v>
      </c>
      <c r="L63" s="287" t="str">
        <f t="shared" si="3"/>
        <v>ДА</v>
      </c>
      <c r="M63" s="288" t="str">
        <f>VLOOKUP(E63,КТ!$A$4:$X$911,24,FALSE)</f>
        <v>Не определен</v>
      </c>
      <c r="N63" s="289">
        <v>43635</v>
      </c>
      <c r="O63" s="289">
        <v>46173</v>
      </c>
      <c r="P63" s="290"/>
      <c r="Q63" s="291" t="s">
        <v>3214</v>
      </c>
      <c r="R63" s="291"/>
      <c r="S63" s="291" t="s">
        <v>3208</v>
      </c>
      <c r="T63" s="292"/>
      <c r="U63" s="293"/>
      <c r="V63" s="293"/>
      <c r="W63" s="293"/>
      <c r="X63" s="293"/>
      <c r="Y63" s="293"/>
      <c r="Z63" s="293"/>
      <c r="AA63" s="293"/>
      <c r="AB63" s="293"/>
      <c r="AC63" s="293"/>
      <c r="AD63" s="293"/>
      <c r="AE63" s="293"/>
      <c r="AF63" s="293"/>
      <c r="AG63" s="294"/>
      <c r="AH63" s="295"/>
      <c r="AI63" s="296"/>
      <c r="AJ63" s="297"/>
      <c r="AK63" s="297"/>
      <c r="AL63" s="297"/>
      <c r="AM63" s="109"/>
      <c r="AN63" s="298"/>
      <c r="AO63" s="298"/>
      <c r="AP63" s="299">
        <f t="shared" si="4"/>
        <v>0</v>
      </c>
      <c r="AQ63" s="300">
        <v>975962.92189999996</v>
      </c>
      <c r="AR63" s="301">
        <f t="shared" si="5"/>
        <v>305609.69610000006</v>
      </c>
      <c r="AS63" s="302">
        <f t="shared" si="6"/>
        <v>76.153540438704965</v>
      </c>
      <c r="AT63" s="303"/>
      <c r="AU63" s="296"/>
      <c r="AV63" s="304" t="str">
        <f>IF(AND(ISERR(FIND({"."},AM63))),IF(AND(0&lt;AM63,AM63&lt;($AW63+1)),"красный",IF(AND($AW63&lt;AM63,AM63&lt;($AX63+1)),"оранжевый",IF(AND($AX63&lt;AM63,AM63&lt;($AY63+1)),"желтый",IF(AND(0&lt;AM63,AM63&gt;=$AZ63),"зеленый","")))))</f>
        <v/>
      </c>
      <c r="AW63" s="305">
        <f>VLOOKUP(E63,КТ!$A$4:$AC$911,26,0)</f>
        <v>54</v>
      </c>
      <c r="AX63" s="304">
        <f>VLOOKUP(E63,КТ!$A$4:$AC$911,27,0)</f>
        <v>69</v>
      </c>
      <c r="AY63" s="304">
        <f>VLOOKUP(E63,КТ!$A$4:$AC$911,28,0)</f>
        <v>84</v>
      </c>
      <c r="AZ63" s="306">
        <f>VLOOKUP(E63,КТ!$A$4:$AC$911,29,0)</f>
        <v>85</v>
      </c>
      <c r="BA63" s="307"/>
      <c r="BB63" s="307"/>
      <c r="BC63" s="307"/>
      <c r="BD63" s="319" t="str">
        <f t="shared" si="7"/>
        <v>соот-т</v>
      </c>
      <c r="BE63" s="309" t="str">
        <f>IF(E63="","",(VLOOKUP(E63,КТ!$A$4:$AD$911,30,0)))</f>
        <v>НСУ</v>
      </c>
      <c r="BF63" s="310">
        <f>IF(E63="","",(VLOOKUP(E63,КТ!$A$4:$AD$911,5,0)))</f>
        <v>2</v>
      </c>
      <c r="BG63" s="311"/>
      <c r="BH63" s="320" t="s">
        <v>3249</v>
      </c>
      <c r="BI63" s="320"/>
      <c r="BJ63" s="320"/>
      <c r="BK63" s="312"/>
      <c r="BL63" s="313"/>
      <c r="BM63" s="314" t="str">
        <f>IFERROR(VLOOKUP(E63,КТ!$A$4:$AE$911,31,FALSE),"")</f>
        <v>Lead Time не предусмотрен</v>
      </c>
      <c r="BN63" s="313"/>
      <c r="BO63" s="315"/>
      <c r="BP63" s="313"/>
      <c r="BQ63" s="313"/>
      <c r="BR63" s="316"/>
      <c r="BS63" s="316"/>
      <c r="BT63" s="315"/>
      <c r="BU63" s="315"/>
      <c r="BV63" s="313"/>
      <c r="BW63" s="313"/>
      <c r="BX63" s="313"/>
    </row>
    <row r="64" spans="2:76" s="277" customFormat="1" ht="20.25" customHeight="1" x14ac:dyDescent="0.25">
      <c r="B64" s="278">
        <v>54</v>
      </c>
      <c r="C64" s="279" t="s">
        <v>216</v>
      </c>
      <c r="D64" s="278" t="s">
        <v>3199</v>
      </c>
      <c r="E64" s="317">
        <v>10318</v>
      </c>
      <c r="F64" s="281" t="str">
        <f>VLOOKUP(E64,КТ!$A$4:$B$911,2,0)</f>
        <v>Отбор керна при бурении и реконструкции скважин</v>
      </c>
      <c r="G64" s="282" t="s">
        <v>3145</v>
      </c>
      <c r="H64" s="283">
        <v>7714024384</v>
      </c>
      <c r="I64" s="284">
        <v>493807.86</v>
      </c>
      <c r="J64" s="285" t="s">
        <v>3046</v>
      </c>
      <c r="K64" s="321">
        <v>44936</v>
      </c>
      <c r="L64" s="287" t="str">
        <f t="shared" si="3"/>
        <v>ДА</v>
      </c>
      <c r="M64" s="288" t="str">
        <f>VLOOKUP(E64,КТ!$A$4:$X$911,24,FALSE)</f>
        <v>Средний</v>
      </c>
      <c r="N64" s="289">
        <v>44936</v>
      </c>
      <c r="O64" s="289">
        <v>46752</v>
      </c>
      <c r="P64" s="290"/>
      <c r="Q64" s="291" t="s">
        <v>3215</v>
      </c>
      <c r="R64" s="291"/>
      <c r="S64" s="291" t="s">
        <v>3208</v>
      </c>
      <c r="T64" s="292" t="s">
        <v>3246</v>
      </c>
      <c r="U64" s="293"/>
      <c r="V64" s="293"/>
      <c r="W64" s="293"/>
      <c r="X64" s="293"/>
      <c r="Y64" s="293"/>
      <c r="Z64" s="293"/>
      <c r="AA64" s="293"/>
      <c r="AB64" s="293"/>
      <c r="AC64" s="293"/>
      <c r="AD64" s="293"/>
      <c r="AE64" s="293"/>
      <c r="AF64" s="293"/>
      <c r="AG64" s="294"/>
      <c r="AH64" s="295"/>
      <c r="AI64" s="296"/>
      <c r="AJ64" s="297"/>
      <c r="AK64" s="297"/>
      <c r="AL64" s="297"/>
      <c r="AM64" s="109">
        <v>100</v>
      </c>
      <c r="AN64" s="298"/>
      <c r="AO64" s="298">
        <v>7699.7734600000003</v>
      </c>
      <c r="AP64" s="299">
        <f t="shared" si="4"/>
        <v>1.5592650671862536</v>
      </c>
      <c r="AQ64" s="300">
        <v>19455.600480000001</v>
      </c>
      <c r="AR64" s="301">
        <f t="shared" si="5"/>
        <v>474352.25951999996</v>
      </c>
      <c r="AS64" s="302">
        <f t="shared" si="6"/>
        <v>3.9399130827929714</v>
      </c>
      <c r="AT64" s="303"/>
      <c r="AU64" s="296"/>
      <c r="AV64" s="304" t="str">
        <f>IF(AND(ISERR(FIND({"."},AM64))),IF(AND(0&lt;AM64,AM64&lt;($AW64+1)),"красный",IF(AND($AW64&lt;AM64,AM64&lt;($AX64+1)),"оранжевый",IF(AND($AX64&lt;AM64,AM64&lt;($AY64+1)),"желтый",IF(AND(0&lt;AM64,AM64&gt;=$AZ64),"зеленый","")))))</f>
        <v>зеленый</v>
      </c>
      <c r="AW64" s="305">
        <f>VLOOKUP(E64,КТ!$A$4:$AC$911,26,0)</f>
        <v>59</v>
      </c>
      <c r="AX64" s="304">
        <f>VLOOKUP(E64,КТ!$A$4:$AC$911,27,0)</f>
        <v>74</v>
      </c>
      <c r="AY64" s="304">
        <f>VLOOKUP(E64,КТ!$A$4:$AC$911,28,0)</f>
        <v>89</v>
      </c>
      <c r="AZ64" s="306">
        <f>VLOOKUP(E64,КТ!$A$4:$AC$911,29,0)</f>
        <v>90</v>
      </c>
      <c r="BA64" s="307"/>
      <c r="BB64" s="307"/>
      <c r="BC64" s="307"/>
      <c r="BD64" s="319" t="str">
        <f t="shared" si="7"/>
        <v>соот-т</v>
      </c>
      <c r="BE64" s="309" t="str">
        <f>IF(E64="","",(VLOOKUP(E64,КТ!$A$4:$AD$911,30,0)))</f>
        <v>Геология</v>
      </c>
      <c r="BF64" s="310">
        <f>IF(E64="","",(VLOOKUP(E64,КТ!$A$4:$AD$911,5,0)))</f>
        <v>2</v>
      </c>
      <c r="BG64" s="311"/>
      <c r="BH64" s="320" t="s">
        <v>3249</v>
      </c>
      <c r="BI64" s="320"/>
      <c r="BJ64" s="320"/>
      <c r="BK64" s="312"/>
      <c r="BL64" s="313"/>
      <c r="BM64" s="314" t="str">
        <f>IFERROR(VLOOKUP(E64,КТ!$A$4:$AE$911,31,FALSE),"")</f>
        <v>Lead Time не предусмотрен</v>
      </c>
      <c r="BN64" s="313"/>
      <c r="BO64" s="315"/>
      <c r="BP64" s="313"/>
      <c r="BQ64" s="313"/>
      <c r="BR64" s="316"/>
      <c r="BS64" s="316"/>
      <c r="BT64" s="315"/>
      <c r="BU64" s="315"/>
      <c r="BV64" s="313"/>
      <c r="BW64" s="313"/>
      <c r="BX64" s="313"/>
    </row>
    <row r="65" spans="2:76" s="277" customFormat="1" ht="20.25" customHeight="1" x14ac:dyDescent="0.25">
      <c r="B65" s="278">
        <v>55</v>
      </c>
      <c r="C65" s="279" t="s">
        <v>216</v>
      </c>
      <c r="D65" s="278" t="s">
        <v>3199</v>
      </c>
      <c r="E65" s="317">
        <v>10126</v>
      </c>
      <c r="F65" s="281" t="str">
        <f>VLOOKUP(E65,КТ!$A$4:$B$911,2,0)</f>
        <v>ГИС при строительстве/реконструкции скважин</v>
      </c>
      <c r="G65" s="282" t="s">
        <v>3190</v>
      </c>
      <c r="H65" s="283">
        <v>7204183725</v>
      </c>
      <c r="I65" s="284">
        <v>3275544.9257899998</v>
      </c>
      <c r="J65" s="276" t="s">
        <v>3049</v>
      </c>
      <c r="K65" s="327">
        <v>45285</v>
      </c>
      <c r="L65" s="287" t="str">
        <f t="shared" si="3"/>
        <v>ДА</v>
      </c>
      <c r="M65" s="288" t="str">
        <f>VLOOKUP(E65,КТ!$A$4:$X$911,24,FALSE)</f>
        <v>Высокий</v>
      </c>
      <c r="N65" s="289">
        <v>45292</v>
      </c>
      <c r="O65" s="289">
        <v>46022</v>
      </c>
      <c r="P65" s="290"/>
      <c r="Q65" s="291" t="s">
        <v>3209</v>
      </c>
      <c r="R65" s="291"/>
      <c r="S65" s="291" t="s">
        <v>3210</v>
      </c>
      <c r="T65" s="292" t="s">
        <v>3246</v>
      </c>
      <c r="U65" s="293"/>
      <c r="V65" s="293"/>
      <c r="W65" s="293"/>
      <c r="X65" s="293"/>
      <c r="Y65" s="293"/>
      <c r="Z65" s="293"/>
      <c r="AA65" s="293"/>
      <c r="AB65" s="293"/>
      <c r="AC65" s="293"/>
      <c r="AD65" s="293"/>
      <c r="AE65" s="293"/>
      <c r="AF65" s="293"/>
      <c r="AG65" s="294"/>
      <c r="AH65" s="295"/>
      <c r="AI65" s="296"/>
      <c r="AJ65" s="297"/>
      <c r="AK65" s="297"/>
      <c r="AL65" s="297"/>
      <c r="AM65" s="109">
        <v>100</v>
      </c>
      <c r="AN65" s="298"/>
      <c r="AO65" s="298">
        <v>3308.9209299999998</v>
      </c>
      <c r="AP65" s="299">
        <f t="shared" si="4"/>
        <v>0.10101894509054704</v>
      </c>
      <c r="AQ65" s="300">
        <v>107511.16291</v>
      </c>
      <c r="AR65" s="301">
        <f t="shared" si="5"/>
        <v>3168033.7628799998</v>
      </c>
      <c r="AS65" s="302">
        <f t="shared" si="6"/>
        <v>3.282237470275891</v>
      </c>
      <c r="AT65" s="303"/>
      <c r="AU65" s="296"/>
      <c r="AV65" s="304" t="str">
        <f>IF(AND(ISERR(FIND({"."},AM65))),IF(AND(0&lt;AM65,AM65&lt;($AW65+1)),"красный",IF(AND($AW65&lt;AM65,AM65&lt;($AX65+1)),"оранжевый",IF(AND($AX65&lt;AM65,AM65&lt;($AY65+1)),"желтый",IF(AND(0&lt;AM65,AM65&gt;=$AZ65),"зеленый","")))))</f>
        <v>зеленый</v>
      </c>
      <c r="AW65" s="305">
        <f>VLOOKUP(E65,КТ!$A$4:$AC$911,26,0)</f>
        <v>54</v>
      </c>
      <c r="AX65" s="304">
        <f>VLOOKUP(E65,КТ!$A$4:$AC$911,27,0)</f>
        <v>69</v>
      </c>
      <c r="AY65" s="304">
        <f>VLOOKUP(E65,КТ!$A$4:$AC$911,28,0)</f>
        <v>84</v>
      </c>
      <c r="AZ65" s="306">
        <f>VLOOKUP(E65,КТ!$A$4:$AC$911,29,0)</f>
        <v>85</v>
      </c>
      <c r="BA65" s="307"/>
      <c r="BB65" s="307"/>
      <c r="BC65" s="307"/>
      <c r="BD65" s="319" t="str">
        <f t="shared" si="7"/>
        <v>соот-т</v>
      </c>
      <c r="BE65" s="309" t="str">
        <f>IF(E65="","",(VLOOKUP(E65,КТ!$A$4:$AD$911,30,0)))</f>
        <v>Геология</v>
      </c>
      <c r="BF65" s="310">
        <f>IF(E65="","",(VLOOKUP(E65,КТ!$A$4:$AD$911,5,0)))</f>
        <v>2</v>
      </c>
      <c r="BG65" s="311"/>
      <c r="BH65" s="320" t="s">
        <v>3249</v>
      </c>
      <c r="BI65" s="320"/>
      <c r="BJ65" s="320"/>
      <c r="BK65" s="312"/>
      <c r="BL65" s="313"/>
      <c r="BM65" s="314" t="str">
        <f>IFERROR(VLOOKUP(E65,КТ!$A$4:$AE$911,31,FALSE),"")</f>
        <v>Lead Time не предусмотрен</v>
      </c>
      <c r="BN65" s="313"/>
      <c r="BO65" s="315"/>
      <c r="BP65" s="313"/>
      <c r="BQ65" s="313"/>
      <c r="BR65" s="316"/>
      <c r="BS65" s="316"/>
      <c r="BT65" s="315"/>
      <c r="BU65" s="315"/>
      <c r="BV65" s="313"/>
      <c r="BW65" s="313"/>
      <c r="BX65" s="313"/>
    </row>
    <row r="66" spans="2:76" s="277" customFormat="1" ht="20.25" customHeight="1" x14ac:dyDescent="0.25">
      <c r="B66" s="278">
        <v>56</v>
      </c>
      <c r="C66" s="279" t="s">
        <v>216</v>
      </c>
      <c r="D66" s="278" t="s">
        <v>3199</v>
      </c>
      <c r="E66" s="317">
        <v>10308</v>
      </c>
      <c r="F66" s="281" t="str">
        <f>VLOOKUP(E66,КТ!$A$4:$B$911,2,0)</f>
        <v>ГТИ при бурении</v>
      </c>
      <c r="G66" s="282" t="s">
        <v>3191</v>
      </c>
      <c r="H66" s="283">
        <v>7705848410</v>
      </c>
      <c r="I66" s="284">
        <v>916401.26842999994</v>
      </c>
      <c r="J66" s="328" t="s">
        <v>3050</v>
      </c>
      <c r="K66" s="327">
        <v>45323</v>
      </c>
      <c r="L66" s="287" t="str">
        <f t="shared" si="3"/>
        <v>ДА</v>
      </c>
      <c r="M66" s="288" t="str">
        <f>VLOOKUP(E66,КТ!$A$4:$X$911,24,FALSE)</f>
        <v>Средний</v>
      </c>
      <c r="N66" s="289">
        <v>45323</v>
      </c>
      <c r="O66" s="289">
        <v>47118</v>
      </c>
      <c r="P66" s="290"/>
      <c r="Q66" s="291" t="s">
        <v>3209</v>
      </c>
      <c r="R66" s="291"/>
      <c r="S66" s="291" t="s">
        <v>3210</v>
      </c>
      <c r="T66" s="292" t="s">
        <v>3246</v>
      </c>
      <c r="U66" s="293"/>
      <c r="V66" s="293"/>
      <c r="W66" s="293"/>
      <c r="X66" s="293"/>
      <c r="Y66" s="293"/>
      <c r="Z66" s="293"/>
      <c r="AA66" s="293"/>
      <c r="AB66" s="293"/>
      <c r="AC66" s="293"/>
      <c r="AD66" s="293"/>
      <c r="AE66" s="293"/>
      <c r="AF66" s="293"/>
      <c r="AG66" s="294"/>
      <c r="AH66" s="295"/>
      <c r="AI66" s="296"/>
      <c r="AJ66" s="297"/>
      <c r="AK66" s="297"/>
      <c r="AL66" s="297"/>
      <c r="AM66" s="109"/>
      <c r="AN66" s="298"/>
      <c r="AO66" s="298"/>
      <c r="AP66" s="299">
        <f t="shared" si="4"/>
        <v>0</v>
      </c>
      <c r="AQ66" s="300">
        <v>11810</v>
      </c>
      <c r="AR66" s="301">
        <f t="shared" si="5"/>
        <v>904591.26842999994</v>
      </c>
      <c r="AS66" s="302">
        <f t="shared" si="6"/>
        <v>1.2887367583234763</v>
      </c>
      <c r="AT66" s="303"/>
      <c r="AU66" s="296"/>
      <c r="AV66" s="304" t="str">
        <f>IF(AND(ISERR(FIND({"."},AM66))),IF(AND(0&lt;AM66,AM66&lt;($AW66+1)),"красный",IF(AND($AW66&lt;AM66,AM66&lt;($AX66+1)),"оранжевый",IF(AND($AX66&lt;AM66,AM66&lt;($AY66+1)),"желтый",IF(AND(0&lt;AM66,AM66&gt;=$AZ66),"зеленый","")))))</f>
        <v/>
      </c>
      <c r="AW66" s="305">
        <f>VLOOKUP(E66,КТ!$A$4:$AC$911,26,0)</f>
        <v>59</v>
      </c>
      <c r="AX66" s="304">
        <f>VLOOKUP(E66,КТ!$A$4:$AC$911,27,0)</f>
        <v>74</v>
      </c>
      <c r="AY66" s="304">
        <f>VLOOKUP(E66,КТ!$A$4:$AC$911,28,0)</f>
        <v>89</v>
      </c>
      <c r="AZ66" s="306">
        <f>VLOOKUP(E66,КТ!$A$4:$AC$911,29,0)</f>
        <v>90</v>
      </c>
      <c r="BA66" s="307"/>
      <c r="BB66" s="307"/>
      <c r="BC66" s="307"/>
      <c r="BD66" s="319" t="str">
        <f t="shared" si="7"/>
        <v>соот-т</v>
      </c>
      <c r="BE66" s="309" t="str">
        <f>IF(E66="","",(VLOOKUP(E66,КТ!$A$4:$AD$911,30,0)))</f>
        <v>НСУ</v>
      </c>
      <c r="BF66" s="310">
        <f>IF(E66="","",(VLOOKUP(E66,КТ!$A$4:$AD$911,5,0)))</f>
        <v>2</v>
      </c>
      <c r="BG66" s="311"/>
      <c r="BH66" s="320" t="s">
        <v>3249</v>
      </c>
      <c r="BI66" s="320"/>
      <c r="BJ66" s="320"/>
      <c r="BK66" s="312"/>
      <c r="BL66" s="313"/>
      <c r="BM66" s="314" t="str">
        <f>IFERROR(VLOOKUP(E66,КТ!$A$4:$AE$911,31,FALSE),"")</f>
        <v>Сопутствующие услуги при бурении</v>
      </c>
      <c r="BN66" s="313"/>
      <c r="BO66" s="315"/>
      <c r="BP66" s="313"/>
      <c r="BQ66" s="313"/>
      <c r="BR66" s="316"/>
      <c r="BS66" s="316"/>
      <c r="BT66" s="315"/>
      <c r="BU66" s="315"/>
      <c r="BV66" s="313"/>
      <c r="BW66" s="313"/>
      <c r="BX66" s="313"/>
    </row>
    <row r="67" spans="2:76" s="277" customFormat="1" ht="20.25" customHeight="1" x14ac:dyDescent="0.25">
      <c r="B67" s="278">
        <v>57</v>
      </c>
      <c r="C67" s="279" t="s">
        <v>216</v>
      </c>
      <c r="D67" s="278" t="s">
        <v>3199</v>
      </c>
      <c r="E67" s="317">
        <v>10308</v>
      </c>
      <c r="F67" s="281" t="str">
        <f>VLOOKUP(E67,КТ!$A$4:$B$911,2,0)</f>
        <v>ГТИ при бурении</v>
      </c>
      <c r="G67" s="282" t="s">
        <v>3134</v>
      </c>
      <c r="H67" s="283">
        <v>5401147970</v>
      </c>
      <c r="I67" s="284">
        <v>1064054.60244</v>
      </c>
      <c r="J67" s="328" t="s">
        <v>3051</v>
      </c>
      <c r="K67" s="327">
        <v>45323</v>
      </c>
      <c r="L67" s="287" t="str">
        <f t="shared" si="3"/>
        <v>ДА</v>
      </c>
      <c r="M67" s="288" t="str">
        <f>VLOOKUP(E67,КТ!$A$4:$X$911,24,FALSE)</f>
        <v>Средний</v>
      </c>
      <c r="N67" s="289">
        <v>45323</v>
      </c>
      <c r="O67" s="289">
        <v>47118</v>
      </c>
      <c r="P67" s="290"/>
      <c r="Q67" s="291" t="s">
        <v>3209</v>
      </c>
      <c r="R67" s="291"/>
      <c r="S67" s="291" t="s">
        <v>3210</v>
      </c>
      <c r="T67" s="292" t="s">
        <v>3246</v>
      </c>
      <c r="U67" s="293"/>
      <c r="V67" s="293"/>
      <c r="W67" s="293"/>
      <c r="X67" s="293"/>
      <c r="Y67" s="293"/>
      <c r="Z67" s="293"/>
      <c r="AA67" s="293"/>
      <c r="AB67" s="293"/>
      <c r="AC67" s="293"/>
      <c r="AD67" s="293"/>
      <c r="AE67" s="293"/>
      <c r="AF67" s="293"/>
      <c r="AG67" s="294"/>
      <c r="AH67" s="295"/>
      <c r="AI67" s="296"/>
      <c r="AJ67" s="297"/>
      <c r="AK67" s="297"/>
      <c r="AL67" s="297"/>
      <c r="AM67" s="109"/>
      <c r="AN67" s="298"/>
      <c r="AO67" s="298"/>
      <c r="AP67" s="299">
        <f t="shared" si="4"/>
        <v>0</v>
      </c>
      <c r="AQ67" s="300">
        <v>0</v>
      </c>
      <c r="AR67" s="301">
        <f t="shared" si="5"/>
        <v>1064054.60244</v>
      </c>
      <c r="AS67" s="302">
        <f t="shared" si="6"/>
        <v>0</v>
      </c>
      <c r="AT67" s="303"/>
      <c r="AU67" s="296"/>
      <c r="AV67" s="304" t="str">
        <f>IF(AND(ISERR(FIND({"."},AM67))),IF(AND(0&lt;AM67,AM67&lt;($AW67+1)),"красный",IF(AND($AW67&lt;AM67,AM67&lt;($AX67+1)),"оранжевый",IF(AND($AX67&lt;AM67,AM67&lt;($AY67+1)),"желтый",IF(AND(0&lt;AM67,AM67&gt;=$AZ67),"зеленый","")))))</f>
        <v/>
      </c>
      <c r="AW67" s="305">
        <f>VLOOKUP(E67,КТ!$A$4:$AC$911,26,0)</f>
        <v>59</v>
      </c>
      <c r="AX67" s="304">
        <f>VLOOKUP(E67,КТ!$A$4:$AC$911,27,0)</f>
        <v>74</v>
      </c>
      <c r="AY67" s="304">
        <f>VLOOKUP(E67,КТ!$A$4:$AC$911,28,0)</f>
        <v>89</v>
      </c>
      <c r="AZ67" s="306">
        <f>VLOOKUP(E67,КТ!$A$4:$AC$911,29,0)</f>
        <v>90</v>
      </c>
      <c r="BA67" s="307"/>
      <c r="BB67" s="307"/>
      <c r="BC67" s="307"/>
      <c r="BD67" s="319" t="str">
        <f t="shared" si="7"/>
        <v>соот-т</v>
      </c>
      <c r="BE67" s="309" t="str">
        <f>IF(E67="","",(VLOOKUP(E67,КТ!$A$4:$AD$911,30,0)))</f>
        <v>НСУ</v>
      </c>
      <c r="BF67" s="310">
        <f>IF(E67="","",(VLOOKUP(E67,КТ!$A$4:$AD$911,5,0)))</f>
        <v>2</v>
      </c>
      <c r="BG67" s="311"/>
      <c r="BH67" s="320" t="s">
        <v>3249</v>
      </c>
      <c r="BI67" s="320"/>
      <c r="BJ67" s="320"/>
      <c r="BK67" s="312"/>
      <c r="BL67" s="313"/>
      <c r="BM67" s="314" t="str">
        <f>IFERROR(VLOOKUP(E67,КТ!$A$4:$AE$911,31,FALSE),"")</f>
        <v>Сопутствующие услуги при бурении</v>
      </c>
      <c r="BN67" s="313"/>
      <c r="BO67" s="315"/>
      <c r="BP67" s="313"/>
      <c r="BQ67" s="313"/>
      <c r="BR67" s="316"/>
      <c r="BS67" s="316"/>
      <c r="BT67" s="315"/>
      <c r="BU67" s="315"/>
      <c r="BV67" s="313"/>
      <c r="BW67" s="313"/>
      <c r="BX67" s="313"/>
    </row>
    <row r="68" spans="2:76" s="277" customFormat="1" ht="20.25" customHeight="1" x14ac:dyDescent="0.25">
      <c r="B68" s="278">
        <v>58</v>
      </c>
      <c r="C68" s="279" t="s">
        <v>216</v>
      </c>
      <c r="D68" s="278" t="s">
        <v>3199</v>
      </c>
      <c r="E68" s="317">
        <v>10126</v>
      </c>
      <c r="F68" s="281" t="str">
        <f>VLOOKUP(E68,КТ!$A$4:$B$911,2,0)</f>
        <v>ГИС при строительстве/реконструкции скважин</v>
      </c>
      <c r="G68" s="282" t="s">
        <v>3192</v>
      </c>
      <c r="H68" s="283">
        <v>8601057334</v>
      </c>
      <c r="I68" s="284">
        <v>949561.19762999995</v>
      </c>
      <c r="J68" s="276" t="s">
        <v>3052</v>
      </c>
      <c r="K68" s="327">
        <v>45190</v>
      </c>
      <c r="L68" s="287" t="str">
        <f t="shared" si="3"/>
        <v>ДА</v>
      </c>
      <c r="M68" s="288" t="str">
        <f>VLOOKUP(E68,КТ!$A$4:$X$911,24,FALSE)</f>
        <v>Высокий</v>
      </c>
      <c r="N68" s="289">
        <v>45190</v>
      </c>
      <c r="O68" s="289">
        <v>45657</v>
      </c>
      <c r="P68" s="290"/>
      <c r="Q68" s="291" t="s">
        <v>3206</v>
      </c>
      <c r="R68" s="291"/>
      <c r="S68" s="291" t="s">
        <v>3210</v>
      </c>
      <c r="T68" s="292" t="s">
        <v>3246</v>
      </c>
      <c r="U68" s="293"/>
      <c r="V68" s="293"/>
      <c r="W68" s="293"/>
      <c r="X68" s="293"/>
      <c r="Y68" s="293"/>
      <c r="Z68" s="293"/>
      <c r="AA68" s="293"/>
      <c r="AB68" s="293"/>
      <c r="AC68" s="293"/>
      <c r="AD68" s="293"/>
      <c r="AE68" s="293"/>
      <c r="AF68" s="293"/>
      <c r="AG68" s="294"/>
      <c r="AH68" s="295"/>
      <c r="AI68" s="296"/>
      <c r="AJ68" s="297"/>
      <c r="AK68" s="297"/>
      <c r="AL68" s="297"/>
      <c r="AM68" s="109" t="s">
        <v>3257</v>
      </c>
      <c r="AN68" s="298"/>
      <c r="AO68" s="298">
        <v>114352.03538</v>
      </c>
      <c r="AP68" s="299">
        <f t="shared" si="4"/>
        <v>12.042618808077886</v>
      </c>
      <c r="AQ68" s="300">
        <v>550203.23286999995</v>
      </c>
      <c r="AR68" s="301">
        <f t="shared" si="5"/>
        <v>399357.96476</v>
      </c>
      <c r="AS68" s="302">
        <f t="shared" si="6"/>
        <v>57.942893437858089</v>
      </c>
      <c r="AT68" s="303"/>
      <c r="AU68" s="296"/>
      <c r="AV68" s="304" t="str">
        <f>IF(AND(ISERR(FIND({"."},AM68))),IF(AND(0&lt;AM68,AM68&lt;($AW68+1)),"красный",IF(AND($AW68&lt;AM68,AM68&lt;($AX68+1)),"оранжевый",IF(AND($AX68&lt;AM68,AM68&lt;($AY68+1)),"желтый",IF(AND(0&lt;AM68,AM68&gt;=$AZ68),"зеленый","")))))</f>
        <v>зеленый</v>
      </c>
      <c r="AW68" s="305">
        <f>VLOOKUP(E68,КТ!$A$4:$AC$911,26,0)</f>
        <v>54</v>
      </c>
      <c r="AX68" s="304">
        <f>VLOOKUP(E68,КТ!$A$4:$AC$911,27,0)</f>
        <v>69</v>
      </c>
      <c r="AY68" s="304">
        <f>VLOOKUP(E68,КТ!$A$4:$AC$911,28,0)</f>
        <v>84</v>
      </c>
      <c r="AZ68" s="306">
        <f>VLOOKUP(E68,КТ!$A$4:$AC$911,29,0)</f>
        <v>85</v>
      </c>
      <c r="BA68" s="307"/>
      <c r="BB68" s="307"/>
      <c r="BC68" s="307"/>
      <c r="BD68" s="319" t="str">
        <f t="shared" si="7"/>
        <v>соот-т</v>
      </c>
      <c r="BE68" s="309" t="str">
        <f>IF(E68="","",(VLOOKUP(E68,КТ!$A$4:$AD$911,30,0)))</f>
        <v>Геология</v>
      </c>
      <c r="BF68" s="310">
        <f>IF(E68="","",(VLOOKUP(E68,КТ!$A$4:$AD$911,5,0)))</f>
        <v>2</v>
      </c>
      <c r="BG68" s="311"/>
      <c r="BH68" s="320" t="s">
        <v>3249</v>
      </c>
      <c r="BI68" s="320"/>
      <c r="BJ68" s="320"/>
      <c r="BK68" s="312"/>
      <c r="BL68" s="313"/>
      <c r="BM68" s="314" t="str">
        <f>IFERROR(VLOOKUP(E68,КТ!$A$4:$AE$911,31,FALSE),"")</f>
        <v>Lead Time не предусмотрен</v>
      </c>
      <c r="BN68" s="313"/>
      <c r="BO68" s="315"/>
      <c r="BP68" s="313"/>
      <c r="BQ68" s="313"/>
      <c r="BR68" s="316"/>
      <c r="BS68" s="316"/>
      <c r="BT68" s="315"/>
      <c r="BU68" s="315"/>
      <c r="BV68" s="313"/>
      <c r="BW68" s="313"/>
      <c r="BX68" s="313"/>
    </row>
    <row r="69" spans="2:76" s="277" customFormat="1" ht="20.25" customHeight="1" x14ac:dyDescent="0.25">
      <c r="B69" s="278">
        <v>59</v>
      </c>
      <c r="C69" s="279" t="s">
        <v>216</v>
      </c>
      <c r="D69" s="278" t="s">
        <v>3199</v>
      </c>
      <c r="E69" s="317">
        <v>11708</v>
      </c>
      <c r="F69" s="281" t="str">
        <f>VLOOKUP(E69,КТ!$A$4:$B$911,2,0)</f>
        <v>НИОКР, НИР прочие</v>
      </c>
      <c r="G69" s="282" t="s">
        <v>3140</v>
      </c>
      <c r="H69" s="283">
        <v>7725696878</v>
      </c>
      <c r="I69" s="284">
        <v>817732.25</v>
      </c>
      <c r="J69" s="329" t="s">
        <v>3053</v>
      </c>
      <c r="K69" s="327">
        <v>45369</v>
      </c>
      <c r="L69" s="287" t="str">
        <f t="shared" si="3"/>
        <v>ДА</v>
      </c>
      <c r="M69" s="288" t="str">
        <f>VLOOKUP(E69,КТ!$A$4:$X$911,24,FALSE)</f>
        <v>Не определен</v>
      </c>
      <c r="N69" s="289">
        <v>45369</v>
      </c>
      <c r="O69" s="289">
        <v>46022</v>
      </c>
      <c r="P69" s="290"/>
      <c r="Q69" s="291" t="s">
        <v>3214</v>
      </c>
      <c r="R69" s="291"/>
      <c r="S69" s="291"/>
      <c r="T69" s="292"/>
      <c r="U69" s="293"/>
      <c r="V69" s="293"/>
      <c r="W69" s="293"/>
      <c r="X69" s="293"/>
      <c r="Y69" s="293"/>
      <c r="Z69" s="293"/>
      <c r="AA69" s="293"/>
      <c r="AB69" s="293"/>
      <c r="AC69" s="293"/>
      <c r="AD69" s="293"/>
      <c r="AE69" s="293"/>
      <c r="AF69" s="293"/>
      <c r="AG69" s="294"/>
      <c r="AH69" s="295"/>
      <c r="AI69" s="296"/>
      <c r="AJ69" s="297"/>
      <c r="AK69" s="297"/>
      <c r="AL69" s="297"/>
      <c r="AM69" s="109"/>
      <c r="AN69" s="298"/>
      <c r="AO69" s="298"/>
      <c r="AP69" s="299">
        <f t="shared" si="4"/>
        <v>0</v>
      </c>
      <c r="AQ69" s="300">
        <v>0</v>
      </c>
      <c r="AR69" s="301">
        <f t="shared" si="5"/>
        <v>817732.25</v>
      </c>
      <c r="AS69" s="302">
        <f t="shared" si="6"/>
        <v>0</v>
      </c>
      <c r="AT69" s="303"/>
      <c r="AU69" s="296"/>
      <c r="AV69" s="304" t="str">
        <f>IF(AND(ISERR(FIND({"."},AM69))),IF(AND(0&lt;AM69,AM69&lt;($AW69+1)),"красный",IF(AND($AW69&lt;AM69,AM69&lt;($AX69+1)),"оранжевый",IF(AND($AX69&lt;AM69,AM69&lt;($AY69+1)),"желтый",IF(AND(0&lt;AM69,AM69&gt;=$AZ69),"зеленый","")))))</f>
        <v/>
      </c>
      <c r="AW69" s="305">
        <f>VLOOKUP(E69,КТ!$A$4:$AC$911,26,0)</f>
        <v>54</v>
      </c>
      <c r="AX69" s="304">
        <f>VLOOKUP(E69,КТ!$A$4:$AC$911,27,0)</f>
        <v>69</v>
      </c>
      <c r="AY69" s="304">
        <f>VLOOKUP(E69,КТ!$A$4:$AC$911,28,0)</f>
        <v>84</v>
      </c>
      <c r="AZ69" s="306">
        <f>VLOOKUP(E69,КТ!$A$4:$AC$911,29,0)</f>
        <v>85</v>
      </c>
      <c r="BA69" s="307"/>
      <c r="BB69" s="307"/>
      <c r="BC69" s="307"/>
      <c r="BD69" s="319" t="str">
        <f t="shared" si="7"/>
        <v>соот-т</v>
      </c>
      <c r="BE69" s="309" t="str">
        <f>IF(E69="","",(VLOOKUP(E69,КТ!$A$4:$AD$911,30,0)))</f>
        <v>НСУ</v>
      </c>
      <c r="BF69" s="310">
        <f>IF(E69="","",(VLOOKUP(E69,КТ!$A$4:$AD$911,5,0)))</f>
        <v>2</v>
      </c>
      <c r="BG69" s="311"/>
      <c r="BH69" s="320" t="s">
        <v>3249</v>
      </c>
      <c r="BI69" s="320"/>
      <c r="BJ69" s="320"/>
      <c r="BK69" s="312"/>
      <c r="BL69" s="313"/>
      <c r="BM69" s="314" t="str">
        <f>IFERROR(VLOOKUP(E69,КТ!$A$4:$AE$911,31,FALSE),"")</f>
        <v>Lead Time не предусмотрен</v>
      </c>
      <c r="BN69" s="313"/>
      <c r="BO69" s="315"/>
      <c r="BP69" s="313"/>
      <c r="BQ69" s="313"/>
      <c r="BR69" s="316"/>
      <c r="BS69" s="316"/>
      <c r="BT69" s="315"/>
      <c r="BU69" s="315"/>
      <c r="BV69" s="313"/>
      <c r="BW69" s="313"/>
      <c r="BX69" s="313"/>
    </row>
    <row r="70" spans="2:76" s="277" customFormat="1" ht="20.25" customHeight="1" x14ac:dyDescent="0.25">
      <c r="B70" s="278">
        <v>60</v>
      </c>
      <c r="C70" s="279" t="s">
        <v>216</v>
      </c>
      <c r="D70" s="278" t="s">
        <v>3199</v>
      </c>
      <c r="E70" s="317">
        <v>10150</v>
      </c>
      <c r="F70" s="281" t="str">
        <f>VLOOKUP(E70,КТ!$A$4:$B$911,2,0)</f>
        <v>Газодинамические исследования</v>
      </c>
      <c r="G70" s="282" t="s">
        <v>3189</v>
      </c>
      <c r="H70" s="283">
        <v>7017253595</v>
      </c>
      <c r="I70" s="284">
        <v>2252800.3644599998</v>
      </c>
      <c r="J70" s="329" t="s">
        <v>3054</v>
      </c>
      <c r="K70" s="327">
        <v>45380</v>
      </c>
      <c r="L70" s="287" t="str">
        <f t="shared" si="3"/>
        <v>ДА</v>
      </c>
      <c r="M70" s="288" t="str">
        <f>VLOOKUP(E70,КТ!$A$4:$X$911,24,FALSE)</f>
        <v>Средний</v>
      </c>
      <c r="N70" s="289">
        <v>45380</v>
      </c>
      <c r="O70" s="289">
        <v>47118</v>
      </c>
      <c r="P70" s="290"/>
      <c r="Q70" s="291" t="s">
        <v>3211</v>
      </c>
      <c r="R70" s="291"/>
      <c r="S70" s="291" t="s">
        <v>3210</v>
      </c>
      <c r="T70" s="292" t="s">
        <v>3246</v>
      </c>
      <c r="U70" s="293"/>
      <c r="V70" s="293"/>
      <c r="W70" s="293"/>
      <c r="X70" s="293"/>
      <c r="Y70" s="293"/>
      <c r="Z70" s="293"/>
      <c r="AA70" s="293"/>
      <c r="AB70" s="293"/>
      <c r="AC70" s="293"/>
      <c r="AD70" s="293"/>
      <c r="AE70" s="293"/>
      <c r="AF70" s="293"/>
      <c r="AG70" s="294"/>
      <c r="AH70" s="295"/>
      <c r="AI70" s="296"/>
      <c r="AJ70" s="297"/>
      <c r="AK70" s="297"/>
      <c r="AL70" s="297"/>
      <c r="AM70" s="109"/>
      <c r="AN70" s="298"/>
      <c r="AO70" s="298"/>
      <c r="AP70" s="299">
        <f t="shared" si="4"/>
        <v>0</v>
      </c>
      <c r="AQ70" s="300">
        <v>0</v>
      </c>
      <c r="AR70" s="301">
        <f t="shared" si="5"/>
        <v>2252800.3644599998</v>
      </c>
      <c r="AS70" s="302">
        <f t="shared" si="6"/>
        <v>0</v>
      </c>
      <c r="AT70" s="303"/>
      <c r="AU70" s="296"/>
      <c r="AV70" s="304" t="str">
        <f>IF(AND(ISERR(FIND({"."},AM70))),IF(AND(0&lt;AM70,AM70&lt;($AW70+1)),"красный",IF(AND($AW70&lt;AM70,AM70&lt;($AX70+1)),"оранжевый",IF(AND($AX70&lt;AM70,AM70&lt;($AY70+1)),"желтый",IF(AND(0&lt;AM70,AM70&gt;=$AZ70),"зеленый","")))))</f>
        <v/>
      </c>
      <c r="AW70" s="305">
        <f>VLOOKUP(E70,КТ!$A$4:$AC$911,26,0)</f>
        <v>54</v>
      </c>
      <c r="AX70" s="304">
        <f>VLOOKUP(E70,КТ!$A$4:$AC$911,27,0)</f>
        <v>69</v>
      </c>
      <c r="AY70" s="304">
        <f>VLOOKUP(E70,КТ!$A$4:$AC$911,28,0)</f>
        <v>84</v>
      </c>
      <c r="AZ70" s="306">
        <f>VLOOKUP(E70,КТ!$A$4:$AC$911,29,0)</f>
        <v>85</v>
      </c>
      <c r="BA70" s="307"/>
      <c r="BB70" s="307"/>
      <c r="BC70" s="307"/>
      <c r="BD70" s="319" t="str">
        <f t="shared" si="7"/>
        <v>соот-т</v>
      </c>
      <c r="BE70" s="309" t="str">
        <f>IF(E70="","",(VLOOKUP(E70,КТ!$A$4:$AD$911,30,0)))</f>
        <v>Геология</v>
      </c>
      <c r="BF70" s="310">
        <f>IF(E70="","",(VLOOKUP(E70,КТ!$A$4:$AD$911,5,0)))</f>
        <v>2</v>
      </c>
      <c r="BG70" s="311"/>
      <c r="BH70" s="320" t="s">
        <v>3249</v>
      </c>
      <c r="BI70" s="320"/>
      <c r="BJ70" s="320"/>
      <c r="BK70" s="312"/>
      <c r="BL70" s="313"/>
      <c r="BM70" s="314" t="str">
        <f>IFERROR(VLOOKUP(E70,КТ!$A$4:$AE$911,31,FALSE),"")</f>
        <v>Lead Time не предусмотрен</v>
      </c>
      <c r="BN70" s="313"/>
      <c r="BO70" s="315"/>
      <c r="BP70" s="313"/>
      <c r="BQ70" s="313"/>
      <c r="BR70" s="316"/>
      <c r="BS70" s="316"/>
      <c r="BT70" s="315"/>
      <c r="BU70" s="315"/>
      <c r="BV70" s="313"/>
      <c r="BW70" s="313"/>
      <c r="BX70" s="313"/>
    </row>
    <row r="71" spans="2:76" s="277" customFormat="1" ht="20.25" customHeight="1" x14ac:dyDescent="0.25">
      <c r="B71" s="278">
        <v>61</v>
      </c>
      <c r="C71" s="279" t="s">
        <v>216</v>
      </c>
      <c r="D71" s="278" t="s">
        <v>3199</v>
      </c>
      <c r="E71" s="317">
        <v>10318</v>
      </c>
      <c r="F71" s="281" t="str">
        <f>VLOOKUP(E71,КТ!$A$4:$B$911,2,0)</f>
        <v>Отбор керна при бурении и реконструкции скважин</v>
      </c>
      <c r="G71" s="282" t="s">
        <v>3145</v>
      </c>
      <c r="H71" s="283" t="s">
        <v>3122</v>
      </c>
      <c r="I71" s="284">
        <v>48107.787100000001</v>
      </c>
      <c r="J71" s="285" t="s">
        <v>3055</v>
      </c>
      <c r="K71" s="330">
        <v>44508</v>
      </c>
      <c r="L71" s="287" t="str">
        <f t="shared" si="3"/>
        <v>НЕТ</v>
      </c>
      <c r="M71" s="288" t="str">
        <f>VLOOKUP(E71,КТ!$A$4:$X$911,24,FALSE)</f>
        <v>Средний</v>
      </c>
      <c r="N71" s="289">
        <v>44508</v>
      </c>
      <c r="O71" s="289">
        <v>45657</v>
      </c>
      <c r="P71" s="290"/>
      <c r="Q71" s="291" t="s">
        <v>3216</v>
      </c>
      <c r="R71" s="291"/>
      <c r="S71" s="291" t="s">
        <v>3208</v>
      </c>
      <c r="T71" s="292" t="s">
        <v>3248</v>
      </c>
      <c r="U71" s="293"/>
      <c r="V71" s="293"/>
      <c r="W71" s="293"/>
      <c r="X71" s="293"/>
      <c r="Y71" s="293"/>
      <c r="Z71" s="293"/>
      <c r="AA71" s="293"/>
      <c r="AB71" s="293"/>
      <c r="AC71" s="293"/>
      <c r="AD71" s="293"/>
      <c r="AE71" s="293"/>
      <c r="AF71" s="293"/>
      <c r="AG71" s="294"/>
      <c r="AH71" s="295"/>
      <c r="AI71" s="296"/>
      <c r="AJ71" s="297"/>
      <c r="AK71" s="297"/>
      <c r="AL71" s="297"/>
      <c r="AM71" s="109"/>
      <c r="AN71" s="298"/>
      <c r="AO71" s="298"/>
      <c r="AP71" s="299">
        <f t="shared" si="4"/>
        <v>0</v>
      </c>
      <c r="AQ71" s="300">
        <v>8020.8511399999998</v>
      </c>
      <c r="AR71" s="301">
        <f t="shared" si="5"/>
        <v>40086.935960000003</v>
      </c>
      <c r="AS71" s="302">
        <f t="shared" si="6"/>
        <v>16.672666991161602</v>
      </c>
      <c r="AT71" s="303"/>
      <c r="AU71" s="296"/>
      <c r="AV71" s="304" t="str">
        <f>IF(AND(ISERR(FIND({"."},AM71))),IF(AND(0&lt;AM71,AM71&lt;($AW71+1)),"красный",IF(AND($AW71&lt;AM71,AM71&lt;($AX71+1)),"оранжевый",IF(AND($AX71&lt;AM71,AM71&lt;($AY71+1)),"желтый",IF(AND(0&lt;AM71,AM71&gt;=$AZ71),"зеленый","")))))</f>
        <v/>
      </c>
      <c r="AW71" s="305">
        <f>VLOOKUP(E71,КТ!$A$4:$AC$911,26,0)</f>
        <v>59</v>
      </c>
      <c r="AX71" s="304">
        <f>VLOOKUP(E71,КТ!$A$4:$AC$911,27,0)</f>
        <v>74</v>
      </c>
      <c r="AY71" s="304">
        <f>VLOOKUP(E71,КТ!$A$4:$AC$911,28,0)</f>
        <v>89</v>
      </c>
      <c r="AZ71" s="306">
        <f>VLOOKUP(E71,КТ!$A$4:$AC$911,29,0)</f>
        <v>90</v>
      </c>
      <c r="BA71" s="307"/>
      <c r="BB71" s="307"/>
      <c r="BC71" s="307"/>
      <c r="BD71" s="319" t="str">
        <f t="shared" si="7"/>
        <v>соот-т</v>
      </c>
      <c r="BE71" s="309" t="str">
        <f>IF(E71="","",(VLOOKUP(E71,КТ!$A$4:$AD$911,30,0)))</f>
        <v>Геология</v>
      </c>
      <c r="BF71" s="310">
        <f>IF(E71="","",(VLOOKUP(E71,КТ!$A$4:$AD$911,5,0)))</f>
        <v>2</v>
      </c>
      <c r="BG71" s="311"/>
      <c r="BH71" s="320" t="s">
        <v>3251</v>
      </c>
      <c r="BI71" s="320"/>
      <c r="BJ71" s="320"/>
      <c r="BK71" s="312"/>
      <c r="BL71" s="313"/>
      <c r="BM71" s="314" t="str">
        <f>IFERROR(VLOOKUP(E71,КТ!$A$4:$AE$911,31,FALSE),"")</f>
        <v>Lead Time не предусмотрен</v>
      </c>
      <c r="BN71" s="313"/>
      <c r="BO71" s="315"/>
      <c r="BP71" s="313"/>
      <c r="BQ71" s="313"/>
      <c r="BR71" s="316"/>
      <c r="BS71" s="316"/>
      <c r="BT71" s="315"/>
      <c r="BU71" s="315"/>
      <c r="BV71" s="313"/>
      <c r="BW71" s="313"/>
      <c r="BX71" s="313"/>
    </row>
    <row r="72" spans="2:76" s="277" customFormat="1" ht="20.25" customHeight="1" x14ac:dyDescent="0.25">
      <c r="B72" s="278">
        <v>62</v>
      </c>
      <c r="C72" s="279" t="s">
        <v>216</v>
      </c>
      <c r="D72" s="278" t="s">
        <v>217</v>
      </c>
      <c r="E72" s="317">
        <v>10363</v>
      </c>
      <c r="F72" s="281" t="str">
        <f>VLOOKUP(E72,КТ!$A$4:$B$911,2,0)</f>
        <v>Сбор и передача данных, формирование отчётности, архивирование, визуализация, предоставление каналов связи</v>
      </c>
      <c r="G72" s="282" t="s">
        <v>3147</v>
      </c>
      <c r="H72" s="283">
        <v>8905032518</v>
      </c>
      <c r="I72" s="284">
        <v>3044.471</v>
      </c>
      <c r="J72" s="285" t="s">
        <v>3058</v>
      </c>
      <c r="K72" s="321">
        <v>45077</v>
      </c>
      <c r="L72" s="287" t="str">
        <f t="shared" si="3"/>
        <v>НЕТ</v>
      </c>
      <c r="M72" s="288" t="str">
        <f>VLOOKUP(E72,КТ!$A$4:$X$911,24,FALSE)</f>
        <v>Низкий</v>
      </c>
      <c r="N72" s="289">
        <v>45077</v>
      </c>
      <c r="O72" s="289">
        <v>45657</v>
      </c>
      <c r="P72" s="290"/>
      <c r="Q72" s="291" t="s">
        <v>3218</v>
      </c>
      <c r="R72" s="291"/>
      <c r="S72" s="291"/>
      <c r="T72" s="292"/>
      <c r="U72" s="293"/>
      <c r="V72" s="293"/>
      <c r="W72" s="293"/>
      <c r="X72" s="293"/>
      <c r="Y72" s="293"/>
      <c r="Z72" s="293"/>
      <c r="AA72" s="293"/>
      <c r="AB72" s="293"/>
      <c r="AC72" s="293"/>
      <c r="AD72" s="293"/>
      <c r="AE72" s="293"/>
      <c r="AF72" s="293"/>
      <c r="AG72" s="294"/>
      <c r="AH72" s="295"/>
      <c r="AI72" s="296"/>
      <c r="AJ72" s="297"/>
      <c r="AK72" s="297"/>
      <c r="AL72" s="297"/>
      <c r="AM72" s="109"/>
      <c r="AN72" s="298"/>
      <c r="AO72" s="298">
        <v>151.047</v>
      </c>
      <c r="AP72" s="299">
        <f t="shared" si="4"/>
        <v>4.9613545341703045</v>
      </c>
      <c r="AQ72" s="300">
        <v>2299.5770000000002</v>
      </c>
      <c r="AR72" s="301">
        <f t="shared" si="5"/>
        <v>744.89399999999978</v>
      </c>
      <c r="AS72" s="302">
        <f t="shared" si="6"/>
        <v>75.532892249589509</v>
      </c>
      <c r="AT72" s="303"/>
      <c r="AU72" s="296"/>
      <c r="AV72" s="304" t="str">
        <f>IF(AND(ISERR(FIND({"."},AM72))),IF(AND(0&lt;AM72,AM72&lt;($AW72+1)),"красный",IF(AND($AW72&lt;AM72,AM72&lt;($AX72+1)),"оранжевый",IF(AND($AX72&lt;AM72,AM72&lt;($AY72+1)),"желтый",IF(AND(0&lt;AM72,AM72&gt;=$AZ72),"зеленый","")))))</f>
        <v/>
      </c>
      <c r="AW72" s="305">
        <f>VLOOKUP(E72,КТ!$A$4:$AC$911,26,0)</f>
        <v>54</v>
      </c>
      <c r="AX72" s="304">
        <f>VLOOKUP(E72,КТ!$A$4:$AC$911,27,0)</f>
        <v>69</v>
      </c>
      <c r="AY72" s="304">
        <f>VLOOKUP(E72,КТ!$A$4:$AC$911,28,0)</f>
        <v>84</v>
      </c>
      <c r="AZ72" s="306">
        <f>VLOOKUP(E72,КТ!$A$4:$AC$911,29,0)</f>
        <v>85</v>
      </c>
      <c r="BA72" s="307"/>
      <c r="BB72" s="307"/>
      <c r="BC72" s="307"/>
      <c r="BD72" s="319" t="str">
        <f t="shared" si="7"/>
        <v>соот-т</v>
      </c>
      <c r="BE72" s="309" t="str">
        <f>IF(E72="","",(VLOOKUP(E72,КТ!$A$4:$AD$911,30,0)))</f>
        <v>бурение</v>
      </c>
      <c r="BF72" s="310">
        <f>IF(E72="","",(VLOOKUP(E72,КТ!$A$4:$AD$911,5,0)))</f>
        <v>2</v>
      </c>
      <c r="BG72" s="311"/>
      <c r="BH72" s="320" t="s">
        <v>3251</v>
      </c>
      <c r="BI72" s="320"/>
      <c r="BJ72" s="320"/>
      <c r="BK72" s="312"/>
      <c r="BL72" s="313"/>
      <c r="BM72" s="314" t="str">
        <f>IFERROR(VLOOKUP(E72,КТ!$A$4:$AE$911,31,FALSE),"")</f>
        <v>Lead Time не предусмотрен</v>
      </c>
      <c r="BN72" s="313"/>
      <c r="BO72" s="315"/>
      <c r="BP72" s="313"/>
      <c r="BQ72" s="313"/>
      <c r="BR72" s="316"/>
      <c r="BS72" s="316"/>
      <c r="BT72" s="315"/>
      <c r="BU72" s="315"/>
      <c r="BV72" s="313"/>
      <c r="BW72" s="313"/>
      <c r="BX72" s="313"/>
    </row>
    <row r="73" spans="2:76" s="277" customFormat="1" ht="20.25" customHeight="1" x14ac:dyDescent="0.25">
      <c r="B73" s="278">
        <v>63</v>
      </c>
      <c r="C73" s="279" t="s">
        <v>216</v>
      </c>
      <c r="D73" s="278" t="s">
        <v>217</v>
      </c>
      <c r="E73" s="317">
        <v>10363</v>
      </c>
      <c r="F73" s="281" t="str">
        <f>VLOOKUP(E73,КТ!$A$4:$B$911,2,0)</f>
        <v>Сбор и передача данных, формирование отчётности, архивирование, визуализация, предоставление каналов связи</v>
      </c>
      <c r="G73" s="282" t="s">
        <v>3147</v>
      </c>
      <c r="H73" s="283" t="s">
        <v>3123</v>
      </c>
      <c r="I73" s="284">
        <v>8183.098</v>
      </c>
      <c r="J73" s="285" t="s">
        <v>3059</v>
      </c>
      <c r="K73" s="323">
        <v>44562</v>
      </c>
      <c r="L73" s="287" t="str">
        <f t="shared" si="3"/>
        <v>НЕТ</v>
      </c>
      <c r="M73" s="288" t="str">
        <f>VLOOKUP(E73,КТ!$A$4:$X$911,24,FALSE)</f>
        <v>Низкий</v>
      </c>
      <c r="N73" s="289">
        <v>44562</v>
      </c>
      <c r="O73" s="289">
        <v>45657</v>
      </c>
      <c r="P73" s="290"/>
      <c r="Q73" s="291" t="s">
        <v>3216</v>
      </c>
      <c r="R73" s="291"/>
      <c r="S73" s="291"/>
      <c r="T73" s="292"/>
      <c r="U73" s="293"/>
      <c r="V73" s="293"/>
      <c r="W73" s="293"/>
      <c r="X73" s="293"/>
      <c r="Y73" s="293"/>
      <c r="Z73" s="293"/>
      <c r="AA73" s="293"/>
      <c r="AB73" s="293"/>
      <c r="AC73" s="293"/>
      <c r="AD73" s="293"/>
      <c r="AE73" s="293"/>
      <c r="AF73" s="293"/>
      <c r="AG73" s="294"/>
      <c r="AH73" s="295"/>
      <c r="AI73" s="296"/>
      <c r="AJ73" s="297"/>
      <c r="AK73" s="297"/>
      <c r="AL73" s="297"/>
      <c r="AM73" s="109"/>
      <c r="AN73" s="298"/>
      <c r="AO73" s="298"/>
      <c r="AP73" s="299">
        <f t="shared" si="4"/>
        <v>0</v>
      </c>
      <c r="AQ73" s="300">
        <v>2806.056</v>
      </c>
      <c r="AR73" s="301">
        <f t="shared" si="5"/>
        <v>5377.0419999999995</v>
      </c>
      <c r="AS73" s="302">
        <f t="shared" si="6"/>
        <v>34.290876144951461</v>
      </c>
      <c r="AT73" s="303"/>
      <c r="AU73" s="296"/>
      <c r="AV73" s="304" t="str">
        <f>IF(AND(ISERR(FIND({"."},AM73))),IF(AND(0&lt;AM73,AM73&lt;($AW73+1)),"красный",IF(AND($AW73&lt;AM73,AM73&lt;($AX73+1)),"оранжевый",IF(AND($AX73&lt;AM73,AM73&lt;($AY73+1)),"желтый",IF(AND(0&lt;AM73,AM73&gt;=$AZ73),"зеленый","")))))</f>
        <v/>
      </c>
      <c r="AW73" s="305">
        <f>VLOOKUP(E73,КТ!$A$4:$AC$911,26,0)</f>
        <v>54</v>
      </c>
      <c r="AX73" s="304">
        <f>VLOOKUP(E73,КТ!$A$4:$AC$911,27,0)</f>
        <v>69</v>
      </c>
      <c r="AY73" s="304">
        <f>VLOOKUP(E73,КТ!$A$4:$AC$911,28,0)</f>
        <v>84</v>
      </c>
      <c r="AZ73" s="306">
        <f>VLOOKUP(E73,КТ!$A$4:$AC$911,29,0)</f>
        <v>85</v>
      </c>
      <c r="BA73" s="307"/>
      <c r="BB73" s="307"/>
      <c r="BC73" s="307"/>
      <c r="BD73" s="319" t="str">
        <f t="shared" si="7"/>
        <v>соот-т</v>
      </c>
      <c r="BE73" s="309" t="str">
        <f>IF(E73="","",(VLOOKUP(E73,КТ!$A$4:$AD$911,30,0)))</f>
        <v>бурение</v>
      </c>
      <c r="BF73" s="310">
        <f>IF(E73="","",(VLOOKUP(E73,КТ!$A$4:$AD$911,5,0)))</f>
        <v>2</v>
      </c>
      <c r="BG73" s="311"/>
      <c r="BH73" s="320" t="s">
        <v>3251</v>
      </c>
      <c r="BI73" s="320"/>
      <c r="BJ73" s="320"/>
      <c r="BK73" s="312"/>
      <c r="BL73" s="313"/>
      <c r="BM73" s="314" t="str">
        <f>IFERROR(VLOOKUP(E73,КТ!$A$4:$AE$911,31,FALSE),"")</f>
        <v>Lead Time не предусмотрен</v>
      </c>
      <c r="BN73" s="313"/>
      <c r="BO73" s="315"/>
      <c r="BP73" s="313"/>
      <c r="BQ73" s="313"/>
      <c r="BR73" s="316"/>
      <c r="BS73" s="316"/>
      <c r="BT73" s="315"/>
      <c r="BU73" s="315"/>
      <c r="BV73" s="313"/>
      <c r="BW73" s="313"/>
      <c r="BX73" s="313"/>
    </row>
    <row r="74" spans="2:76" s="277" customFormat="1" ht="20.25" customHeight="1" x14ac:dyDescent="0.25">
      <c r="B74" s="278">
        <v>64</v>
      </c>
      <c r="C74" s="279" t="s">
        <v>216</v>
      </c>
      <c r="D74" s="278" t="s">
        <v>217</v>
      </c>
      <c r="E74" s="317">
        <v>101105</v>
      </c>
      <c r="F74" s="281" t="str">
        <f>VLOOKUP(E74,КТ!$A$4:$B$911,2,0)</f>
        <v>Обработка призабойной зоны пласта кислотными составами</v>
      </c>
      <c r="G74" s="282" t="s">
        <v>3148</v>
      </c>
      <c r="H74" s="283">
        <v>5603007580</v>
      </c>
      <c r="I74" s="284">
        <v>53268.759480000001</v>
      </c>
      <c r="J74" s="285" t="s">
        <v>3060</v>
      </c>
      <c r="K74" s="321">
        <v>44606</v>
      </c>
      <c r="L74" s="287" t="str">
        <f t="shared" si="3"/>
        <v>НЕТ</v>
      </c>
      <c r="M74" s="288" t="str">
        <f>VLOOKUP(E74,КТ!$A$4:$X$911,24,FALSE)</f>
        <v>Средний</v>
      </c>
      <c r="N74" s="289">
        <v>44606</v>
      </c>
      <c r="O74" s="289">
        <v>45657</v>
      </c>
      <c r="P74" s="290"/>
      <c r="Q74" s="291" t="s">
        <v>3219</v>
      </c>
      <c r="R74" s="291"/>
      <c r="S74" s="291"/>
      <c r="T74" s="292" t="s">
        <v>3248</v>
      </c>
      <c r="U74" s="293"/>
      <c r="V74" s="293"/>
      <c r="W74" s="293"/>
      <c r="X74" s="293"/>
      <c r="Y74" s="293"/>
      <c r="Z74" s="293"/>
      <c r="AA74" s="293"/>
      <c r="AB74" s="293"/>
      <c r="AC74" s="293"/>
      <c r="AD74" s="293"/>
      <c r="AE74" s="293"/>
      <c r="AF74" s="293"/>
      <c r="AG74" s="294"/>
      <c r="AH74" s="295"/>
      <c r="AI74" s="296"/>
      <c r="AJ74" s="297"/>
      <c r="AK74" s="297"/>
      <c r="AL74" s="297"/>
      <c r="AM74" s="109">
        <v>97</v>
      </c>
      <c r="AN74" s="298"/>
      <c r="AO74" s="298"/>
      <c r="AP74" s="299">
        <f t="shared" si="4"/>
        <v>0</v>
      </c>
      <c r="AQ74" s="300">
        <v>6162.1244400000005</v>
      </c>
      <c r="AR74" s="301">
        <f t="shared" si="5"/>
        <v>47106.635040000001</v>
      </c>
      <c r="AS74" s="302">
        <f t="shared" si="6"/>
        <v>11.567989380930859</v>
      </c>
      <c r="AT74" s="303"/>
      <c r="AU74" s="296"/>
      <c r="AV74" s="304" t="str">
        <f>IF(AND(ISERR(FIND({"."},AM74))),IF(AND(0&lt;AM74,AM74&lt;($AW74+1)),"красный",IF(AND($AW74&lt;AM74,AM74&lt;($AX74+1)),"оранжевый",IF(AND($AX74&lt;AM74,AM74&lt;($AY74+1)),"желтый",IF(AND(0&lt;AM74,AM74&gt;=$AZ74),"зеленый","")))))</f>
        <v>зеленый</v>
      </c>
      <c r="AW74" s="305">
        <f>VLOOKUP(E74,КТ!$A$4:$AC$911,26,0)</f>
        <v>54</v>
      </c>
      <c r="AX74" s="304">
        <f>VLOOKUP(E74,КТ!$A$4:$AC$911,27,0)</f>
        <v>69</v>
      </c>
      <c r="AY74" s="304">
        <f>VLOOKUP(E74,КТ!$A$4:$AC$911,28,0)</f>
        <v>84</v>
      </c>
      <c r="AZ74" s="306">
        <f>VLOOKUP(E74,КТ!$A$4:$AC$911,29,0)</f>
        <v>85</v>
      </c>
      <c r="BA74" s="307"/>
      <c r="BB74" s="307"/>
      <c r="BC74" s="307"/>
      <c r="BD74" s="319" t="str">
        <f t="shared" si="7"/>
        <v>соот-т</v>
      </c>
      <c r="BE74" s="309" t="str">
        <f>IF(E74="","",(VLOOKUP(E74,КТ!$A$4:$AD$911,30,0)))</f>
        <v>ВСР</v>
      </c>
      <c r="BF74" s="310">
        <f>IF(E74="","",(VLOOKUP(E74,КТ!$A$4:$AD$911,5,0)))</f>
        <v>2</v>
      </c>
      <c r="BG74" s="311"/>
      <c r="BH74" s="320" t="s">
        <v>3252</v>
      </c>
      <c r="BI74" s="320"/>
      <c r="BJ74" s="320"/>
      <c r="BK74" s="312"/>
      <c r="BL74" s="313"/>
      <c r="BM74" s="314" t="str">
        <f>IFERROR(VLOOKUP(E74,КТ!$A$4:$AE$911,31,FALSE),"")</f>
        <v>Lead Time не предусмотрен</v>
      </c>
      <c r="BN74" s="313"/>
      <c r="BO74" s="315"/>
      <c r="BP74" s="313"/>
      <c r="BQ74" s="313"/>
      <c r="BR74" s="316"/>
      <c r="BS74" s="316"/>
      <c r="BT74" s="315"/>
      <c r="BU74" s="315"/>
      <c r="BV74" s="313"/>
      <c r="BW74" s="313"/>
      <c r="BX74" s="313"/>
    </row>
    <row r="75" spans="2:76" s="277" customFormat="1" ht="20.25" customHeight="1" x14ac:dyDescent="0.25">
      <c r="B75" s="278">
        <v>65</v>
      </c>
      <c r="C75" s="279" t="s">
        <v>216</v>
      </c>
      <c r="D75" s="278" t="s">
        <v>217</v>
      </c>
      <c r="E75" s="317">
        <v>10318</v>
      </c>
      <c r="F75" s="281" t="str">
        <f>VLOOKUP(E75,КТ!$A$4:$B$911,2,0)</f>
        <v>Отбор керна при бурении и реконструкции скважин</v>
      </c>
      <c r="G75" s="282" t="s">
        <v>3153</v>
      </c>
      <c r="H75" s="283">
        <v>5401950707</v>
      </c>
      <c r="I75" s="284">
        <v>383855.35</v>
      </c>
      <c r="J75" s="285" t="s">
        <v>3065</v>
      </c>
      <c r="K75" s="321">
        <v>44935</v>
      </c>
      <c r="L75" s="287" t="str">
        <f t="shared" ref="L75:L138" si="13">IF(OR(AND(I75&gt;=300000,ROUNDUP((O75-N75)/365,1)&gt;=3),I75&gt;=500000),"ДА","НЕТ")</f>
        <v>НЕТ</v>
      </c>
      <c r="M75" s="288" t="str">
        <f>VLOOKUP(E75,КТ!$A$4:$X$911,24,FALSE)</f>
        <v>Средний</v>
      </c>
      <c r="N75" s="289">
        <v>44935</v>
      </c>
      <c r="O75" s="289">
        <v>45747</v>
      </c>
      <c r="P75" s="290"/>
      <c r="Q75" s="291" t="s">
        <v>3223</v>
      </c>
      <c r="R75" s="291"/>
      <c r="S75" s="291" t="s">
        <v>3213</v>
      </c>
      <c r="T75" s="292" t="s">
        <v>3248</v>
      </c>
      <c r="U75" s="293"/>
      <c r="V75" s="293"/>
      <c r="W75" s="293"/>
      <c r="X75" s="293"/>
      <c r="Y75" s="293"/>
      <c r="Z75" s="293"/>
      <c r="AA75" s="293"/>
      <c r="AB75" s="293"/>
      <c r="AC75" s="293"/>
      <c r="AD75" s="293"/>
      <c r="AE75" s="293"/>
      <c r="AF75" s="293"/>
      <c r="AG75" s="294"/>
      <c r="AH75" s="295"/>
      <c r="AI75" s="296"/>
      <c r="AJ75" s="297"/>
      <c r="AK75" s="297"/>
      <c r="AL75" s="297"/>
      <c r="AM75" s="109"/>
      <c r="AN75" s="298"/>
      <c r="AO75" s="298">
        <v>0</v>
      </c>
      <c r="AP75" s="299">
        <f t="shared" ref="AP75:AP138" si="14">IFERROR(AO75/I75*100,"")</f>
        <v>0</v>
      </c>
      <c r="AQ75" s="300">
        <v>11499.537960000001</v>
      </c>
      <c r="AR75" s="301">
        <f t="shared" ref="AR75:AR138" si="15">I75-AQ75</f>
        <v>372355.81203999999</v>
      </c>
      <c r="AS75" s="302">
        <f t="shared" ref="AS75:AS138" si="16">IFERROR(AQ75/I75*100,"")</f>
        <v>2.9957998397052434</v>
      </c>
      <c r="AT75" s="303"/>
      <c r="AU75" s="296"/>
      <c r="AV75" s="304" t="str">
        <f>IF(AND(ISERR(FIND({"."},AM75))),IF(AND(0&lt;AM75,AM75&lt;($AW75+1)),"красный",IF(AND($AW75&lt;AM75,AM75&lt;($AX75+1)),"оранжевый",IF(AND($AX75&lt;AM75,AM75&lt;($AY75+1)),"желтый",IF(AND(0&lt;AM75,AM75&gt;=$AZ75),"зеленый","")))))</f>
        <v/>
      </c>
      <c r="AW75" s="305">
        <f>VLOOKUP(E75,КТ!$A$4:$AC$911,26,0)</f>
        <v>59</v>
      </c>
      <c r="AX75" s="304">
        <f>VLOOKUP(E75,КТ!$A$4:$AC$911,27,0)</f>
        <v>74</v>
      </c>
      <c r="AY75" s="304">
        <f>VLOOKUP(E75,КТ!$A$4:$AC$911,28,0)</f>
        <v>89</v>
      </c>
      <c r="AZ75" s="306">
        <f>VLOOKUP(E75,КТ!$A$4:$AC$911,29,0)</f>
        <v>90</v>
      </c>
      <c r="BA75" s="307"/>
      <c r="BB75" s="307"/>
      <c r="BC75" s="307"/>
      <c r="BD75" s="319" t="str">
        <f t="shared" ref="BD75:BD138" si="17">IF(AND(0&lt;(U75+V75),0&lt;(X75+Y75),0&lt;AH75,90&lt;=AM75),"вопрос","соот-т")</f>
        <v>соот-т</v>
      </c>
      <c r="BE75" s="309" t="str">
        <f>IF(E75="","",(VLOOKUP(E75,КТ!$A$4:$AD$911,30,0)))</f>
        <v>Геология</v>
      </c>
      <c r="BF75" s="310">
        <f>IF(E75="","",(VLOOKUP(E75,КТ!$A$4:$AD$911,5,0)))</f>
        <v>2</v>
      </c>
      <c r="BG75" s="311"/>
      <c r="BH75" s="320" t="s">
        <v>3251</v>
      </c>
      <c r="BI75" s="320"/>
      <c r="BJ75" s="320"/>
      <c r="BK75" s="312"/>
      <c r="BL75" s="313"/>
      <c r="BM75" s="314" t="str">
        <f>IFERROR(VLOOKUP(E75,КТ!$A$4:$AE$911,31,FALSE),"")</f>
        <v>Lead Time не предусмотрен</v>
      </c>
      <c r="BN75" s="313"/>
      <c r="BO75" s="315"/>
      <c r="BP75" s="313"/>
      <c r="BQ75" s="313"/>
      <c r="BR75" s="316"/>
      <c r="BS75" s="316"/>
      <c r="BT75" s="315"/>
      <c r="BU75" s="315"/>
      <c r="BV75" s="313"/>
      <c r="BW75" s="313"/>
      <c r="BX75" s="313"/>
    </row>
    <row r="76" spans="2:76" s="277" customFormat="1" ht="20.25" customHeight="1" x14ac:dyDescent="0.25">
      <c r="B76" s="278">
        <v>66</v>
      </c>
      <c r="C76" s="279" t="s">
        <v>216</v>
      </c>
      <c r="D76" s="278" t="s">
        <v>217</v>
      </c>
      <c r="E76" s="317">
        <v>10161</v>
      </c>
      <c r="F76" s="281" t="str">
        <f>VLOOKUP(E76,КТ!$A$4:$B$911,2,0)</f>
        <v>Освоение скважин струйными насосами</v>
      </c>
      <c r="G76" s="282" t="s">
        <v>3157</v>
      </c>
      <c r="H76" s="283">
        <v>1658105798</v>
      </c>
      <c r="I76" s="284">
        <v>128417.18648</v>
      </c>
      <c r="J76" s="329" t="s">
        <v>3074</v>
      </c>
      <c r="K76" s="327">
        <v>45503</v>
      </c>
      <c r="L76" s="287" t="str">
        <f t="shared" si="13"/>
        <v>НЕТ</v>
      </c>
      <c r="M76" s="288" t="str">
        <f>VLOOKUP(E76,КТ!$A$4:$X$911,24,FALSE)</f>
        <v>Высокий</v>
      </c>
      <c r="N76" s="289">
        <v>45503</v>
      </c>
      <c r="O76" s="289">
        <v>46387</v>
      </c>
      <c r="P76" s="290"/>
      <c r="Q76" s="291" t="s">
        <v>3224</v>
      </c>
      <c r="R76" s="291"/>
      <c r="S76" s="291"/>
      <c r="T76" s="292"/>
      <c r="U76" s="293"/>
      <c r="V76" s="293"/>
      <c r="W76" s="293"/>
      <c r="X76" s="293"/>
      <c r="Y76" s="293"/>
      <c r="Z76" s="293"/>
      <c r="AA76" s="293"/>
      <c r="AB76" s="293"/>
      <c r="AC76" s="293"/>
      <c r="AD76" s="293"/>
      <c r="AE76" s="293"/>
      <c r="AF76" s="293"/>
      <c r="AG76" s="294"/>
      <c r="AH76" s="295"/>
      <c r="AI76" s="296"/>
      <c r="AJ76" s="297"/>
      <c r="AK76" s="297"/>
      <c r="AL76" s="297"/>
      <c r="AM76" s="109"/>
      <c r="AN76" s="298"/>
      <c r="AO76" s="298"/>
      <c r="AP76" s="299">
        <f t="shared" si="14"/>
        <v>0</v>
      </c>
      <c r="AQ76" s="300">
        <v>0</v>
      </c>
      <c r="AR76" s="301">
        <f t="shared" si="15"/>
        <v>128417.18648</v>
      </c>
      <c r="AS76" s="302">
        <f t="shared" si="16"/>
        <v>0</v>
      </c>
      <c r="AT76" s="303"/>
      <c r="AU76" s="296"/>
      <c r="AV76" s="304" t="str">
        <f>IF(AND(ISERR(FIND({"."},AM76))),IF(AND(0&lt;AM76,AM76&lt;($AW76+1)),"красный",IF(AND($AW76&lt;AM76,AM76&lt;($AX76+1)),"оранжевый",IF(AND($AX76&lt;AM76,AM76&lt;($AY76+1)),"желтый",IF(AND(0&lt;AM76,AM76&gt;=$AZ76),"зеленый","")))))</f>
        <v/>
      </c>
      <c r="AW76" s="305">
        <f>VLOOKUP(E76,КТ!$A$4:$AC$911,26,0)</f>
        <v>54</v>
      </c>
      <c r="AX76" s="304">
        <f>VLOOKUP(E76,КТ!$A$4:$AC$911,27,0)</f>
        <v>69</v>
      </c>
      <c r="AY76" s="304">
        <f>VLOOKUP(E76,КТ!$A$4:$AC$911,28,0)</f>
        <v>84</v>
      </c>
      <c r="AZ76" s="306">
        <f>VLOOKUP(E76,КТ!$A$4:$AC$911,29,0)</f>
        <v>85</v>
      </c>
      <c r="BA76" s="307"/>
      <c r="BB76" s="307"/>
      <c r="BC76" s="307"/>
      <c r="BD76" s="319" t="str">
        <f t="shared" si="17"/>
        <v>соот-т</v>
      </c>
      <c r="BE76" s="309" t="str">
        <f>IF(E76="","",(VLOOKUP(E76,КТ!$A$4:$AD$911,30,0)))</f>
        <v>Геология</v>
      </c>
      <c r="BF76" s="310">
        <f>IF(E76="","",(VLOOKUP(E76,КТ!$A$4:$AD$911,5,0)))</f>
        <v>2</v>
      </c>
      <c r="BG76" s="311"/>
      <c r="BH76" s="320" t="s">
        <v>3252</v>
      </c>
      <c r="BI76" s="320"/>
      <c r="BJ76" s="320"/>
      <c r="BK76" s="312"/>
      <c r="BL76" s="313"/>
      <c r="BM76" s="314" t="str">
        <f>IFERROR(VLOOKUP(E76,КТ!$A$4:$AE$911,31,FALSE),"")</f>
        <v>Lead Time не предусмотрен</v>
      </c>
      <c r="BN76" s="313"/>
      <c r="BO76" s="315"/>
      <c r="BP76" s="313"/>
      <c r="BQ76" s="313"/>
      <c r="BR76" s="316"/>
      <c r="BS76" s="316"/>
      <c r="BT76" s="315"/>
      <c r="BU76" s="315"/>
      <c r="BV76" s="313"/>
      <c r="BW76" s="313"/>
      <c r="BX76" s="313"/>
    </row>
    <row r="77" spans="2:76" s="277" customFormat="1" ht="20.25" customHeight="1" x14ac:dyDescent="0.25">
      <c r="B77" s="278">
        <v>67</v>
      </c>
      <c r="C77" s="279" t="s">
        <v>216</v>
      </c>
      <c r="D77" s="278" t="s">
        <v>3200</v>
      </c>
      <c r="E77" s="317">
        <v>11517</v>
      </c>
      <c r="F77" s="281" t="str">
        <f>VLOOKUP(E77,КТ!$A$4:$B$911,2,0)</f>
        <v>Выполнение технической и биологической рекультивации нарушенных, незадействованных  земель</v>
      </c>
      <c r="G77" s="282" t="s">
        <v>3195</v>
      </c>
      <c r="H77" s="283">
        <v>6311138429</v>
      </c>
      <c r="I77" s="284">
        <v>32743.17842</v>
      </c>
      <c r="J77" s="329" t="s">
        <v>3085</v>
      </c>
      <c r="K77" s="327">
        <v>45468</v>
      </c>
      <c r="L77" s="287" t="str">
        <f t="shared" si="13"/>
        <v>НЕТ</v>
      </c>
      <c r="M77" s="288" t="str">
        <f>VLOOKUP(E77,КТ!$A$4:$X$911,24,FALSE)</f>
        <v>Средний</v>
      </c>
      <c r="N77" s="289">
        <v>45468</v>
      </c>
      <c r="O77" s="289">
        <v>46022</v>
      </c>
      <c r="P77" s="290"/>
      <c r="Q77" s="291" t="s">
        <v>3229</v>
      </c>
      <c r="R77" s="291"/>
      <c r="S77" s="291" t="s">
        <v>3221</v>
      </c>
      <c r="T77" s="292" t="s">
        <v>3246</v>
      </c>
      <c r="U77" s="293"/>
      <c r="V77" s="293"/>
      <c r="W77" s="293"/>
      <c r="X77" s="293"/>
      <c r="Y77" s="293"/>
      <c r="Z77" s="293"/>
      <c r="AA77" s="293"/>
      <c r="AB77" s="293"/>
      <c r="AC77" s="293"/>
      <c r="AD77" s="293"/>
      <c r="AE77" s="293"/>
      <c r="AF77" s="293"/>
      <c r="AG77" s="294"/>
      <c r="AH77" s="295"/>
      <c r="AI77" s="296"/>
      <c r="AJ77" s="297"/>
      <c r="AK77" s="297"/>
      <c r="AL77" s="297"/>
      <c r="AM77" s="109"/>
      <c r="AN77" s="298"/>
      <c r="AO77" s="298"/>
      <c r="AP77" s="299">
        <f t="shared" si="14"/>
        <v>0</v>
      </c>
      <c r="AQ77" s="300">
        <v>0</v>
      </c>
      <c r="AR77" s="301">
        <f t="shared" si="15"/>
        <v>32743.17842</v>
      </c>
      <c r="AS77" s="302">
        <f t="shared" si="16"/>
        <v>0</v>
      </c>
      <c r="AT77" s="303"/>
      <c r="AU77" s="296"/>
      <c r="AV77" s="304" t="str">
        <f>IF(AND(ISERR(FIND({"."},AM77))),IF(AND(0&lt;AM77,AM77&lt;($AW77+1)),"красный",IF(AND($AW77&lt;AM77,AM77&lt;($AX77+1)),"оранжевый",IF(AND($AX77&lt;AM77,AM77&lt;($AY77+1)),"желтый",IF(AND(0&lt;AM77,AM77&gt;=$AZ77),"зеленый","")))))</f>
        <v/>
      </c>
      <c r="AW77" s="305">
        <f>VLOOKUP(E77,КТ!$A$4:$AC$911,26,0)</f>
        <v>54</v>
      </c>
      <c r="AX77" s="304">
        <f>VLOOKUP(E77,КТ!$A$4:$AC$911,27,0)</f>
        <v>69</v>
      </c>
      <c r="AY77" s="304">
        <f>VLOOKUP(E77,КТ!$A$4:$AC$911,28,0)</f>
        <v>84</v>
      </c>
      <c r="AZ77" s="306">
        <f>VLOOKUP(E77,КТ!$A$4:$AC$911,29,0)</f>
        <v>85</v>
      </c>
      <c r="BA77" s="307"/>
      <c r="BB77" s="307"/>
      <c r="BC77" s="307"/>
      <c r="BD77" s="319" t="str">
        <f t="shared" si="17"/>
        <v>соот-т</v>
      </c>
      <c r="BE77" s="309" t="str">
        <f>IF(E77="","",(VLOOKUP(E77,КТ!$A$4:$AD$911,30,0)))</f>
        <v>НСУ</v>
      </c>
      <c r="BF77" s="310">
        <f>IF(E77="","",(VLOOKUP(E77,КТ!$A$4:$AD$911,5,0)))</f>
        <v>2</v>
      </c>
      <c r="BG77" s="311"/>
      <c r="BH77" s="320" t="s">
        <v>3253</v>
      </c>
      <c r="BI77" s="320"/>
      <c r="BJ77" s="320"/>
      <c r="BK77" s="312"/>
      <c r="BL77" s="313"/>
      <c r="BM77" s="314" t="str">
        <f>IFERROR(VLOOKUP(E77,КТ!$A$4:$AE$911,31,FALSE),"")</f>
        <v>Lead Time не предусмотрен</v>
      </c>
      <c r="BN77" s="313"/>
      <c r="BO77" s="315"/>
      <c r="BP77" s="313"/>
      <c r="BQ77" s="313"/>
      <c r="BR77" s="316"/>
      <c r="BS77" s="316"/>
      <c r="BT77" s="315"/>
      <c r="BU77" s="315"/>
      <c r="BV77" s="313"/>
      <c r="BW77" s="313"/>
      <c r="BX77" s="313"/>
    </row>
    <row r="78" spans="2:76" s="277" customFormat="1" ht="20.25" customHeight="1" x14ac:dyDescent="0.25">
      <c r="B78" s="278">
        <v>68</v>
      </c>
      <c r="C78" s="279" t="s">
        <v>216</v>
      </c>
      <c r="D78" s="278" t="s">
        <v>3201</v>
      </c>
      <c r="E78" s="317">
        <v>109127</v>
      </c>
      <c r="F78" s="281" t="str">
        <f>VLOOKUP(E78,КТ!$A$4:$B$911,2,0)</f>
        <v>Услуги сохранения биологического разнообразия</v>
      </c>
      <c r="G78" s="282" t="s">
        <v>3165</v>
      </c>
      <c r="H78" s="283">
        <v>7728639370</v>
      </c>
      <c r="I78" s="284">
        <v>1687.0619999999999</v>
      </c>
      <c r="J78" s="285" t="s">
        <v>3086</v>
      </c>
      <c r="K78" s="323">
        <v>44910</v>
      </c>
      <c r="L78" s="287" t="str">
        <f t="shared" si="13"/>
        <v>НЕТ</v>
      </c>
      <c r="M78" s="288" t="str">
        <f>VLOOKUP(E78,КТ!$A$4:$X$911,24,FALSE)</f>
        <v>Низкий</v>
      </c>
      <c r="N78" s="289">
        <v>44910</v>
      </c>
      <c r="O78" s="289">
        <v>47118</v>
      </c>
      <c r="P78" s="290"/>
      <c r="Q78" s="291" t="s">
        <v>3230</v>
      </c>
      <c r="R78" s="291"/>
      <c r="S78" s="291"/>
      <c r="T78" s="292"/>
      <c r="U78" s="293"/>
      <c r="V78" s="293"/>
      <c r="W78" s="293"/>
      <c r="X78" s="293"/>
      <c r="Y78" s="293"/>
      <c r="Z78" s="293"/>
      <c r="AA78" s="293"/>
      <c r="AB78" s="293"/>
      <c r="AC78" s="293"/>
      <c r="AD78" s="293"/>
      <c r="AE78" s="293"/>
      <c r="AF78" s="293"/>
      <c r="AG78" s="294"/>
      <c r="AH78" s="295"/>
      <c r="AI78" s="296"/>
      <c r="AJ78" s="297"/>
      <c r="AK78" s="297"/>
      <c r="AL78" s="297"/>
      <c r="AM78" s="109"/>
      <c r="AN78" s="298"/>
      <c r="AO78" s="298"/>
      <c r="AP78" s="299">
        <f t="shared" si="14"/>
        <v>0</v>
      </c>
      <c r="AQ78" s="300">
        <v>0</v>
      </c>
      <c r="AR78" s="301">
        <f t="shared" si="15"/>
        <v>1687.0619999999999</v>
      </c>
      <c r="AS78" s="302">
        <f t="shared" si="16"/>
        <v>0</v>
      </c>
      <c r="AT78" s="303"/>
      <c r="AU78" s="296"/>
      <c r="AV78" s="304" t="e">
        <f>IF(AND(ISERR(FIND({"."},AM78))),IF(AND(0&lt;AM78,AM78&lt;($AW78+1)),"красный",IF(AND($AW78&lt;AM78,AM78&lt;($AX78+1)),"оранжевый",IF(AND($AX78&lt;AM78,AM78&lt;($AY78+1)),"желтый",IF(AND(0&lt;AM78,AM78&gt;=$AZ78),"зеленый","")))))</f>
        <v>#VALUE!</v>
      </c>
      <c r="AW78" s="305" t="str">
        <f>VLOOKUP(E78,КТ!$A$4:$AC$911,26,0)</f>
        <v/>
      </c>
      <c r="AX78" s="304" t="str">
        <f>VLOOKUP(E78,КТ!$A$4:$AC$911,27,0)</f>
        <v/>
      </c>
      <c r="AY78" s="304" t="str">
        <f>VLOOKUP(E78,КТ!$A$4:$AC$911,28,0)</f>
        <v/>
      </c>
      <c r="AZ78" s="306" t="str">
        <f>VLOOKUP(E78,КТ!$A$4:$AC$911,29,0)</f>
        <v/>
      </c>
      <c r="BA78" s="307"/>
      <c r="BB78" s="307"/>
      <c r="BC78" s="307"/>
      <c r="BD78" s="319" t="str">
        <f t="shared" si="17"/>
        <v>соот-т</v>
      </c>
      <c r="BE78" s="309" t="str">
        <f>IF(E78="","",(VLOOKUP(E78,КТ!$A$4:$AD$911,30,0)))</f>
        <v>Прочее</v>
      </c>
      <c r="BF78" s="310">
        <f>IF(E78="","",(VLOOKUP(E78,КТ!$A$4:$AD$911,5,0)))</f>
        <v>2</v>
      </c>
      <c r="BG78" s="311"/>
      <c r="BH78" s="320" t="s">
        <v>3254</v>
      </c>
      <c r="BI78" s="320"/>
      <c r="BJ78" s="320"/>
      <c r="BK78" s="312"/>
      <c r="BL78" s="313"/>
      <c r="BM78" s="314" t="str">
        <f>IFERROR(VLOOKUP(E78,КТ!$A$4:$AE$911,31,FALSE),"")</f>
        <v>Lead Time не предусмотрен</v>
      </c>
      <c r="BN78" s="313"/>
      <c r="BO78" s="315"/>
      <c r="BP78" s="313"/>
      <c r="BQ78" s="313"/>
      <c r="BR78" s="316"/>
      <c r="BS78" s="316"/>
      <c r="BT78" s="315"/>
      <c r="BU78" s="315"/>
      <c r="BV78" s="313"/>
      <c r="BW78" s="313"/>
      <c r="BX78" s="313"/>
    </row>
    <row r="79" spans="2:76" s="277" customFormat="1" ht="20.25" customHeight="1" x14ac:dyDescent="0.25">
      <c r="B79" s="278">
        <v>69</v>
      </c>
      <c r="C79" s="279" t="s">
        <v>216</v>
      </c>
      <c r="D79" s="278" t="s">
        <v>3201</v>
      </c>
      <c r="E79" s="317">
        <v>10322</v>
      </c>
      <c r="F79" s="281" t="str">
        <f>VLOOKUP(E79,КТ!$A$4:$B$911,2,0)</f>
        <v>Аварийные работы, включая аренду аварийного инструмента, инструмента для ликвидации скважины и предоставление мастера по аварийным работам</v>
      </c>
      <c r="G79" s="282" t="s">
        <v>3166</v>
      </c>
      <c r="H79" s="283">
        <v>8605003932</v>
      </c>
      <c r="I79" s="284">
        <v>87694.667000000001</v>
      </c>
      <c r="J79" s="285" t="s">
        <v>3087</v>
      </c>
      <c r="K79" s="321">
        <v>44519</v>
      </c>
      <c r="L79" s="287" t="str">
        <f t="shared" si="13"/>
        <v>НЕТ</v>
      </c>
      <c r="M79" s="288" t="str">
        <f>VLOOKUP(E79,КТ!$A$4:$X$911,24,FALSE)</f>
        <v>Средний</v>
      </c>
      <c r="N79" s="289">
        <v>44519</v>
      </c>
      <c r="O79" s="289">
        <v>45900</v>
      </c>
      <c r="P79" s="290"/>
      <c r="Q79" s="291" t="s">
        <v>3231</v>
      </c>
      <c r="R79" s="291"/>
      <c r="S79" s="291"/>
      <c r="T79" s="292"/>
      <c r="U79" s="293"/>
      <c r="V79" s="293"/>
      <c r="W79" s="293"/>
      <c r="X79" s="293"/>
      <c r="Y79" s="293"/>
      <c r="Z79" s="293"/>
      <c r="AA79" s="293"/>
      <c r="AB79" s="293"/>
      <c r="AC79" s="293"/>
      <c r="AD79" s="293"/>
      <c r="AE79" s="293"/>
      <c r="AF79" s="293"/>
      <c r="AG79" s="294"/>
      <c r="AH79" s="295"/>
      <c r="AI79" s="296"/>
      <c r="AJ79" s="297"/>
      <c r="AK79" s="297"/>
      <c r="AL79" s="297"/>
      <c r="AM79" s="109"/>
      <c r="AN79" s="298"/>
      <c r="AO79" s="298"/>
      <c r="AP79" s="299">
        <f t="shared" si="14"/>
        <v>0</v>
      </c>
      <c r="AQ79" s="300">
        <v>0</v>
      </c>
      <c r="AR79" s="301">
        <f t="shared" si="15"/>
        <v>87694.667000000001</v>
      </c>
      <c r="AS79" s="302">
        <f t="shared" si="16"/>
        <v>0</v>
      </c>
      <c r="AT79" s="303"/>
      <c r="AU79" s="296"/>
      <c r="AV79" s="304" t="str">
        <f>IF(AND(ISERR(FIND({"."},AM79))),IF(AND(0&lt;AM79,AM79&lt;($AW79+1)),"красный",IF(AND($AW79&lt;AM79,AM79&lt;($AX79+1)),"оранжевый",IF(AND($AX79&lt;AM79,AM79&lt;($AY79+1)),"желтый",IF(AND(0&lt;AM79,AM79&gt;=$AZ79),"зеленый","")))))</f>
        <v/>
      </c>
      <c r="AW79" s="305">
        <f>VLOOKUP(E79,КТ!$A$4:$AC$911,26,0)</f>
        <v>59</v>
      </c>
      <c r="AX79" s="304">
        <f>VLOOKUP(E79,КТ!$A$4:$AC$911,27,0)</f>
        <v>74</v>
      </c>
      <c r="AY79" s="304">
        <f>VLOOKUP(E79,КТ!$A$4:$AC$911,28,0)</f>
        <v>89</v>
      </c>
      <c r="AZ79" s="306">
        <f>VLOOKUP(E79,КТ!$A$4:$AC$911,29,0)</f>
        <v>90</v>
      </c>
      <c r="BA79" s="307"/>
      <c r="BB79" s="307"/>
      <c r="BC79" s="307"/>
      <c r="BD79" s="319" t="str">
        <f t="shared" si="17"/>
        <v>соот-т</v>
      </c>
      <c r="BE79" s="309" t="str">
        <f>IF(E79="","",(VLOOKUP(E79,КТ!$A$4:$AD$911,30,0)))</f>
        <v>бурение</v>
      </c>
      <c r="BF79" s="310">
        <f>IF(E79="","",(VLOOKUP(E79,КТ!$A$4:$AD$911,5,0)))</f>
        <v>2</v>
      </c>
      <c r="BG79" s="311"/>
      <c r="BH79" s="320" t="s">
        <v>3254</v>
      </c>
      <c r="BI79" s="320"/>
      <c r="BJ79" s="320"/>
      <c r="BK79" s="312"/>
      <c r="BL79" s="313"/>
      <c r="BM79" s="314" t="str">
        <f>IFERROR(VLOOKUP(E79,КТ!$A$4:$AE$911,31,FALSE),"")</f>
        <v>Lead Time не предусмотрен</v>
      </c>
      <c r="BN79" s="313"/>
      <c r="BO79" s="315"/>
      <c r="BP79" s="313"/>
      <c r="BQ79" s="313"/>
      <c r="BR79" s="316"/>
      <c r="BS79" s="316"/>
      <c r="BT79" s="315"/>
      <c r="BU79" s="315"/>
      <c r="BV79" s="313"/>
      <c r="BW79" s="313"/>
      <c r="BX79" s="313"/>
    </row>
    <row r="80" spans="2:76" s="277" customFormat="1" ht="20.25" customHeight="1" x14ac:dyDescent="0.25">
      <c r="B80" s="278">
        <v>70</v>
      </c>
      <c r="C80" s="279" t="s">
        <v>216</v>
      </c>
      <c r="D80" s="278" t="s">
        <v>3201</v>
      </c>
      <c r="E80" s="317">
        <v>10986</v>
      </c>
      <c r="F80" s="281" t="str">
        <f>VLOOKUP(E80,КТ!$A$4:$B$911,2,0)</f>
        <v>Супервайзинг по производственной безопасности</v>
      </c>
      <c r="G80" s="282" t="s">
        <v>3167</v>
      </c>
      <c r="H80" s="283">
        <v>7729407742</v>
      </c>
      <c r="I80" s="284">
        <v>174647</v>
      </c>
      <c r="J80" s="285" t="s">
        <v>3088</v>
      </c>
      <c r="K80" s="321">
        <v>44939</v>
      </c>
      <c r="L80" s="287" t="str">
        <f t="shared" si="13"/>
        <v>НЕТ</v>
      </c>
      <c r="M80" s="288" t="str">
        <f>VLOOKUP(E80,КТ!$A$4:$X$911,24,FALSE)</f>
        <v>Низкий</v>
      </c>
      <c r="N80" s="289">
        <v>44939</v>
      </c>
      <c r="O80" s="289">
        <v>46752</v>
      </c>
      <c r="P80" s="290"/>
      <c r="Q80" s="291" t="s">
        <v>3232</v>
      </c>
      <c r="R80" s="291"/>
      <c r="S80" s="291"/>
      <c r="T80" s="292"/>
      <c r="U80" s="293"/>
      <c r="V80" s="293"/>
      <c r="W80" s="293"/>
      <c r="X80" s="293"/>
      <c r="Y80" s="293"/>
      <c r="Z80" s="293"/>
      <c r="AA80" s="293"/>
      <c r="AB80" s="293"/>
      <c r="AC80" s="293"/>
      <c r="AD80" s="293"/>
      <c r="AE80" s="293"/>
      <c r="AF80" s="293"/>
      <c r="AG80" s="294"/>
      <c r="AH80" s="295"/>
      <c r="AI80" s="296"/>
      <c r="AJ80" s="297"/>
      <c r="AK80" s="297"/>
      <c r="AL80" s="297"/>
      <c r="AM80" s="109">
        <v>100</v>
      </c>
      <c r="AN80" s="298"/>
      <c r="AO80" s="298"/>
      <c r="AP80" s="299">
        <f t="shared" si="14"/>
        <v>0</v>
      </c>
      <c r="AQ80" s="300">
        <v>7172.3990000000003</v>
      </c>
      <c r="AR80" s="301">
        <f t="shared" si="15"/>
        <v>167474.601</v>
      </c>
      <c r="AS80" s="302">
        <f t="shared" si="16"/>
        <v>4.1067977119561174</v>
      </c>
      <c r="AT80" s="303"/>
      <c r="AU80" s="296"/>
      <c r="AV80" s="304" t="str">
        <f>IF(AND(ISERR(FIND({"."},AM80))),IF(AND(0&lt;AM80,AM80&lt;($AW80+1)),"красный",IF(AND($AW80&lt;AM80,AM80&lt;($AX80+1)),"оранжевый",IF(AND($AX80&lt;AM80,AM80&lt;($AY80+1)),"желтый",IF(AND(0&lt;AM80,AM80&gt;=$AZ80),"зеленый","")))))</f>
        <v>зеленый</v>
      </c>
      <c r="AW80" s="305">
        <f>VLOOKUP(E80,КТ!$A$4:$AC$911,26,0)</f>
        <v>59</v>
      </c>
      <c r="AX80" s="304">
        <f>VLOOKUP(E80,КТ!$A$4:$AC$911,27,0)</f>
        <v>74</v>
      </c>
      <c r="AY80" s="304">
        <f>VLOOKUP(E80,КТ!$A$4:$AC$911,28,0)</f>
        <v>89</v>
      </c>
      <c r="AZ80" s="306">
        <f>VLOOKUP(E80,КТ!$A$4:$AC$911,29,0)</f>
        <v>90</v>
      </c>
      <c r="BA80" s="307"/>
      <c r="BB80" s="307"/>
      <c r="BC80" s="307"/>
      <c r="BD80" s="319" t="str">
        <f t="shared" si="17"/>
        <v>соот-т</v>
      </c>
      <c r="BE80" s="309" t="str">
        <f>IF(E80="","",(VLOOKUP(E80,КТ!$A$4:$AD$911,30,0)))</f>
        <v>НСУ</v>
      </c>
      <c r="BF80" s="310">
        <f>IF(E80="","",(VLOOKUP(E80,КТ!$A$4:$AD$911,5,0)))</f>
        <v>2</v>
      </c>
      <c r="BG80" s="311"/>
      <c r="BH80" s="320" t="s">
        <v>3254</v>
      </c>
      <c r="BI80" s="320"/>
      <c r="BJ80" s="320"/>
      <c r="BK80" s="312"/>
      <c r="BL80" s="313"/>
      <c r="BM80" s="314" t="str">
        <f>IFERROR(VLOOKUP(E80,КТ!$A$4:$AE$911,31,FALSE),"")</f>
        <v>Lead Time не предусмотрен</v>
      </c>
      <c r="BN80" s="313"/>
      <c r="BO80" s="315"/>
      <c r="BP80" s="313"/>
      <c r="BQ80" s="313"/>
      <c r="BR80" s="316"/>
      <c r="BS80" s="316"/>
      <c r="BT80" s="315"/>
      <c r="BU80" s="315"/>
      <c r="BV80" s="313"/>
      <c r="BW80" s="313"/>
      <c r="BX80" s="313"/>
    </row>
    <row r="81" spans="2:76" s="277" customFormat="1" ht="20.25" customHeight="1" x14ac:dyDescent="0.25">
      <c r="B81" s="278">
        <v>71</v>
      </c>
      <c r="C81" s="279" t="s">
        <v>216</v>
      </c>
      <c r="D81" s="278" t="s">
        <v>3201</v>
      </c>
      <c r="E81" s="317">
        <v>10951</v>
      </c>
      <c r="F81" s="281" t="str">
        <f>VLOOKUP(E81,КТ!$A$4:$B$911,2,0)</f>
        <v>Предупреждение и ликвидация разливов нефти и нефтепродуктов</v>
      </c>
      <c r="G81" s="282" t="s">
        <v>3168</v>
      </c>
      <c r="H81" s="283">
        <v>8605003932</v>
      </c>
      <c r="I81" s="284">
        <v>335829</v>
      </c>
      <c r="J81" s="285" t="s">
        <v>3089</v>
      </c>
      <c r="K81" s="321">
        <v>45027</v>
      </c>
      <c r="L81" s="287" t="str">
        <f t="shared" si="13"/>
        <v>НЕТ</v>
      </c>
      <c r="M81" s="288" t="str">
        <f>VLOOKUP(E81,КТ!$A$4:$X$911,24,FALSE)</f>
        <v>Низкий</v>
      </c>
      <c r="N81" s="289">
        <v>45027</v>
      </c>
      <c r="O81" s="289">
        <v>45900</v>
      </c>
      <c r="P81" s="290"/>
      <c r="Q81" s="291" t="s">
        <v>3231</v>
      </c>
      <c r="R81" s="291"/>
      <c r="S81" s="291"/>
      <c r="T81" s="292"/>
      <c r="U81" s="293"/>
      <c r="V81" s="293"/>
      <c r="W81" s="293"/>
      <c r="X81" s="293"/>
      <c r="Y81" s="293"/>
      <c r="Z81" s="293"/>
      <c r="AA81" s="293"/>
      <c r="AB81" s="293"/>
      <c r="AC81" s="293"/>
      <c r="AD81" s="293"/>
      <c r="AE81" s="293"/>
      <c r="AF81" s="293"/>
      <c r="AG81" s="294"/>
      <c r="AH81" s="295"/>
      <c r="AI81" s="296"/>
      <c r="AJ81" s="297"/>
      <c r="AK81" s="297"/>
      <c r="AL81" s="297"/>
      <c r="AM81" s="109"/>
      <c r="AN81" s="298"/>
      <c r="AO81" s="298"/>
      <c r="AP81" s="299">
        <f t="shared" si="14"/>
        <v>0</v>
      </c>
      <c r="AQ81" s="300">
        <v>0</v>
      </c>
      <c r="AR81" s="301">
        <f t="shared" si="15"/>
        <v>335829</v>
      </c>
      <c r="AS81" s="302">
        <f t="shared" si="16"/>
        <v>0</v>
      </c>
      <c r="AT81" s="303"/>
      <c r="AU81" s="296"/>
      <c r="AV81" s="304" t="str">
        <f>IF(AND(ISERR(FIND({"."},AM81))),IF(AND(0&lt;AM81,AM81&lt;($AW81+1)),"красный",IF(AND($AW81&lt;AM81,AM81&lt;($AX81+1)),"оранжевый",IF(AND($AX81&lt;AM81,AM81&lt;($AY81+1)),"желтый",IF(AND(0&lt;AM81,AM81&gt;=$AZ81),"зеленый","")))))</f>
        <v/>
      </c>
      <c r="AW81" s="305">
        <f>VLOOKUP(E81,КТ!$A$4:$AC$911,26,0)</f>
        <v>59</v>
      </c>
      <c r="AX81" s="304">
        <f>VLOOKUP(E81,КТ!$A$4:$AC$911,27,0)</f>
        <v>74</v>
      </c>
      <c r="AY81" s="304">
        <f>VLOOKUP(E81,КТ!$A$4:$AC$911,28,0)</f>
        <v>89</v>
      </c>
      <c r="AZ81" s="306">
        <f>VLOOKUP(E81,КТ!$A$4:$AC$911,29,0)</f>
        <v>90</v>
      </c>
      <c r="BA81" s="307"/>
      <c r="BB81" s="307"/>
      <c r="BC81" s="307"/>
      <c r="BD81" s="319" t="str">
        <f t="shared" si="17"/>
        <v>соот-т</v>
      </c>
      <c r="BE81" s="309" t="str">
        <f>IF(E81="","",(VLOOKUP(E81,КТ!$A$4:$AD$911,30,0)))</f>
        <v>НСУ</v>
      </c>
      <c r="BF81" s="310">
        <f>IF(E81="","",(VLOOKUP(E81,КТ!$A$4:$AD$911,5,0)))</f>
        <v>2</v>
      </c>
      <c r="BG81" s="311"/>
      <c r="BH81" s="320" t="s">
        <v>3254</v>
      </c>
      <c r="BI81" s="320"/>
      <c r="BJ81" s="320"/>
      <c r="BK81" s="312"/>
      <c r="BL81" s="313"/>
      <c r="BM81" s="314" t="str">
        <f>IFERROR(VLOOKUP(E81,КТ!$A$4:$AE$911,31,FALSE),"")</f>
        <v>Lead Time не предусмотрен</v>
      </c>
      <c r="BN81" s="313"/>
      <c r="BO81" s="315"/>
      <c r="BP81" s="313"/>
      <c r="BQ81" s="313"/>
      <c r="BR81" s="316"/>
      <c r="BS81" s="316"/>
      <c r="BT81" s="315"/>
      <c r="BU81" s="315"/>
      <c r="BV81" s="313"/>
      <c r="BW81" s="313"/>
      <c r="BX81" s="313"/>
    </row>
    <row r="82" spans="2:76" s="277" customFormat="1" ht="20.25" customHeight="1" x14ac:dyDescent="0.25">
      <c r="B82" s="278">
        <v>72</v>
      </c>
      <c r="C82" s="279" t="s">
        <v>216</v>
      </c>
      <c r="D82" s="278" t="s">
        <v>3201</v>
      </c>
      <c r="E82" s="317">
        <v>10951</v>
      </c>
      <c r="F82" s="281" t="str">
        <f>VLOOKUP(E82,КТ!$A$4:$B$911,2,0)</f>
        <v>Предупреждение и ликвидация разливов нефти и нефтепродуктов</v>
      </c>
      <c r="G82" s="282" t="s">
        <v>3169</v>
      </c>
      <c r="H82" s="283">
        <v>7709267582</v>
      </c>
      <c r="I82" s="284">
        <v>26575.975020000002</v>
      </c>
      <c r="J82" s="285" t="s">
        <v>3090</v>
      </c>
      <c r="K82" s="286">
        <v>44564</v>
      </c>
      <c r="L82" s="287" t="str">
        <f t="shared" si="13"/>
        <v>НЕТ</v>
      </c>
      <c r="M82" s="288" t="str">
        <f>VLOOKUP(E82,КТ!$A$4:$X$911,24,FALSE)</f>
        <v>Низкий</v>
      </c>
      <c r="N82" s="289">
        <v>44564</v>
      </c>
      <c r="O82" s="289">
        <v>45657</v>
      </c>
      <c r="P82" s="290"/>
      <c r="Q82" s="291" t="s">
        <v>3231</v>
      </c>
      <c r="R82" s="291"/>
      <c r="S82" s="291"/>
      <c r="T82" s="292"/>
      <c r="U82" s="293"/>
      <c r="V82" s="293"/>
      <c r="W82" s="293"/>
      <c r="X82" s="293"/>
      <c r="Y82" s="293"/>
      <c r="Z82" s="293"/>
      <c r="AA82" s="293"/>
      <c r="AB82" s="293"/>
      <c r="AC82" s="293"/>
      <c r="AD82" s="293"/>
      <c r="AE82" s="293"/>
      <c r="AF82" s="293"/>
      <c r="AG82" s="294"/>
      <c r="AH82" s="295"/>
      <c r="AI82" s="296"/>
      <c r="AJ82" s="297"/>
      <c r="AK82" s="297"/>
      <c r="AL82" s="297"/>
      <c r="AM82" s="109"/>
      <c r="AN82" s="298"/>
      <c r="AO82" s="298">
        <v>136.19051000000002</v>
      </c>
      <c r="AP82" s="299">
        <f t="shared" si="14"/>
        <v>0.51245724718475449</v>
      </c>
      <c r="AQ82" s="300">
        <v>19032.393199999999</v>
      </c>
      <c r="AR82" s="301">
        <f t="shared" si="15"/>
        <v>7543.5818200000031</v>
      </c>
      <c r="AS82" s="302">
        <f t="shared" si="16"/>
        <v>71.615032696550145</v>
      </c>
      <c r="AT82" s="303"/>
      <c r="AU82" s="296"/>
      <c r="AV82" s="304" t="str">
        <f>IF(AND(ISERR(FIND({"."},AM82))),IF(AND(0&lt;AM82,AM82&lt;($AW82+1)),"красный",IF(AND($AW82&lt;AM82,AM82&lt;($AX82+1)),"оранжевый",IF(AND($AX82&lt;AM82,AM82&lt;($AY82+1)),"желтый",IF(AND(0&lt;AM82,AM82&gt;=$AZ82),"зеленый","")))))</f>
        <v/>
      </c>
      <c r="AW82" s="305">
        <f>VLOOKUP(E82,КТ!$A$4:$AC$911,26,0)</f>
        <v>59</v>
      </c>
      <c r="AX82" s="304">
        <f>VLOOKUP(E82,КТ!$A$4:$AC$911,27,0)</f>
        <v>74</v>
      </c>
      <c r="AY82" s="304">
        <f>VLOOKUP(E82,КТ!$A$4:$AC$911,28,0)</f>
        <v>89</v>
      </c>
      <c r="AZ82" s="306">
        <f>VLOOKUP(E82,КТ!$A$4:$AC$911,29,0)</f>
        <v>90</v>
      </c>
      <c r="BA82" s="307"/>
      <c r="BB82" s="307"/>
      <c r="BC82" s="307"/>
      <c r="BD82" s="319" t="str">
        <f t="shared" si="17"/>
        <v>соот-т</v>
      </c>
      <c r="BE82" s="309" t="str">
        <f>IF(E82="","",(VLOOKUP(E82,КТ!$A$4:$AD$911,30,0)))</f>
        <v>НСУ</v>
      </c>
      <c r="BF82" s="310">
        <f>IF(E82="","",(VLOOKUP(E82,КТ!$A$4:$AD$911,5,0)))</f>
        <v>2</v>
      </c>
      <c r="BG82" s="311"/>
      <c r="BH82" s="320" t="s">
        <v>3254</v>
      </c>
      <c r="BI82" s="320"/>
      <c r="BJ82" s="320"/>
      <c r="BK82" s="312"/>
      <c r="BL82" s="313"/>
      <c r="BM82" s="314" t="str">
        <f>IFERROR(VLOOKUP(E82,КТ!$A$4:$AE$911,31,FALSE),"")</f>
        <v>Lead Time не предусмотрен</v>
      </c>
      <c r="BN82" s="313"/>
      <c r="BO82" s="315"/>
      <c r="BP82" s="313"/>
      <c r="BQ82" s="313"/>
      <c r="BR82" s="316"/>
      <c r="BS82" s="316"/>
      <c r="BT82" s="315"/>
      <c r="BU82" s="315"/>
      <c r="BV82" s="313"/>
      <c r="BW82" s="313"/>
      <c r="BX82" s="313"/>
    </row>
    <row r="83" spans="2:76" s="277" customFormat="1" ht="20.25" customHeight="1" x14ac:dyDescent="0.25">
      <c r="B83" s="278">
        <v>73</v>
      </c>
      <c r="C83" s="279" t="s">
        <v>216</v>
      </c>
      <c r="D83" s="278" t="s">
        <v>3201</v>
      </c>
      <c r="E83" s="317">
        <v>10904</v>
      </c>
      <c r="F83" s="281" t="str">
        <f>VLOOKUP(E83,КТ!$A$4:$B$911,2,0)</f>
        <v>Услуги пожарной охраны</v>
      </c>
      <c r="G83" s="282" t="s">
        <v>3170</v>
      </c>
      <c r="H83" s="283" t="s">
        <v>3124</v>
      </c>
      <c r="I83" s="284">
        <v>932131.36292999994</v>
      </c>
      <c r="J83" s="285" t="s">
        <v>3091</v>
      </c>
      <c r="K83" s="321">
        <v>44739</v>
      </c>
      <c r="L83" s="287" t="str">
        <f t="shared" si="13"/>
        <v>ДА</v>
      </c>
      <c r="M83" s="288" t="str">
        <f>VLOOKUP(E83,КТ!$A$4:$X$911,24,FALSE)</f>
        <v>Низкий</v>
      </c>
      <c r="N83" s="289">
        <v>44739</v>
      </c>
      <c r="O83" s="289">
        <v>46387</v>
      </c>
      <c r="P83" s="290"/>
      <c r="Q83" s="291" t="s">
        <v>3231</v>
      </c>
      <c r="R83" s="291"/>
      <c r="S83" s="291" t="s">
        <v>3213</v>
      </c>
      <c r="T83" s="292"/>
      <c r="U83" s="293"/>
      <c r="V83" s="293"/>
      <c r="W83" s="293"/>
      <c r="X83" s="293"/>
      <c r="Y83" s="293"/>
      <c r="Z83" s="293"/>
      <c r="AA83" s="293"/>
      <c r="AB83" s="293"/>
      <c r="AC83" s="293"/>
      <c r="AD83" s="293"/>
      <c r="AE83" s="293"/>
      <c r="AF83" s="293"/>
      <c r="AG83" s="294"/>
      <c r="AH83" s="295"/>
      <c r="AI83" s="296"/>
      <c r="AJ83" s="297"/>
      <c r="AK83" s="297"/>
      <c r="AL83" s="297"/>
      <c r="AM83" s="109">
        <v>92</v>
      </c>
      <c r="AN83" s="298"/>
      <c r="AO83" s="298"/>
      <c r="AP83" s="299">
        <f t="shared" si="14"/>
        <v>0</v>
      </c>
      <c r="AQ83" s="300">
        <v>71592.13046</v>
      </c>
      <c r="AR83" s="301">
        <f t="shared" si="15"/>
        <v>860539.23246999993</v>
      </c>
      <c r="AS83" s="302">
        <f t="shared" si="16"/>
        <v>7.6804765194212585</v>
      </c>
      <c r="AT83" s="303"/>
      <c r="AU83" s="296"/>
      <c r="AV83" s="304" t="str">
        <f>IF(AND(ISERR(FIND({"."},AM83))),IF(AND(0&lt;AM83,AM83&lt;($AW83+1)),"красный",IF(AND($AW83&lt;AM83,AM83&lt;($AX83+1)),"оранжевый",IF(AND($AX83&lt;AM83,AM83&lt;($AY83+1)),"желтый",IF(AND(0&lt;AM83,AM83&gt;=$AZ83),"зеленый","")))))</f>
        <v>зеленый</v>
      </c>
      <c r="AW83" s="305">
        <f>VLOOKUP(E83,КТ!$A$4:$AC$911,26,0)</f>
        <v>59</v>
      </c>
      <c r="AX83" s="304">
        <f>VLOOKUP(E83,КТ!$A$4:$AC$911,27,0)</f>
        <v>74</v>
      </c>
      <c r="AY83" s="304">
        <f>VLOOKUP(E83,КТ!$A$4:$AC$911,28,0)</f>
        <v>89</v>
      </c>
      <c r="AZ83" s="306">
        <f>VLOOKUP(E83,КТ!$A$4:$AC$911,29,0)</f>
        <v>90</v>
      </c>
      <c r="BA83" s="307"/>
      <c r="BB83" s="307"/>
      <c r="BC83" s="307"/>
      <c r="BD83" s="319" t="str">
        <f t="shared" si="17"/>
        <v>соот-т</v>
      </c>
      <c r="BE83" s="309" t="str">
        <f>IF(E83="","",(VLOOKUP(E83,КТ!$A$4:$AD$911,30,0)))</f>
        <v>НСУ</v>
      </c>
      <c r="BF83" s="310">
        <f>IF(E83="","",(VLOOKUP(E83,КТ!$A$4:$AD$911,5,0)))</f>
        <v>2</v>
      </c>
      <c r="BG83" s="311"/>
      <c r="BH83" s="320" t="s">
        <v>3254</v>
      </c>
      <c r="BI83" s="320"/>
      <c r="BJ83" s="320"/>
      <c r="BK83" s="312"/>
      <c r="BL83" s="313"/>
      <c r="BM83" s="314" t="str">
        <f>IFERROR(VLOOKUP(E83,КТ!$A$4:$AE$911,31,FALSE),"")</f>
        <v>Lead Time не предусмотрен</v>
      </c>
      <c r="BN83" s="313"/>
      <c r="BO83" s="315"/>
      <c r="BP83" s="313"/>
      <c r="BQ83" s="313"/>
      <c r="BR83" s="316"/>
      <c r="BS83" s="316"/>
      <c r="BT83" s="315"/>
      <c r="BU83" s="315"/>
      <c r="BV83" s="313"/>
      <c r="BW83" s="313"/>
      <c r="BX83" s="313"/>
    </row>
    <row r="84" spans="2:76" s="277" customFormat="1" ht="20.25" customHeight="1" x14ac:dyDescent="0.25">
      <c r="B84" s="278">
        <v>74</v>
      </c>
      <c r="C84" s="279" t="s">
        <v>216</v>
      </c>
      <c r="D84" s="278" t="s">
        <v>3201</v>
      </c>
      <c r="E84" s="317">
        <v>10905</v>
      </c>
      <c r="F84" s="281" t="str">
        <f>VLOOKUP(E84,КТ!$A$4:$B$911,2,0)</f>
        <v>Услуги газоспасательных и противофонтанных отрядов</v>
      </c>
      <c r="G84" s="282" t="s">
        <v>3172</v>
      </c>
      <c r="H84" s="283">
        <v>5003028148</v>
      </c>
      <c r="I84" s="284">
        <v>552234</v>
      </c>
      <c r="J84" s="285" t="s">
        <v>3093</v>
      </c>
      <c r="K84" s="321">
        <v>45078</v>
      </c>
      <c r="L84" s="287" t="str">
        <f t="shared" si="13"/>
        <v>ДА</v>
      </c>
      <c r="M84" s="288" t="str">
        <f>VLOOKUP(E84,КТ!$A$4:$X$911,24,FALSE)</f>
        <v xml:space="preserve">Высокий </v>
      </c>
      <c r="N84" s="289">
        <v>45078</v>
      </c>
      <c r="O84" s="289">
        <v>46387</v>
      </c>
      <c r="P84" s="290"/>
      <c r="Q84" s="291" t="s">
        <v>3233</v>
      </c>
      <c r="R84" s="291"/>
      <c r="S84" s="291" t="s">
        <v>3213</v>
      </c>
      <c r="T84" s="292"/>
      <c r="U84" s="293"/>
      <c r="V84" s="293"/>
      <c r="W84" s="293"/>
      <c r="X84" s="293"/>
      <c r="Y84" s="293"/>
      <c r="Z84" s="293"/>
      <c r="AA84" s="293"/>
      <c r="AB84" s="293"/>
      <c r="AC84" s="293"/>
      <c r="AD84" s="293"/>
      <c r="AE84" s="293"/>
      <c r="AF84" s="293"/>
      <c r="AG84" s="294"/>
      <c r="AH84" s="295"/>
      <c r="AI84" s="296"/>
      <c r="AJ84" s="297"/>
      <c r="AK84" s="297"/>
      <c r="AL84" s="297"/>
      <c r="AM84" s="109"/>
      <c r="AN84" s="298"/>
      <c r="AO84" s="298"/>
      <c r="AP84" s="299">
        <f t="shared" si="14"/>
        <v>0</v>
      </c>
      <c r="AQ84" s="300">
        <v>6015.8339999999998</v>
      </c>
      <c r="AR84" s="301">
        <f t="shared" si="15"/>
        <v>546218.16599999997</v>
      </c>
      <c r="AS84" s="302">
        <f t="shared" si="16"/>
        <v>1.0893632047284303</v>
      </c>
      <c r="AT84" s="303"/>
      <c r="AU84" s="296"/>
      <c r="AV84" s="304" t="str">
        <f>IF(AND(ISERR(FIND({"."},AM84))),IF(AND(0&lt;AM84,AM84&lt;($AW84+1)),"красный",IF(AND($AW84&lt;AM84,AM84&lt;($AX84+1)),"оранжевый",IF(AND($AX84&lt;AM84,AM84&lt;($AY84+1)),"желтый",IF(AND(0&lt;AM84,AM84&gt;=$AZ84),"зеленый","")))))</f>
        <v/>
      </c>
      <c r="AW84" s="305">
        <f>VLOOKUP(E84,КТ!$A$4:$AC$911,26,0)</f>
        <v>59</v>
      </c>
      <c r="AX84" s="304">
        <f>VLOOKUP(E84,КТ!$A$4:$AC$911,27,0)</f>
        <v>74</v>
      </c>
      <c r="AY84" s="304">
        <f>VLOOKUP(E84,КТ!$A$4:$AC$911,28,0)</f>
        <v>89</v>
      </c>
      <c r="AZ84" s="306">
        <f>VLOOKUP(E84,КТ!$A$4:$AC$911,29,0)</f>
        <v>90</v>
      </c>
      <c r="BA84" s="307"/>
      <c r="BB84" s="307"/>
      <c r="BC84" s="307"/>
      <c r="BD84" s="319" t="str">
        <f t="shared" si="17"/>
        <v>соот-т</v>
      </c>
      <c r="BE84" s="309" t="str">
        <f>IF(E84="","",(VLOOKUP(E84,КТ!$A$4:$AD$911,30,0)))</f>
        <v>НСУ</v>
      </c>
      <c r="BF84" s="310">
        <f>IF(E84="","",(VLOOKUP(E84,КТ!$A$4:$AD$911,5,0)))</f>
        <v>2</v>
      </c>
      <c r="BG84" s="311"/>
      <c r="BH84" s="320" t="s">
        <v>3254</v>
      </c>
      <c r="BI84" s="320"/>
      <c r="BJ84" s="320"/>
      <c r="BK84" s="312"/>
      <c r="BL84" s="313"/>
      <c r="BM84" s="314" t="str">
        <f>IFERROR(VLOOKUP(E84,КТ!$A$4:$AE$911,31,FALSE),"")</f>
        <v>Lead Time не предусмотрен</v>
      </c>
      <c r="BN84" s="313"/>
      <c r="BO84" s="315"/>
      <c r="BP84" s="313"/>
      <c r="BQ84" s="313"/>
      <c r="BR84" s="316"/>
      <c r="BS84" s="316"/>
      <c r="BT84" s="315"/>
      <c r="BU84" s="315"/>
      <c r="BV84" s="313"/>
      <c r="BW84" s="313"/>
      <c r="BX84" s="313"/>
    </row>
    <row r="85" spans="2:76" s="277" customFormat="1" ht="20.25" customHeight="1" x14ac:dyDescent="0.25">
      <c r="B85" s="278">
        <v>75</v>
      </c>
      <c r="C85" s="279" t="s">
        <v>216</v>
      </c>
      <c r="D85" s="278" t="s">
        <v>3201</v>
      </c>
      <c r="E85" s="317">
        <v>10986</v>
      </c>
      <c r="F85" s="281" t="str">
        <f>VLOOKUP(E85,КТ!$A$4:$B$911,2,0)</f>
        <v>Супервайзинг по производственной безопасности</v>
      </c>
      <c r="G85" s="282" t="s">
        <v>3173</v>
      </c>
      <c r="H85" s="283">
        <v>7727747172</v>
      </c>
      <c r="I85" s="284">
        <v>643911.23572</v>
      </c>
      <c r="J85" s="285" t="s">
        <v>3094</v>
      </c>
      <c r="K85" s="321">
        <v>44053</v>
      </c>
      <c r="L85" s="287" t="str">
        <f t="shared" si="13"/>
        <v>ДА</v>
      </c>
      <c r="M85" s="288" t="str">
        <f>VLOOKUP(E85,КТ!$A$4:$X$911,24,FALSE)</f>
        <v>Низкий</v>
      </c>
      <c r="N85" s="289">
        <v>44053</v>
      </c>
      <c r="O85" s="289">
        <v>45657</v>
      </c>
      <c r="P85" s="290"/>
      <c r="Q85" s="291" t="s">
        <v>3234</v>
      </c>
      <c r="R85" s="291"/>
      <c r="S85" s="291" t="s">
        <v>3213</v>
      </c>
      <c r="T85" s="292"/>
      <c r="U85" s="293"/>
      <c r="V85" s="293"/>
      <c r="W85" s="293"/>
      <c r="X85" s="293"/>
      <c r="Y85" s="293"/>
      <c r="Z85" s="293"/>
      <c r="AA85" s="293"/>
      <c r="AB85" s="293"/>
      <c r="AC85" s="293"/>
      <c r="AD85" s="293"/>
      <c r="AE85" s="293"/>
      <c r="AF85" s="293"/>
      <c r="AG85" s="294"/>
      <c r="AH85" s="295"/>
      <c r="AI85" s="296"/>
      <c r="AJ85" s="297"/>
      <c r="AK85" s="297"/>
      <c r="AL85" s="297"/>
      <c r="AM85" s="109"/>
      <c r="AN85" s="298"/>
      <c r="AO85" s="298"/>
      <c r="AP85" s="299">
        <f t="shared" si="14"/>
        <v>0</v>
      </c>
      <c r="AQ85" s="300">
        <v>157855.041</v>
      </c>
      <c r="AR85" s="301">
        <f t="shared" si="15"/>
        <v>486056.19472000003</v>
      </c>
      <c r="AS85" s="302">
        <f t="shared" si="16"/>
        <v>24.515031302954636</v>
      </c>
      <c r="AT85" s="303"/>
      <c r="AU85" s="296"/>
      <c r="AV85" s="304" t="str">
        <f>IF(AND(ISERR(FIND({"."},AM85))),IF(AND(0&lt;AM85,AM85&lt;($AW85+1)),"красный",IF(AND($AW85&lt;AM85,AM85&lt;($AX85+1)),"оранжевый",IF(AND($AX85&lt;AM85,AM85&lt;($AY85+1)),"желтый",IF(AND(0&lt;AM85,AM85&gt;=$AZ85),"зеленый","")))))</f>
        <v/>
      </c>
      <c r="AW85" s="305">
        <f>VLOOKUP(E85,КТ!$A$4:$AC$911,26,0)</f>
        <v>59</v>
      </c>
      <c r="AX85" s="304">
        <f>VLOOKUP(E85,КТ!$A$4:$AC$911,27,0)</f>
        <v>74</v>
      </c>
      <c r="AY85" s="304">
        <f>VLOOKUP(E85,КТ!$A$4:$AC$911,28,0)</f>
        <v>89</v>
      </c>
      <c r="AZ85" s="306">
        <f>VLOOKUP(E85,КТ!$A$4:$AC$911,29,0)</f>
        <v>90</v>
      </c>
      <c r="BA85" s="307"/>
      <c r="BB85" s="307"/>
      <c r="BC85" s="307"/>
      <c r="BD85" s="319" t="str">
        <f t="shared" si="17"/>
        <v>соот-т</v>
      </c>
      <c r="BE85" s="309" t="str">
        <f>IF(E85="","",(VLOOKUP(E85,КТ!$A$4:$AD$911,30,0)))</f>
        <v>НСУ</v>
      </c>
      <c r="BF85" s="310">
        <f>IF(E85="","",(VLOOKUP(E85,КТ!$A$4:$AD$911,5,0)))</f>
        <v>2</v>
      </c>
      <c r="BG85" s="311"/>
      <c r="BH85" s="320" t="s">
        <v>3254</v>
      </c>
      <c r="BI85" s="320"/>
      <c r="BJ85" s="320"/>
      <c r="BK85" s="312"/>
      <c r="BL85" s="313"/>
      <c r="BM85" s="314" t="str">
        <f>IFERROR(VLOOKUP(E85,КТ!$A$4:$AE$911,31,FALSE),"")</f>
        <v>Lead Time не предусмотрен</v>
      </c>
      <c r="BN85" s="313"/>
      <c r="BO85" s="315"/>
      <c r="BP85" s="313"/>
      <c r="BQ85" s="313"/>
      <c r="BR85" s="316"/>
      <c r="BS85" s="316"/>
      <c r="BT85" s="315"/>
      <c r="BU85" s="315"/>
      <c r="BV85" s="313"/>
      <c r="BW85" s="313"/>
      <c r="BX85" s="313"/>
    </row>
    <row r="86" spans="2:76" s="277" customFormat="1" ht="20.25" customHeight="1" x14ac:dyDescent="0.25">
      <c r="B86" s="278">
        <v>76</v>
      </c>
      <c r="C86" s="279" t="s">
        <v>216</v>
      </c>
      <c r="D86" s="278" t="s">
        <v>3201</v>
      </c>
      <c r="E86" s="317">
        <v>10360</v>
      </c>
      <c r="F86" s="281" t="str">
        <f>VLOOKUP(E86,КТ!$A$4:$B$911,2,0)</f>
        <v>Сервис по защите от сероводорода</v>
      </c>
      <c r="G86" s="282" t="s">
        <v>3174</v>
      </c>
      <c r="H86" s="283">
        <v>5609193118</v>
      </c>
      <c r="I86" s="284">
        <v>936884.48400000005</v>
      </c>
      <c r="J86" s="285" t="s">
        <v>3095</v>
      </c>
      <c r="K86" s="321">
        <v>44957</v>
      </c>
      <c r="L86" s="287" t="str">
        <f t="shared" si="13"/>
        <v>ДА</v>
      </c>
      <c r="M86" s="288" t="str">
        <f>VLOOKUP(E86,КТ!$A$4:$X$911,24,FALSE)</f>
        <v>Высокий</v>
      </c>
      <c r="N86" s="289">
        <v>44957</v>
      </c>
      <c r="O86" s="289">
        <v>46022</v>
      </c>
      <c r="P86" s="290"/>
      <c r="Q86" s="291" t="s">
        <v>3233</v>
      </c>
      <c r="R86" s="291"/>
      <c r="S86" s="291" t="s">
        <v>3221</v>
      </c>
      <c r="T86" s="292" t="s">
        <v>3246</v>
      </c>
      <c r="U86" s="293"/>
      <c r="V86" s="293"/>
      <c r="W86" s="293"/>
      <c r="X86" s="293"/>
      <c r="Y86" s="293"/>
      <c r="Z86" s="293"/>
      <c r="AA86" s="293"/>
      <c r="AB86" s="293"/>
      <c r="AC86" s="293"/>
      <c r="AD86" s="293"/>
      <c r="AE86" s="293"/>
      <c r="AF86" s="293"/>
      <c r="AG86" s="294"/>
      <c r="AH86" s="295"/>
      <c r="AI86" s="296"/>
      <c r="AJ86" s="297"/>
      <c r="AK86" s="297"/>
      <c r="AL86" s="297"/>
      <c r="AM86" s="109">
        <v>100</v>
      </c>
      <c r="AN86" s="298"/>
      <c r="AO86" s="298">
        <v>6540.0120399999996</v>
      </c>
      <c r="AP86" s="299">
        <f t="shared" si="14"/>
        <v>0.69805959557336417</v>
      </c>
      <c r="AQ86" s="300">
        <v>148940.65675999998</v>
      </c>
      <c r="AR86" s="301">
        <f t="shared" si="15"/>
        <v>787943.82724000001</v>
      </c>
      <c r="AS86" s="302">
        <f t="shared" si="16"/>
        <v>15.89744085888821</v>
      </c>
      <c r="AT86" s="303"/>
      <c r="AU86" s="296"/>
      <c r="AV86" s="304" t="str">
        <f>IF(AND(ISERR(FIND({"."},AM86))),IF(AND(0&lt;AM86,AM86&lt;($AW86+1)),"красный",IF(AND($AW86&lt;AM86,AM86&lt;($AX86+1)),"оранжевый",IF(AND($AX86&lt;AM86,AM86&lt;($AY86+1)),"желтый",IF(AND(0&lt;AM86,AM86&gt;=$AZ86),"зеленый","")))))</f>
        <v>зеленый</v>
      </c>
      <c r="AW86" s="305">
        <f>VLOOKUP(E86,КТ!$A$4:$AC$911,26,0)</f>
        <v>59</v>
      </c>
      <c r="AX86" s="304">
        <f>VLOOKUP(E86,КТ!$A$4:$AC$911,27,0)</f>
        <v>60</v>
      </c>
      <c r="AY86" s="304">
        <f>VLOOKUP(E86,КТ!$A$4:$AC$911,28,0)</f>
        <v>75</v>
      </c>
      <c r="AZ86" s="306">
        <f>VLOOKUP(E86,КТ!$A$4:$AC$911,29,0)</f>
        <v>90</v>
      </c>
      <c r="BA86" s="307"/>
      <c r="BB86" s="307"/>
      <c r="BC86" s="307"/>
      <c r="BD86" s="319" t="str">
        <f t="shared" si="17"/>
        <v>соот-т</v>
      </c>
      <c r="BE86" s="309" t="str">
        <f>IF(E86="","",(VLOOKUP(E86,КТ!$A$4:$AD$911,30,0)))</f>
        <v>бурение</v>
      </c>
      <c r="BF86" s="310">
        <f>IF(E86="","",(VLOOKUP(E86,КТ!$A$4:$AD$911,5,0)))</f>
        <v>2</v>
      </c>
      <c r="BG86" s="311"/>
      <c r="BH86" s="320" t="s">
        <v>3254</v>
      </c>
      <c r="BI86" s="320"/>
      <c r="BJ86" s="320"/>
      <c r="BK86" s="312"/>
      <c r="BL86" s="313"/>
      <c r="BM86" s="314" t="str">
        <f>IFERROR(VLOOKUP(E86,КТ!$A$4:$AE$911,31,FALSE),"")</f>
        <v>Lead Time не предусмотрен</v>
      </c>
      <c r="BN86" s="313"/>
      <c r="BO86" s="315"/>
      <c r="BP86" s="313"/>
      <c r="BQ86" s="313"/>
      <c r="BR86" s="316"/>
      <c r="BS86" s="316"/>
      <c r="BT86" s="315"/>
      <c r="BU86" s="315"/>
      <c r="BV86" s="313"/>
      <c r="BW86" s="313"/>
      <c r="BX86" s="313"/>
    </row>
    <row r="87" spans="2:76" s="277" customFormat="1" ht="20.25" customHeight="1" x14ac:dyDescent="0.25">
      <c r="B87" s="278">
        <v>77</v>
      </c>
      <c r="C87" s="279" t="s">
        <v>216</v>
      </c>
      <c r="D87" s="278" t="s">
        <v>3201</v>
      </c>
      <c r="E87" s="317">
        <v>10968</v>
      </c>
      <c r="F87" s="281" t="str">
        <f>VLOOKUP(E87,КТ!$A$4:$B$911,2,0)</f>
        <v>Обращение с отходами производства и потребления</v>
      </c>
      <c r="G87" s="282" t="s">
        <v>3175</v>
      </c>
      <c r="H87" s="283">
        <v>5603032851</v>
      </c>
      <c r="I87" s="284">
        <v>469562.06354</v>
      </c>
      <c r="J87" s="285" t="s">
        <v>3096</v>
      </c>
      <c r="K87" s="321">
        <v>44865</v>
      </c>
      <c r="L87" s="287" t="str">
        <f t="shared" si="13"/>
        <v>ДА</v>
      </c>
      <c r="M87" s="288" t="str">
        <f>VLOOKUP(E87,КТ!$A$4:$X$911,24,FALSE)</f>
        <v>Средний</v>
      </c>
      <c r="N87" s="289">
        <v>44865</v>
      </c>
      <c r="O87" s="289">
        <v>46387</v>
      </c>
      <c r="P87" s="290"/>
      <c r="Q87" s="291" t="s">
        <v>3232</v>
      </c>
      <c r="R87" s="291"/>
      <c r="S87" s="291" t="s">
        <v>3221</v>
      </c>
      <c r="T87" s="292" t="s">
        <v>3246</v>
      </c>
      <c r="U87" s="293"/>
      <c r="V87" s="293"/>
      <c r="W87" s="293"/>
      <c r="X87" s="293"/>
      <c r="Y87" s="293"/>
      <c r="Z87" s="293"/>
      <c r="AA87" s="293"/>
      <c r="AB87" s="293"/>
      <c r="AC87" s="293"/>
      <c r="AD87" s="293"/>
      <c r="AE87" s="293"/>
      <c r="AF87" s="293"/>
      <c r="AG87" s="294"/>
      <c r="AH87" s="295"/>
      <c r="AI87" s="296"/>
      <c r="AJ87" s="297"/>
      <c r="AK87" s="297"/>
      <c r="AL87" s="297"/>
      <c r="AM87" s="109" t="s">
        <v>3261</v>
      </c>
      <c r="AN87" s="298"/>
      <c r="AO87" s="298">
        <v>1950.0172500000001</v>
      </c>
      <c r="AP87" s="299">
        <f t="shared" si="14"/>
        <v>0.41528424066010317</v>
      </c>
      <c r="AQ87" s="300">
        <v>13286.25259</v>
      </c>
      <c r="AR87" s="301">
        <f t="shared" si="15"/>
        <v>456275.81095000001</v>
      </c>
      <c r="AS87" s="302">
        <f t="shared" si="16"/>
        <v>2.8294987226684678</v>
      </c>
      <c r="AT87" s="303"/>
      <c r="AU87" s="296"/>
      <c r="AV87" s="304" t="str">
        <f>IF(AND(ISERR(FIND({"."},AM87))),IF(AND(0&lt;AM87,AM87&lt;($AW87+1)),"красный",IF(AND($AW87&lt;AM87,AM87&lt;($AX87+1)),"оранжевый",IF(AND($AX87&lt;AM87,AM87&lt;($AY87+1)),"желтый",IF(AND(0&lt;AM87,AM87&gt;=$AZ87),"зеленый","")))))</f>
        <v>зеленый</v>
      </c>
      <c r="AW87" s="305">
        <f>VLOOKUP(E87,КТ!$A$4:$AC$911,26,0)</f>
        <v>59</v>
      </c>
      <c r="AX87" s="304">
        <f>VLOOKUP(E87,КТ!$A$4:$AC$911,27,0)</f>
        <v>74</v>
      </c>
      <c r="AY87" s="304">
        <f>VLOOKUP(E87,КТ!$A$4:$AC$911,28,0)</f>
        <v>89</v>
      </c>
      <c r="AZ87" s="306">
        <f>VLOOKUP(E87,КТ!$A$4:$AC$911,29,0)</f>
        <v>90</v>
      </c>
      <c r="BA87" s="307"/>
      <c r="BB87" s="307"/>
      <c r="BC87" s="307"/>
      <c r="BD87" s="319" t="str">
        <f t="shared" si="17"/>
        <v>соот-т</v>
      </c>
      <c r="BE87" s="309" t="str">
        <f>IF(E87="","",(VLOOKUP(E87,КТ!$A$4:$AD$911,30,0)))</f>
        <v>Прочее</v>
      </c>
      <c r="BF87" s="310">
        <f>IF(E87="","",(VLOOKUP(E87,КТ!$A$4:$AD$911,5,0)))</f>
        <v>2</v>
      </c>
      <c r="BG87" s="311"/>
      <c r="BH87" s="320" t="s">
        <v>3254</v>
      </c>
      <c r="BI87" s="320"/>
      <c r="BJ87" s="320"/>
      <c r="BK87" s="312"/>
      <c r="BL87" s="313"/>
      <c r="BM87" s="314" t="str">
        <f>IFERROR(VLOOKUP(E87,КТ!$A$4:$AE$911,31,FALSE),"")</f>
        <v>Lead Time не предусмотрен</v>
      </c>
      <c r="BN87" s="313"/>
      <c r="BO87" s="315"/>
      <c r="BP87" s="313"/>
      <c r="BQ87" s="313"/>
      <c r="BR87" s="316"/>
      <c r="BS87" s="316"/>
      <c r="BT87" s="315"/>
      <c r="BU87" s="315"/>
      <c r="BV87" s="313"/>
      <c r="BW87" s="313"/>
      <c r="BX87" s="313"/>
    </row>
    <row r="88" spans="2:76" s="277" customFormat="1" ht="20.25" customHeight="1" x14ac:dyDescent="0.25">
      <c r="B88" s="278">
        <v>78</v>
      </c>
      <c r="C88" s="279" t="s">
        <v>216</v>
      </c>
      <c r="D88" s="278" t="s">
        <v>3201</v>
      </c>
      <c r="E88" s="317">
        <v>10951</v>
      </c>
      <c r="F88" s="281" t="str">
        <f>VLOOKUP(E88,КТ!$A$4:$B$911,2,0)</f>
        <v>Предупреждение и ликвидация разливов нефти и нефтепродуктов</v>
      </c>
      <c r="G88" s="282" t="s">
        <v>3169</v>
      </c>
      <c r="H88" s="283">
        <v>7709267582</v>
      </c>
      <c r="I88" s="284">
        <v>894117.76957999996</v>
      </c>
      <c r="J88" s="285" t="s">
        <v>3097</v>
      </c>
      <c r="K88" s="321">
        <v>44771</v>
      </c>
      <c r="L88" s="287" t="str">
        <f t="shared" si="13"/>
        <v>ДА</v>
      </c>
      <c r="M88" s="288" t="str">
        <f>VLOOKUP(E88,КТ!$A$4:$X$911,24,FALSE)</f>
        <v>Низкий</v>
      </c>
      <c r="N88" s="289">
        <v>44771</v>
      </c>
      <c r="O88" s="289">
        <v>46022</v>
      </c>
      <c r="P88" s="290"/>
      <c r="Q88" s="291" t="s">
        <v>3231</v>
      </c>
      <c r="R88" s="291"/>
      <c r="S88" s="291" t="s">
        <v>3235</v>
      </c>
      <c r="T88" s="292"/>
      <c r="U88" s="293"/>
      <c r="V88" s="293"/>
      <c r="W88" s="293"/>
      <c r="X88" s="293"/>
      <c r="Y88" s="293"/>
      <c r="Z88" s="293"/>
      <c r="AA88" s="293"/>
      <c r="AB88" s="293"/>
      <c r="AC88" s="293"/>
      <c r="AD88" s="293"/>
      <c r="AE88" s="293"/>
      <c r="AF88" s="293"/>
      <c r="AG88" s="294"/>
      <c r="AH88" s="295"/>
      <c r="AI88" s="296"/>
      <c r="AJ88" s="297"/>
      <c r="AK88" s="297"/>
      <c r="AL88" s="297"/>
      <c r="AM88" s="109"/>
      <c r="AN88" s="298"/>
      <c r="AO88" s="298"/>
      <c r="AP88" s="299">
        <f t="shared" si="14"/>
        <v>0</v>
      </c>
      <c r="AQ88" s="300">
        <v>22153.897410000001</v>
      </c>
      <c r="AR88" s="301">
        <f t="shared" si="15"/>
        <v>871963.87216999999</v>
      </c>
      <c r="AS88" s="302">
        <f t="shared" si="16"/>
        <v>2.4777381865933057</v>
      </c>
      <c r="AT88" s="303"/>
      <c r="AU88" s="296"/>
      <c r="AV88" s="304" t="str">
        <f>IF(AND(ISERR(FIND({"."},AM88))),IF(AND(0&lt;AM88,AM88&lt;($AW88+1)),"красный",IF(AND($AW88&lt;AM88,AM88&lt;($AX88+1)),"оранжевый",IF(AND($AX88&lt;AM88,AM88&lt;($AY88+1)),"желтый",IF(AND(0&lt;AM88,AM88&gt;=$AZ88),"зеленый","")))))</f>
        <v/>
      </c>
      <c r="AW88" s="305">
        <f>VLOOKUP(E88,КТ!$A$4:$AC$911,26,0)</f>
        <v>59</v>
      </c>
      <c r="AX88" s="304">
        <f>VLOOKUP(E88,КТ!$A$4:$AC$911,27,0)</f>
        <v>74</v>
      </c>
      <c r="AY88" s="304">
        <f>VLOOKUP(E88,КТ!$A$4:$AC$911,28,0)</f>
        <v>89</v>
      </c>
      <c r="AZ88" s="306">
        <f>VLOOKUP(E88,КТ!$A$4:$AC$911,29,0)</f>
        <v>90</v>
      </c>
      <c r="BA88" s="307"/>
      <c r="BB88" s="307"/>
      <c r="BC88" s="307"/>
      <c r="BD88" s="319" t="str">
        <f t="shared" si="17"/>
        <v>соот-т</v>
      </c>
      <c r="BE88" s="309" t="str">
        <f>IF(E88="","",(VLOOKUP(E88,КТ!$A$4:$AD$911,30,0)))</f>
        <v>НСУ</v>
      </c>
      <c r="BF88" s="310">
        <f>IF(E88="","",(VLOOKUP(E88,КТ!$A$4:$AD$911,5,0)))</f>
        <v>2</v>
      </c>
      <c r="BG88" s="311"/>
      <c r="BH88" s="320" t="s">
        <v>3254</v>
      </c>
      <c r="BI88" s="320"/>
      <c r="BJ88" s="320"/>
      <c r="BK88" s="312"/>
      <c r="BL88" s="313"/>
      <c r="BM88" s="314" t="str">
        <f>IFERROR(VLOOKUP(E88,КТ!$A$4:$AE$911,31,FALSE),"")</f>
        <v>Lead Time не предусмотрен</v>
      </c>
      <c r="BN88" s="313"/>
      <c r="BO88" s="315"/>
      <c r="BP88" s="313"/>
      <c r="BQ88" s="313"/>
      <c r="BR88" s="316"/>
      <c r="BS88" s="316"/>
      <c r="BT88" s="315"/>
      <c r="BU88" s="315"/>
      <c r="BV88" s="313"/>
      <c r="BW88" s="313"/>
      <c r="BX88" s="313"/>
    </row>
    <row r="89" spans="2:76" s="277" customFormat="1" ht="20.25" customHeight="1" x14ac:dyDescent="0.25">
      <c r="B89" s="278">
        <v>79</v>
      </c>
      <c r="C89" s="279" t="s">
        <v>216</v>
      </c>
      <c r="D89" s="278" t="s">
        <v>3201</v>
      </c>
      <c r="E89" s="317">
        <v>10968</v>
      </c>
      <c r="F89" s="281" t="str">
        <f>VLOOKUP(E89,КТ!$A$4:$B$911,2,0)</f>
        <v>Обращение с отходами производства и потребления</v>
      </c>
      <c r="G89" s="282" t="s">
        <v>3176</v>
      </c>
      <c r="H89" s="283" t="s">
        <v>3125</v>
      </c>
      <c r="I89" s="284">
        <v>101205.22106</v>
      </c>
      <c r="J89" s="285" t="s">
        <v>3098</v>
      </c>
      <c r="K89" s="331">
        <v>44785</v>
      </c>
      <c r="L89" s="287" t="str">
        <f t="shared" si="13"/>
        <v>НЕТ</v>
      </c>
      <c r="M89" s="288" t="str">
        <f>VLOOKUP(E89,КТ!$A$4:$X$911,24,FALSE)</f>
        <v>Средний</v>
      </c>
      <c r="N89" s="289">
        <v>44785</v>
      </c>
      <c r="O89" s="289">
        <v>45565</v>
      </c>
      <c r="P89" s="290"/>
      <c r="Q89" s="291" t="s">
        <v>3232</v>
      </c>
      <c r="R89" s="291"/>
      <c r="S89" s="291"/>
      <c r="T89" s="292" t="s">
        <v>3246</v>
      </c>
      <c r="U89" s="293"/>
      <c r="V89" s="293"/>
      <c r="W89" s="293"/>
      <c r="X89" s="293"/>
      <c r="Y89" s="293"/>
      <c r="Z89" s="293"/>
      <c r="AA89" s="293"/>
      <c r="AB89" s="293"/>
      <c r="AC89" s="293"/>
      <c r="AD89" s="293"/>
      <c r="AE89" s="293"/>
      <c r="AF89" s="293"/>
      <c r="AG89" s="294"/>
      <c r="AH89" s="295"/>
      <c r="AI89" s="296"/>
      <c r="AJ89" s="297"/>
      <c r="AK89" s="297"/>
      <c r="AL89" s="297"/>
      <c r="AM89" s="109"/>
      <c r="AN89" s="298"/>
      <c r="AO89" s="298">
        <v>1138.75</v>
      </c>
      <c r="AP89" s="299">
        <f t="shared" si="14"/>
        <v>1.1251889853833594</v>
      </c>
      <c r="AQ89" s="300">
        <v>29969.20678</v>
      </c>
      <c r="AR89" s="301">
        <f t="shared" si="15"/>
        <v>71236.014280000003</v>
      </c>
      <c r="AS89" s="302">
        <f t="shared" si="16"/>
        <v>29.612312947997626</v>
      </c>
      <c r="AT89" s="303"/>
      <c r="AU89" s="296"/>
      <c r="AV89" s="304" t="str">
        <f>IF(AND(ISERR(FIND({"."},AM89))),IF(AND(0&lt;AM89,AM89&lt;($AW89+1)),"красный",IF(AND($AW89&lt;AM89,AM89&lt;($AX89+1)),"оранжевый",IF(AND($AX89&lt;AM89,AM89&lt;($AY89+1)),"желтый",IF(AND(0&lt;AM89,AM89&gt;=$AZ89),"зеленый","")))))</f>
        <v/>
      </c>
      <c r="AW89" s="305">
        <f>VLOOKUP(E89,КТ!$A$4:$AC$911,26,0)</f>
        <v>59</v>
      </c>
      <c r="AX89" s="304">
        <f>VLOOKUP(E89,КТ!$A$4:$AC$911,27,0)</f>
        <v>74</v>
      </c>
      <c r="AY89" s="304">
        <f>VLOOKUP(E89,КТ!$A$4:$AC$911,28,0)</f>
        <v>89</v>
      </c>
      <c r="AZ89" s="306">
        <f>VLOOKUP(E89,КТ!$A$4:$AC$911,29,0)</f>
        <v>90</v>
      </c>
      <c r="BA89" s="307"/>
      <c r="BB89" s="307"/>
      <c r="BC89" s="307"/>
      <c r="BD89" s="319" t="str">
        <f t="shared" si="17"/>
        <v>соот-т</v>
      </c>
      <c r="BE89" s="309" t="str">
        <f>IF(E89="","",(VLOOKUP(E89,КТ!$A$4:$AD$911,30,0)))</f>
        <v>Прочее</v>
      </c>
      <c r="BF89" s="310">
        <f>IF(E89="","",(VLOOKUP(E89,КТ!$A$4:$AD$911,5,0)))</f>
        <v>2</v>
      </c>
      <c r="BG89" s="311"/>
      <c r="BH89" s="320" t="s">
        <v>3254</v>
      </c>
      <c r="BI89" s="320"/>
      <c r="BJ89" s="320"/>
      <c r="BK89" s="312"/>
      <c r="BL89" s="313"/>
      <c r="BM89" s="314" t="str">
        <f>IFERROR(VLOOKUP(E89,КТ!$A$4:$AE$911,31,FALSE),"")</f>
        <v>Lead Time не предусмотрен</v>
      </c>
      <c r="BN89" s="313"/>
      <c r="BO89" s="315"/>
      <c r="BP89" s="313"/>
      <c r="BQ89" s="313"/>
      <c r="BR89" s="316"/>
      <c r="BS89" s="316"/>
      <c r="BT89" s="315"/>
      <c r="BU89" s="315"/>
      <c r="BV89" s="313"/>
      <c r="BW89" s="313"/>
      <c r="BX89" s="313"/>
    </row>
    <row r="90" spans="2:76" s="277" customFormat="1" ht="20.25" customHeight="1" x14ac:dyDescent="0.25">
      <c r="B90" s="278">
        <v>80</v>
      </c>
      <c r="C90" s="279" t="s">
        <v>216</v>
      </c>
      <c r="D90" s="278" t="s">
        <v>3201</v>
      </c>
      <c r="E90" s="317">
        <v>10968</v>
      </c>
      <c r="F90" s="281" t="str">
        <f>VLOOKUP(E90,КТ!$A$4:$B$911,2,0)</f>
        <v>Обращение с отходами производства и потребления</v>
      </c>
      <c r="G90" s="282" t="s">
        <v>3176</v>
      </c>
      <c r="H90" s="283" t="s">
        <v>3125</v>
      </c>
      <c r="I90" s="284">
        <v>220242.68239999999</v>
      </c>
      <c r="J90" s="285" t="s">
        <v>3099</v>
      </c>
      <c r="K90" s="323">
        <v>44827</v>
      </c>
      <c r="L90" s="287" t="str">
        <f t="shared" si="13"/>
        <v>НЕТ</v>
      </c>
      <c r="M90" s="288" t="str">
        <f>VLOOKUP(E90,КТ!$A$4:$X$911,24,FALSE)</f>
        <v>Средний</v>
      </c>
      <c r="N90" s="289">
        <v>44827</v>
      </c>
      <c r="O90" s="289">
        <v>46112</v>
      </c>
      <c r="P90" s="290"/>
      <c r="Q90" s="291" t="s">
        <v>3232</v>
      </c>
      <c r="R90" s="291"/>
      <c r="S90" s="291"/>
      <c r="T90" s="292" t="s">
        <v>3246</v>
      </c>
      <c r="U90" s="293"/>
      <c r="V90" s="293"/>
      <c r="W90" s="293"/>
      <c r="X90" s="293"/>
      <c r="Y90" s="293"/>
      <c r="Z90" s="293"/>
      <c r="AA90" s="293"/>
      <c r="AB90" s="293"/>
      <c r="AC90" s="293"/>
      <c r="AD90" s="293"/>
      <c r="AE90" s="293"/>
      <c r="AF90" s="293"/>
      <c r="AG90" s="294"/>
      <c r="AH90" s="295"/>
      <c r="AI90" s="296"/>
      <c r="AJ90" s="297"/>
      <c r="AK90" s="297"/>
      <c r="AL90" s="297"/>
      <c r="AM90" s="109"/>
      <c r="AN90" s="298"/>
      <c r="AO90" s="298"/>
      <c r="AP90" s="299">
        <f t="shared" si="14"/>
        <v>0</v>
      </c>
      <c r="AQ90" s="300">
        <v>25041.626800000002</v>
      </c>
      <c r="AR90" s="301">
        <f t="shared" si="15"/>
        <v>195201.05559999999</v>
      </c>
      <c r="AS90" s="302">
        <f t="shared" si="16"/>
        <v>11.37001535175636</v>
      </c>
      <c r="AT90" s="303"/>
      <c r="AU90" s="296"/>
      <c r="AV90" s="304" t="str">
        <f>IF(AND(ISERR(FIND({"."},AM90))),IF(AND(0&lt;AM90,AM90&lt;($AW90+1)),"красный",IF(AND($AW90&lt;AM90,AM90&lt;($AX90+1)),"оранжевый",IF(AND($AX90&lt;AM90,AM90&lt;($AY90+1)),"желтый",IF(AND(0&lt;AM90,AM90&gt;=$AZ90),"зеленый","")))))</f>
        <v/>
      </c>
      <c r="AW90" s="305">
        <f>VLOOKUP(E90,КТ!$A$4:$AC$911,26,0)</f>
        <v>59</v>
      </c>
      <c r="AX90" s="304">
        <f>VLOOKUP(E90,КТ!$A$4:$AC$911,27,0)</f>
        <v>74</v>
      </c>
      <c r="AY90" s="304">
        <f>VLOOKUP(E90,КТ!$A$4:$AC$911,28,0)</f>
        <v>89</v>
      </c>
      <c r="AZ90" s="306">
        <f>VLOOKUP(E90,КТ!$A$4:$AC$911,29,0)</f>
        <v>90</v>
      </c>
      <c r="BA90" s="307"/>
      <c r="BB90" s="307"/>
      <c r="BC90" s="307"/>
      <c r="BD90" s="319" t="str">
        <f t="shared" si="17"/>
        <v>соот-т</v>
      </c>
      <c r="BE90" s="309" t="str">
        <f>IF(E90="","",(VLOOKUP(E90,КТ!$A$4:$AD$911,30,0)))</f>
        <v>Прочее</v>
      </c>
      <c r="BF90" s="310">
        <f>IF(E90="","",(VLOOKUP(E90,КТ!$A$4:$AD$911,5,0)))</f>
        <v>2</v>
      </c>
      <c r="BG90" s="311"/>
      <c r="BH90" s="320" t="s">
        <v>3254</v>
      </c>
      <c r="BI90" s="320"/>
      <c r="BJ90" s="320"/>
      <c r="BK90" s="312"/>
      <c r="BL90" s="313"/>
      <c r="BM90" s="314" t="str">
        <f>IFERROR(VLOOKUP(E90,КТ!$A$4:$AE$911,31,FALSE),"")</f>
        <v>Lead Time не предусмотрен</v>
      </c>
      <c r="BN90" s="313"/>
      <c r="BO90" s="315"/>
      <c r="BP90" s="313"/>
      <c r="BQ90" s="313"/>
      <c r="BR90" s="316"/>
      <c r="BS90" s="316"/>
      <c r="BT90" s="315"/>
      <c r="BU90" s="315"/>
      <c r="BV90" s="313"/>
      <c r="BW90" s="313"/>
      <c r="BX90" s="313"/>
    </row>
    <row r="91" spans="2:76" s="277" customFormat="1" ht="20.25" customHeight="1" x14ac:dyDescent="0.25">
      <c r="B91" s="278">
        <v>81</v>
      </c>
      <c r="C91" s="279" t="s">
        <v>216</v>
      </c>
      <c r="D91" s="278" t="s">
        <v>3201</v>
      </c>
      <c r="E91" s="317">
        <v>10968</v>
      </c>
      <c r="F91" s="281" t="str">
        <f>VLOOKUP(E91,КТ!$A$4:$B$911,2,0)</f>
        <v>Обращение с отходами производства и потребления</v>
      </c>
      <c r="G91" s="282" t="s">
        <v>3196</v>
      </c>
      <c r="H91" s="283">
        <v>3808099451</v>
      </c>
      <c r="I91" s="284">
        <v>1048292.0698200001</v>
      </c>
      <c r="J91" s="329" t="s">
        <v>3101</v>
      </c>
      <c r="K91" s="327">
        <v>45380</v>
      </c>
      <c r="L91" s="287" t="str">
        <f t="shared" si="13"/>
        <v>ДА</v>
      </c>
      <c r="M91" s="288" t="str">
        <f>VLOOKUP(E91,КТ!$A$4:$X$911,24,FALSE)</f>
        <v>Средний</v>
      </c>
      <c r="N91" s="289">
        <v>45380</v>
      </c>
      <c r="O91" s="289">
        <v>47483</v>
      </c>
      <c r="P91" s="290"/>
      <c r="Q91" s="291" t="s">
        <v>3232</v>
      </c>
      <c r="R91" s="291"/>
      <c r="S91" s="291" t="s">
        <v>3235</v>
      </c>
      <c r="T91" s="292" t="s">
        <v>3246</v>
      </c>
      <c r="U91" s="293"/>
      <c r="V91" s="293"/>
      <c r="W91" s="293"/>
      <c r="X91" s="293"/>
      <c r="Y91" s="293"/>
      <c r="Z91" s="293"/>
      <c r="AA91" s="293"/>
      <c r="AB91" s="293"/>
      <c r="AC91" s="293"/>
      <c r="AD91" s="293"/>
      <c r="AE91" s="293"/>
      <c r="AF91" s="293"/>
      <c r="AG91" s="294"/>
      <c r="AH91" s="295"/>
      <c r="AI91" s="296"/>
      <c r="AJ91" s="297"/>
      <c r="AK91" s="297"/>
      <c r="AL91" s="297"/>
      <c r="AM91" s="109"/>
      <c r="AN91" s="298"/>
      <c r="AO91" s="298">
        <v>6351.11384</v>
      </c>
      <c r="AP91" s="299">
        <f t="shared" si="14"/>
        <v>0.60585346611374591</v>
      </c>
      <c r="AQ91" s="300">
        <v>24774.575539999998</v>
      </c>
      <c r="AR91" s="301">
        <f t="shared" si="15"/>
        <v>1023517.4942800001</v>
      </c>
      <c r="AS91" s="302">
        <f t="shared" si="16"/>
        <v>2.3633275737985868</v>
      </c>
      <c r="AT91" s="303"/>
      <c r="AU91" s="296"/>
      <c r="AV91" s="304" t="str">
        <f>IF(AND(ISERR(FIND({"."},AM91))),IF(AND(0&lt;AM91,AM91&lt;($AW91+1)),"красный",IF(AND($AW91&lt;AM91,AM91&lt;($AX91+1)),"оранжевый",IF(AND($AX91&lt;AM91,AM91&lt;($AY91+1)),"желтый",IF(AND(0&lt;AM91,AM91&gt;=$AZ91),"зеленый","")))))</f>
        <v/>
      </c>
      <c r="AW91" s="305">
        <f>VLOOKUP(E91,КТ!$A$4:$AC$911,26,0)</f>
        <v>59</v>
      </c>
      <c r="AX91" s="304">
        <f>VLOOKUP(E91,КТ!$A$4:$AC$911,27,0)</f>
        <v>74</v>
      </c>
      <c r="AY91" s="304">
        <f>VLOOKUP(E91,КТ!$A$4:$AC$911,28,0)</f>
        <v>89</v>
      </c>
      <c r="AZ91" s="306">
        <f>VLOOKUP(E91,КТ!$A$4:$AC$911,29,0)</f>
        <v>90</v>
      </c>
      <c r="BA91" s="307"/>
      <c r="BB91" s="307"/>
      <c r="BC91" s="307"/>
      <c r="BD91" s="319" t="str">
        <f t="shared" si="17"/>
        <v>соот-т</v>
      </c>
      <c r="BE91" s="309" t="str">
        <f>IF(E91="","",(VLOOKUP(E91,КТ!$A$4:$AD$911,30,0)))</f>
        <v>Прочее</v>
      </c>
      <c r="BF91" s="310">
        <f>IF(E91="","",(VLOOKUP(E91,КТ!$A$4:$AD$911,5,0)))</f>
        <v>2</v>
      </c>
      <c r="BG91" s="311"/>
      <c r="BH91" s="320" t="s">
        <v>3254</v>
      </c>
      <c r="BI91" s="320"/>
      <c r="BJ91" s="320"/>
      <c r="BK91" s="312"/>
      <c r="BL91" s="313"/>
      <c r="BM91" s="314" t="str">
        <f>IFERROR(VLOOKUP(E91,КТ!$A$4:$AE$911,31,FALSE),"")</f>
        <v>Lead Time не предусмотрен</v>
      </c>
      <c r="BN91" s="313"/>
      <c r="BO91" s="315"/>
      <c r="BP91" s="313"/>
      <c r="BQ91" s="313"/>
      <c r="BR91" s="316"/>
      <c r="BS91" s="316"/>
      <c r="BT91" s="315"/>
      <c r="BU91" s="315"/>
      <c r="BV91" s="313"/>
      <c r="BW91" s="313"/>
      <c r="BX91" s="313"/>
    </row>
    <row r="92" spans="2:76" s="277" customFormat="1" ht="20.25" customHeight="1" x14ac:dyDescent="0.25">
      <c r="B92" s="278">
        <v>82</v>
      </c>
      <c r="C92" s="279" t="s">
        <v>216</v>
      </c>
      <c r="D92" s="278" t="s">
        <v>3202</v>
      </c>
      <c r="E92" s="317">
        <v>10163</v>
      </c>
      <c r="F92" s="281" t="str">
        <f>VLOOKUP(E92,КТ!$A$4:$B$911,2,0)</f>
        <v>Испытание геологоразведочных скважин</v>
      </c>
      <c r="G92" s="282" t="s">
        <v>3179</v>
      </c>
      <c r="H92" s="283">
        <v>5610220126</v>
      </c>
      <c r="I92" s="284">
        <v>347837.05200000003</v>
      </c>
      <c r="J92" s="285" t="s">
        <v>3103</v>
      </c>
      <c r="K92" s="321">
        <v>44651</v>
      </c>
      <c r="L92" s="287" t="str">
        <f t="shared" si="13"/>
        <v>НЕТ</v>
      </c>
      <c r="M92" s="288" t="str">
        <f>VLOOKUP(E92,КТ!$A$4:$X$911,24,FALSE)</f>
        <v>Высокий</v>
      </c>
      <c r="N92" s="289">
        <v>44651</v>
      </c>
      <c r="O92" s="289">
        <v>45657</v>
      </c>
      <c r="P92" s="290"/>
      <c r="Q92" s="291" t="s">
        <v>3237</v>
      </c>
      <c r="R92" s="291"/>
      <c r="S92" s="291"/>
      <c r="T92" s="292" t="s">
        <v>3246</v>
      </c>
      <c r="U92" s="293"/>
      <c r="V92" s="293"/>
      <c r="W92" s="293"/>
      <c r="X92" s="293"/>
      <c r="Y92" s="293"/>
      <c r="Z92" s="293"/>
      <c r="AA92" s="293"/>
      <c r="AB92" s="293"/>
      <c r="AC92" s="293"/>
      <c r="AD92" s="293"/>
      <c r="AE92" s="293"/>
      <c r="AF92" s="293"/>
      <c r="AG92" s="294"/>
      <c r="AH92" s="295"/>
      <c r="AI92" s="296"/>
      <c r="AJ92" s="297"/>
      <c r="AK92" s="297"/>
      <c r="AL92" s="297"/>
      <c r="AM92" s="109"/>
      <c r="AN92" s="298"/>
      <c r="AO92" s="298">
        <v>4771.0592800000004</v>
      </c>
      <c r="AP92" s="299">
        <f t="shared" si="14"/>
        <v>1.3716363028513707</v>
      </c>
      <c r="AQ92" s="300">
        <v>125666.19298000001</v>
      </c>
      <c r="AR92" s="301">
        <f t="shared" si="15"/>
        <v>222170.85902000003</v>
      </c>
      <c r="AS92" s="302">
        <f t="shared" si="16"/>
        <v>36.127891568032261</v>
      </c>
      <c r="AT92" s="303"/>
      <c r="AU92" s="296"/>
      <c r="AV92" s="304" t="str">
        <f>IF(AND(ISERR(FIND({"."},AM92))),IF(AND(0&lt;AM92,AM92&lt;($AW92+1)),"красный",IF(AND($AW92&lt;AM92,AM92&lt;($AX92+1)),"оранжевый",IF(AND($AX92&lt;AM92,AM92&lt;($AY92+1)),"желтый",IF(AND(0&lt;AM92,AM92&gt;=$AZ92),"зеленый","")))))</f>
        <v/>
      </c>
      <c r="AW92" s="305">
        <f>VLOOKUP(E92,КТ!$A$4:$AC$911,26,0)</f>
        <v>54</v>
      </c>
      <c r="AX92" s="304">
        <f>VLOOKUP(E92,КТ!$A$4:$AC$911,27,0)</f>
        <v>55</v>
      </c>
      <c r="AY92" s="304">
        <f>VLOOKUP(E92,КТ!$A$4:$AC$911,28,0)</f>
        <v>70</v>
      </c>
      <c r="AZ92" s="306">
        <f>VLOOKUP(E92,КТ!$A$4:$AC$911,29,0)</f>
        <v>85</v>
      </c>
      <c r="BA92" s="307"/>
      <c r="BB92" s="307"/>
      <c r="BC92" s="307"/>
      <c r="BD92" s="319" t="str">
        <f t="shared" si="17"/>
        <v>соот-т</v>
      </c>
      <c r="BE92" s="309" t="str">
        <f>IF(E92="","",(VLOOKUP(E92,КТ!$A$4:$AD$911,30,0)))</f>
        <v>Геология</v>
      </c>
      <c r="BF92" s="310">
        <f>IF(E92="","",(VLOOKUP(E92,КТ!$A$4:$AD$911,5,0)))</f>
        <v>2</v>
      </c>
      <c r="BG92" s="311"/>
      <c r="BH92" s="320" t="s">
        <v>3255</v>
      </c>
      <c r="BI92" s="320"/>
      <c r="BJ92" s="320"/>
      <c r="BK92" s="312"/>
      <c r="BL92" s="313"/>
      <c r="BM92" s="314" t="str">
        <f>IFERROR(VLOOKUP(E92,КТ!$A$4:$AE$911,31,FALSE),"")</f>
        <v>Lead Time не предусмотрен</v>
      </c>
      <c r="BN92" s="313"/>
      <c r="BO92" s="315"/>
      <c r="BP92" s="313"/>
      <c r="BQ92" s="313"/>
      <c r="BR92" s="316"/>
      <c r="BS92" s="316"/>
      <c r="BT92" s="315"/>
      <c r="BU92" s="315"/>
      <c r="BV92" s="313"/>
      <c r="BW92" s="313"/>
      <c r="BX92" s="313"/>
    </row>
    <row r="93" spans="2:76" s="277" customFormat="1" ht="20.25" customHeight="1" x14ac:dyDescent="0.25">
      <c r="B93" s="278">
        <v>83</v>
      </c>
      <c r="C93" s="279" t="s">
        <v>216</v>
      </c>
      <c r="D93" s="278" t="s">
        <v>3202</v>
      </c>
      <c r="E93" s="317">
        <v>10555</v>
      </c>
      <c r="F93" s="281" t="str">
        <f>VLOOKUP(E93,КТ!$A$4:$B$911,2,0)</f>
        <v>Прокат, обслуживание нефтепромыслового оборудования (погружного и наземного) на малых месторождениях, при опытно-промышленных работах</v>
      </c>
      <c r="G93" s="282" t="s">
        <v>3197</v>
      </c>
      <c r="H93" s="283">
        <v>7705907626</v>
      </c>
      <c r="I93" s="284">
        <v>314930.36439999996</v>
      </c>
      <c r="J93" s="276" t="s">
        <v>3104</v>
      </c>
      <c r="K93" s="327">
        <v>45306</v>
      </c>
      <c r="L93" s="287" t="str">
        <f t="shared" si="13"/>
        <v>ДА</v>
      </c>
      <c r="M93" s="288" t="str">
        <f>VLOOKUP(E93,КТ!$A$4:$X$911,24,FALSE)</f>
        <v>Средний</v>
      </c>
      <c r="N93" s="289">
        <v>45306</v>
      </c>
      <c r="O93" s="289">
        <v>46387</v>
      </c>
      <c r="P93" s="290"/>
      <c r="Q93" s="291" t="s">
        <v>3238</v>
      </c>
      <c r="R93" s="291"/>
      <c r="S93" s="291" t="s">
        <v>3213</v>
      </c>
      <c r="T93" s="292" t="s">
        <v>3246</v>
      </c>
      <c r="U93" s="293"/>
      <c r="V93" s="293"/>
      <c r="W93" s="293"/>
      <c r="X93" s="293"/>
      <c r="Y93" s="293"/>
      <c r="Z93" s="293"/>
      <c r="AA93" s="293"/>
      <c r="AB93" s="293"/>
      <c r="AC93" s="293"/>
      <c r="AD93" s="293"/>
      <c r="AE93" s="293"/>
      <c r="AF93" s="293"/>
      <c r="AG93" s="294"/>
      <c r="AH93" s="295"/>
      <c r="AI93" s="296"/>
      <c r="AJ93" s="297"/>
      <c r="AK93" s="297"/>
      <c r="AL93" s="297"/>
      <c r="AM93" s="109">
        <v>100</v>
      </c>
      <c r="AN93" s="298"/>
      <c r="AO93" s="298">
        <v>425.71140000000003</v>
      </c>
      <c r="AP93" s="299">
        <f t="shared" si="14"/>
        <v>0.13517635900592126</v>
      </c>
      <c r="AQ93" s="300">
        <v>9639.6527999999998</v>
      </c>
      <c r="AR93" s="301">
        <f t="shared" si="15"/>
        <v>305290.71159999998</v>
      </c>
      <c r="AS93" s="302">
        <f t="shared" si="16"/>
        <v>3.0608838936078153</v>
      </c>
      <c r="AT93" s="303"/>
      <c r="AU93" s="296"/>
      <c r="AV93" s="304" t="str">
        <f>IF(AND(ISERR(FIND({"."},AM93))),IF(AND(0&lt;AM93,AM93&lt;($AW93+1)),"красный",IF(AND($AW93&lt;AM93,AM93&lt;($AX93+1)),"оранжевый",IF(AND($AX93&lt;AM93,AM93&lt;($AY93+1)),"желтый",IF(AND(0&lt;AM93,AM93&gt;=$AZ93),"зеленый","")))))</f>
        <v>зеленый</v>
      </c>
      <c r="AW93" s="305">
        <f>VLOOKUP(E93,КТ!$A$4:$AC$911,26,0)</f>
        <v>74</v>
      </c>
      <c r="AX93" s="304">
        <f>VLOOKUP(E93,КТ!$A$4:$AC$911,27,0)</f>
        <v>75</v>
      </c>
      <c r="AY93" s="304">
        <f>VLOOKUP(E93,КТ!$A$4:$AC$911,28,0)</f>
        <v>85</v>
      </c>
      <c r="AZ93" s="306">
        <f>VLOOKUP(E93,КТ!$A$4:$AC$911,29,0)</f>
        <v>95</v>
      </c>
      <c r="BA93" s="307"/>
      <c r="BB93" s="307"/>
      <c r="BC93" s="307"/>
      <c r="BD93" s="319" t="str">
        <f t="shared" si="17"/>
        <v>соот-т</v>
      </c>
      <c r="BE93" s="309" t="str">
        <f>IF(E93="","",(VLOOKUP(E93,КТ!$A$4:$AD$911,30,0)))</f>
        <v>Добыча</v>
      </c>
      <c r="BF93" s="310">
        <f>IF(E93="","",(VLOOKUP(E93,КТ!$A$4:$AD$911,5,0)))</f>
        <v>2</v>
      </c>
      <c r="BG93" s="311"/>
      <c r="BH93" s="320" t="s">
        <v>3255</v>
      </c>
      <c r="BI93" s="320"/>
      <c r="BJ93" s="320"/>
      <c r="BK93" s="312"/>
      <c r="BL93" s="313"/>
      <c r="BM93" s="314" t="str">
        <f>IFERROR(VLOOKUP(E93,КТ!$A$4:$AE$911,31,FALSE),"")</f>
        <v>Lead Time не предусмотрен</v>
      </c>
      <c r="BN93" s="313"/>
      <c r="BO93" s="315"/>
      <c r="BP93" s="313"/>
      <c r="BQ93" s="313"/>
      <c r="BR93" s="316"/>
      <c r="BS93" s="316"/>
      <c r="BT93" s="315"/>
      <c r="BU93" s="315"/>
      <c r="BV93" s="313"/>
      <c r="BW93" s="313"/>
      <c r="BX93" s="313"/>
    </row>
    <row r="94" spans="2:76" s="277" customFormat="1" ht="20.25" customHeight="1" x14ac:dyDescent="0.25">
      <c r="B94" s="278">
        <v>84</v>
      </c>
      <c r="C94" s="279" t="s">
        <v>216</v>
      </c>
      <c r="D94" s="278" t="s">
        <v>3202</v>
      </c>
      <c r="E94" s="317">
        <v>10163</v>
      </c>
      <c r="F94" s="281" t="str">
        <f>VLOOKUP(E94,КТ!$A$4:$B$911,2,0)</f>
        <v>Испытание геологоразведочных скважин</v>
      </c>
      <c r="G94" s="282" t="s">
        <v>3198</v>
      </c>
      <c r="H94" s="283">
        <v>9909012867</v>
      </c>
      <c r="I94" s="284">
        <v>710928.9</v>
      </c>
      <c r="J94" s="329" t="s">
        <v>3105</v>
      </c>
      <c r="K94" s="327">
        <v>45383</v>
      </c>
      <c r="L94" s="287" t="str">
        <f t="shared" si="13"/>
        <v>ДА</v>
      </c>
      <c r="M94" s="288" t="str">
        <f>VLOOKUP(E94,КТ!$A$4:$X$911,24,FALSE)</f>
        <v>Высокий</v>
      </c>
      <c r="N94" s="289">
        <v>45383</v>
      </c>
      <c r="O94" s="289">
        <v>45688</v>
      </c>
      <c r="P94" s="290"/>
      <c r="Q94" s="291" t="s">
        <v>3237</v>
      </c>
      <c r="R94" s="291"/>
      <c r="S94" s="291" t="s">
        <v>3213</v>
      </c>
      <c r="T94" s="292" t="s">
        <v>3246</v>
      </c>
      <c r="U94" s="293"/>
      <c r="V94" s="293"/>
      <c r="W94" s="293"/>
      <c r="X94" s="293"/>
      <c r="Y94" s="293"/>
      <c r="Z94" s="293"/>
      <c r="AA94" s="293"/>
      <c r="AB94" s="293"/>
      <c r="AC94" s="293"/>
      <c r="AD94" s="293"/>
      <c r="AE94" s="293"/>
      <c r="AF94" s="293"/>
      <c r="AG94" s="294"/>
      <c r="AH94" s="295"/>
      <c r="AI94" s="296"/>
      <c r="AJ94" s="297"/>
      <c r="AK94" s="297"/>
      <c r="AL94" s="297"/>
      <c r="AM94" s="109"/>
      <c r="AN94" s="298"/>
      <c r="AO94" s="298"/>
      <c r="AP94" s="299">
        <f t="shared" si="14"/>
        <v>0</v>
      </c>
      <c r="AQ94" s="300">
        <v>0</v>
      </c>
      <c r="AR94" s="301">
        <f t="shared" si="15"/>
        <v>710928.9</v>
      </c>
      <c r="AS94" s="302">
        <f t="shared" si="16"/>
        <v>0</v>
      </c>
      <c r="AT94" s="303"/>
      <c r="AU94" s="296"/>
      <c r="AV94" s="304" t="str">
        <f>IF(AND(ISERR(FIND({"."},AM94))),IF(AND(0&lt;AM94,AM94&lt;($AW94+1)),"красный",IF(AND($AW94&lt;AM94,AM94&lt;($AX94+1)),"оранжевый",IF(AND($AX94&lt;AM94,AM94&lt;($AY94+1)),"желтый",IF(AND(0&lt;AM94,AM94&gt;=$AZ94),"зеленый","")))))</f>
        <v/>
      </c>
      <c r="AW94" s="305">
        <f>VLOOKUP(E94,КТ!$A$4:$AC$911,26,0)</f>
        <v>54</v>
      </c>
      <c r="AX94" s="304">
        <f>VLOOKUP(E94,КТ!$A$4:$AC$911,27,0)</f>
        <v>55</v>
      </c>
      <c r="AY94" s="304">
        <f>VLOOKUP(E94,КТ!$A$4:$AC$911,28,0)</f>
        <v>70</v>
      </c>
      <c r="AZ94" s="306">
        <f>VLOOKUP(E94,КТ!$A$4:$AC$911,29,0)</f>
        <v>85</v>
      </c>
      <c r="BA94" s="307"/>
      <c r="BB94" s="307"/>
      <c r="BC94" s="307"/>
      <c r="BD94" s="319" t="str">
        <f t="shared" si="17"/>
        <v>соот-т</v>
      </c>
      <c r="BE94" s="309" t="str">
        <f>IF(E94="","",(VLOOKUP(E94,КТ!$A$4:$AD$911,30,0)))</f>
        <v>Геология</v>
      </c>
      <c r="BF94" s="310">
        <f>IF(E94="","",(VLOOKUP(E94,КТ!$A$4:$AD$911,5,0)))</f>
        <v>2</v>
      </c>
      <c r="BG94" s="311"/>
      <c r="BH94" s="320" t="s">
        <v>3255</v>
      </c>
      <c r="BI94" s="320"/>
      <c r="BJ94" s="320"/>
      <c r="BK94" s="312"/>
      <c r="BL94" s="313"/>
      <c r="BM94" s="314" t="str">
        <f>IFERROR(VLOOKUP(E94,КТ!$A$4:$AE$911,31,FALSE),"")</f>
        <v>Lead Time не предусмотрен</v>
      </c>
      <c r="BN94" s="313"/>
      <c r="BO94" s="315"/>
      <c r="BP94" s="313"/>
      <c r="BQ94" s="313"/>
      <c r="BR94" s="316"/>
      <c r="BS94" s="316"/>
      <c r="BT94" s="315"/>
      <c r="BU94" s="315"/>
      <c r="BV94" s="313"/>
      <c r="BW94" s="313"/>
      <c r="BX94" s="313"/>
    </row>
    <row r="95" spans="2:76" s="277" customFormat="1" ht="20.25" customHeight="1" x14ac:dyDescent="0.25">
      <c r="B95" s="278">
        <v>85</v>
      </c>
      <c r="C95" s="279" t="s">
        <v>216</v>
      </c>
      <c r="D95" s="278" t="s">
        <v>3203</v>
      </c>
      <c r="E95" s="317">
        <v>11172</v>
      </c>
      <c r="F95" s="281" t="str">
        <f>VLOOKUP(E95,КТ!$A$4:$B$911,2,0)</f>
        <v>Услуги складской и транспортной логистики</v>
      </c>
      <c r="G95" s="282" t="s">
        <v>3180</v>
      </c>
      <c r="H95" s="283">
        <v>5501072608</v>
      </c>
      <c r="I95" s="284">
        <v>1374.0826500000001</v>
      </c>
      <c r="J95" s="285" t="s">
        <v>3106</v>
      </c>
      <c r="K95" s="323">
        <v>44911</v>
      </c>
      <c r="L95" s="287" t="str">
        <f t="shared" si="13"/>
        <v>НЕТ</v>
      </c>
      <c r="M95" s="288" t="str">
        <f>VLOOKUP(E95,КТ!$A$4:$X$911,24,FALSE)</f>
        <v>Не определен</v>
      </c>
      <c r="N95" s="289">
        <v>44911</v>
      </c>
      <c r="O95" s="289">
        <v>46022</v>
      </c>
      <c r="P95" s="290"/>
      <c r="Q95" s="291" t="s">
        <v>3239</v>
      </c>
      <c r="R95" s="291"/>
      <c r="S95" s="291"/>
      <c r="T95" s="292"/>
      <c r="U95" s="293"/>
      <c r="V95" s="293"/>
      <c r="W95" s="293"/>
      <c r="X95" s="293"/>
      <c r="Y95" s="293"/>
      <c r="Z95" s="293"/>
      <c r="AA95" s="293"/>
      <c r="AB95" s="293"/>
      <c r="AC95" s="293"/>
      <c r="AD95" s="293"/>
      <c r="AE95" s="293"/>
      <c r="AF95" s="293"/>
      <c r="AG95" s="294"/>
      <c r="AH95" s="295"/>
      <c r="AI95" s="296"/>
      <c r="AJ95" s="297"/>
      <c r="AK95" s="297"/>
      <c r="AL95" s="297"/>
      <c r="AM95" s="109"/>
      <c r="AN95" s="298"/>
      <c r="AO95" s="298"/>
      <c r="AP95" s="299">
        <f t="shared" si="14"/>
        <v>0</v>
      </c>
      <c r="AQ95" s="300">
        <v>1230.28853</v>
      </c>
      <c r="AR95" s="301">
        <f t="shared" si="15"/>
        <v>143.79412000000002</v>
      </c>
      <c r="AS95" s="302">
        <f t="shared" si="16"/>
        <v>89.535264126943162</v>
      </c>
      <c r="AT95" s="303"/>
      <c r="AU95" s="296"/>
      <c r="AV95" s="304" t="str">
        <f>IF(AND(ISERR(FIND({"."},AM95))),IF(AND(0&lt;AM95,AM95&lt;($AW95+1)),"красный",IF(AND($AW95&lt;AM95,AM95&lt;($AX95+1)),"оранжевый",IF(AND($AX95&lt;AM95,AM95&lt;($AY95+1)),"желтый",IF(AND(0&lt;AM95,AM95&gt;=$AZ95),"зеленый","")))))</f>
        <v/>
      </c>
      <c r="AW95" s="305">
        <f>VLOOKUP(E95,КТ!$A$4:$AC$911,26,0)</f>
        <v>89</v>
      </c>
      <c r="AX95" s="304">
        <f>VLOOKUP(E95,КТ!$A$4:$AC$911,27,0)</f>
        <v>94</v>
      </c>
      <c r="AY95" s="304">
        <f>VLOOKUP(E95,КТ!$A$4:$AC$911,28,0)</f>
        <v>97</v>
      </c>
      <c r="AZ95" s="306">
        <f>VLOOKUP(E95,КТ!$A$4:$AC$911,29,0)</f>
        <v>98</v>
      </c>
      <c r="BA95" s="307"/>
      <c r="BB95" s="307"/>
      <c r="BC95" s="307"/>
      <c r="BD95" s="319" t="str">
        <f t="shared" si="17"/>
        <v>соот-т</v>
      </c>
      <c r="BE95" s="309" t="str">
        <f>IF(E95="","",(VLOOKUP(E95,КТ!$A$4:$AD$911,30,0)))</f>
        <v>Прочее</v>
      </c>
      <c r="BF95" s="310">
        <f>IF(E95="","",(VLOOKUP(E95,КТ!$A$4:$AD$911,5,0)))</f>
        <v>2</v>
      </c>
      <c r="BG95" s="311"/>
      <c r="BH95" s="320" t="s">
        <v>3256</v>
      </c>
      <c r="BI95" s="320"/>
      <c r="BJ95" s="320"/>
      <c r="BK95" s="312"/>
      <c r="BL95" s="313"/>
      <c r="BM95" s="314" t="str">
        <f>IFERROR(VLOOKUP(E95,КТ!$A$4:$AE$911,31,FALSE),"")</f>
        <v>Lead Time не предусмотрен</v>
      </c>
      <c r="BN95" s="313"/>
      <c r="BO95" s="315"/>
      <c r="BP95" s="313"/>
      <c r="BQ95" s="313"/>
      <c r="BR95" s="316"/>
      <c r="BS95" s="316"/>
      <c r="BT95" s="315"/>
      <c r="BU95" s="315"/>
      <c r="BV95" s="313"/>
      <c r="BW95" s="313"/>
      <c r="BX95" s="313"/>
    </row>
    <row r="96" spans="2:76" s="277" customFormat="1" ht="20.25" customHeight="1" x14ac:dyDescent="0.25">
      <c r="B96" s="278">
        <v>86</v>
      </c>
      <c r="C96" s="279" t="s">
        <v>216</v>
      </c>
      <c r="D96" s="278" t="s">
        <v>3203</v>
      </c>
      <c r="E96" s="317">
        <v>11172</v>
      </c>
      <c r="F96" s="281" t="str">
        <f>VLOOKUP(E96,КТ!$A$4:$B$911,2,0)</f>
        <v>Услуги складской и транспортной логистики</v>
      </c>
      <c r="G96" s="282" t="s">
        <v>3180</v>
      </c>
      <c r="H96" s="283">
        <v>5501072608</v>
      </c>
      <c r="I96" s="284">
        <v>122492.57</v>
      </c>
      <c r="J96" s="285" t="s">
        <v>3107</v>
      </c>
      <c r="K96" s="332">
        <v>44911</v>
      </c>
      <c r="L96" s="287" t="str">
        <f t="shared" si="13"/>
        <v>НЕТ</v>
      </c>
      <c r="M96" s="288" t="str">
        <f>VLOOKUP(E96,КТ!$A$4:$X$911,24,FALSE)</f>
        <v>Не определен</v>
      </c>
      <c r="N96" s="289">
        <v>44927</v>
      </c>
      <c r="O96" s="289">
        <v>46022</v>
      </c>
      <c r="P96" s="290"/>
      <c r="Q96" s="291" t="s">
        <v>3239</v>
      </c>
      <c r="R96" s="291"/>
      <c r="S96" s="291"/>
      <c r="T96" s="292"/>
      <c r="U96" s="293"/>
      <c r="V96" s="293"/>
      <c r="W96" s="293"/>
      <c r="X96" s="293"/>
      <c r="Y96" s="293"/>
      <c r="Z96" s="293"/>
      <c r="AA96" s="293"/>
      <c r="AB96" s="293"/>
      <c r="AC96" s="293"/>
      <c r="AD96" s="293"/>
      <c r="AE96" s="293"/>
      <c r="AF96" s="293"/>
      <c r="AG96" s="294"/>
      <c r="AH96" s="295"/>
      <c r="AI96" s="296"/>
      <c r="AJ96" s="297"/>
      <c r="AK96" s="297"/>
      <c r="AL96" s="297"/>
      <c r="AM96" s="109">
        <v>100</v>
      </c>
      <c r="AN96" s="298"/>
      <c r="AO96" s="298">
        <v>2605.4432700000002</v>
      </c>
      <c r="AP96" s="299">
        <f t="shared" si="14"/>
        <v>2.1270214756699124</v>
      </c>
      <c r="AQ96" s="300">
        <v>61453.045729999998</v>
      </c>
      <c r="AR96" s="301">
        <f t="shared" si="15"/>
        <v>61039.524270000009</v>
      </c>
      <c r="AS96" s="302">
        <f t="shared" si="16"/>
        <v>50.168794507291338</v>
      </c>
      <c r="AT96" s="303"/>
      <c r="AU96" s="296"/>
      <c r="AV96" s="304" t="str">
        <f>IF(AND(ISERR(FIND({"."},AM96))),IF(AND(0&lt;AM96,AM96&lt;($AW96+1)),"красный",IF(AND($AW96&lt;AM96,AM96&lt;($AX96+1)),"оранжевый",IF(AND($AX96&lt;AM96,AM96&lt;($AY96+1)),"желтый",IF(AND(0&lt;AM96,AM96&gt;=$AZ96),"зеленый","")))))</f>
        <v>зеленый</v>
      </c>
      <c r="AW96" s="305">
        <f>VLOOKUP(E96,КТ!$A$4:$AC$911,26,0)</f>
        <v>89</v>
      </c>
      <c r="AX96" s="304">
        <f>VLOOKUP(E96,КТ!$A$4:$AC$911,27,0)</f>
        <v>94</v>
      </c>
      <c r="AY96" s="304">
        <f>VLOOKUP(E96,КТ!$A$4:$AC$911,28,0)</f>
        <v>97</v>
      </c>
      <c r="AZ96" s="306">
        <f>VLOOKUP(E96,КТ!$A$4:$AC$911,29,0)</f>
        <v>98</v>
      </c>
      <c r="BA96" s="307"/>
      <c r="BB96" s="307"/>
      <c r="BC96" s="307"/>
      <c r="BD96" s="319" t="str">
        <f t="shared" si="17"/>
        <v>соот-т</v>
      </c>
      <c r="BE96" s="309" t="str">
        <f>IF(E96="","",(VLOOKUP(E96,КТ!$A$4:$AD$911,30,0)))</f>
        <v>Прочее</v>
      </c>
      <c r="BF96" s="310">
        <f>IF(E96="","",(VLOOKUP(E96,КТ!$A$4:$AD$911,5,0)))</f>
        <v>2</v>
      </c>
      <c r="BG96" s="311"/>
      <c r="BH96" s="320" t="s">
        <v>3256</v>
      </c>
      <c r="BI96" s="320"/>
      <c r="BJ96" s="320"/>
      <c r="BK96" s="312"/>
      <c r="BL96" s="313"/>
      <c r="BM96" s="314" t="str">
        <f>IFERROR(VLOOKUP(E96,КТ!$A$4:$AE$911,31,FALSE),"")</f>
        <v>Lead Time не предусмотрен</v>
      </c>
      <c r="BN96" s="313"/>
      <c r="BO96" s="315"/>
      <c r="BP96" s="313"/>
      <c r="BQ96" s="313"/>
      <c r="BR96" s="316"/>
      <c r="BS96" s="316"/>
      <c r="BT96" s="315"/>
      <c r="BU96" s="315"/>
      <c r="BV96" s="313"/>
      <c r="BW96" s="313"/>
      <c r="BX96" s="313"/>
    </row>
    <row r="97" spans="1:76" s="277" customFormat="1" ht="20.25" customHeight="1" x14ac:dyDescent="0.25">
      <c r="B97" s="278">
        <v>87</v>
      </c>
      <c r="C97" s="279" t="s">
        <v>216</v>
      </c>
      <c r="D97" s="278" t="s">
        <v>3203</v>
      </c>
      <c r="E97" s="317">
        <v>11172</v>
      </c>
      <c r="F97" s="281" t="str">
        <f>VLOOKUP(E97,КТ!$A$4:$B$911,2,0)</f>
        <v>Услуги складской и транспортной логистики</v>
      </c>
      <c r="G97" s="282" t="s">
        <v>3180</v>
      </c>
      <c r="H97" s="283">
        <v>5501072608</v>
      </c>
      <c r="I97" s="284">
        <v>17840.849310000001</v>
      </c>
      <c r="J97" s="285" t="s">
        <v>3108</v>
      </c>
      <c r="K97" s="332">
        <v>44530</v>
      </c>
      <c r="L97" s="287" t="str">
        <f t="shared" si="13"/>
        <v>НЕТ</v>
      </c>
      <c r="M97" s="288" t="str">
        <f>VLOOKUP(E97,КТ!$A$4:$X$911,24,FALSE)</f>
        <v>Не определен</v>
      </c>
      <c r="N97" s="289">
        <v>44530</v>
      </c>
      <c r="O97" s="289">
        <v>45657</v>
      </c>
      <c r="P97" s="290"/>
      <c r="Q97" s="291" t="s">
        <v>3239</v>
      </c>
      <c r="R97" s="291"/>
      <c r="S97" s="291"/>
      <c r="T97" s="292"/>
      <c r="U97" s="293"/>
      <c r="V97" s="293"/>
      <c r="W97" s="293"/>
      <c r="X97" s="293"/>
      <c r="Y97" s="293"/>
      <c r="Z97" s="293"/>
      <c r="AA97" s="293"/>
      <c r="AB97" s="293"/>
      <c r="AC97" s="293"/>
      <c r="AD97" s="293"/>
      <c r="AE97" s="293"/>
      <c r="AF97" s="293"/>
      <c r="AG97" s="294"/>
      <c r="AH97" s="295"/>
      <c r="AI97" s="296"/>
      <c r="AJ97" s="297"/>
      <c r="AK97" s="297"/>
      <c r="AL97" s="297"/>
      <c r="AM97" s="109">
        <v>100</v>
      </c>
      <c r="AN97" s="298"/>
      <c r="AO97" s="298">
        <v>777.25694999999996</v>
      </c>
      <c r="AP97" s="299">
        <f t="shared" si="14"/>
        <v>4.3566140630106576</v>
      </c>
      <c r="AQ97" s="300">
        <v>16496.377270000001</v>
      </c>
      <c r="AR97" s="301">
        <f t="shared" si="15"/>
        <v>1344.4720400000006</v>
      </c>
      <c r="AS97" s="302">
        <f t="shared" si="16"/>
        <v>92.464080511871103</v>
      </c>
      <c r="AT97" s="303"/>
      <c r="AU97" s="296"/>
      <c r="AV97" s="304" t="str">
        <f>IF(AND(ISERR(FIND({"."},AM97))),IF(AND(0&lt;AM97,AM97&lt;($AW97+1)),"красный",IF(AND($AW97&lt;AM97,AM97&lt;($AX97+1)),"оранжевый",IF(AND($AX97&lt;AM97,AM97&lt;($AY97+1)),"желтый",IF(AND(0&lt;AM97,AM97&gt;=$AZ97),"зеленый","")))))</f>
        <v>зеленый</v>
      </c>
      <c r="AW97" s="305">
        <f>VLOOKUP(E97,КТ!$A$4:$AC$911,26,0)</f>
        <v>89</v>
      </c>
      <c r="AX97" s="304">
        <f>VLOOKUP(E97,КТ!$A$4:$AC$911,27,0)</f>
        <v>94</v>
      </c>
      <c r="AY97" s="304">
        <f>VLOOKUP(E97,КТ!$A$4:$AC$911,28,0)</f>
        <v>97</v>
      </c>
      <c r="AZ97" s="306">
        <f>VLOOKUP(E97,КТ!$A$4:$AC$911,29,0)</f>
        <v>98</v>
      </c>
      <c r="BA97" s="307"/>
      <c r="BB97" s="307"/>
      <c r="BC97" s="307"/>
      <c r="BD97" s="319" t="str">
        <f t="shared" si="17"/>
        <v>соот-т</v>
      </c>
      <c r="BE97" s="309" t="str">
        <f>IF(E97="","",(VLOOKUP(E97,КТ!$A$4:$AD$911,30,0)))</f>
        <v>Прочее</v>
      </c>
      <c r="BF97" s="310">
        <f>IF(E97="","",(VLOOKUP(E97,КТ!$A$4:$AD$911,5,0)))</f>
        <v>2</v>
      </c>
      <c r="BG97" s="311"/>
      <c r="BH97" s="320" t="s">
        <v>3256</v>
      </c>
      <c r="BI97" s="320"/>
      <c r="BJ97" s="320"/>
      <c r="BK97" s="312"/>
      <c r="BL97" s="313"/>
      <c r="BM97" s="314" t="str">
        <f>IFERROR(VLOOKUP(E97,КТ!$A$4:$AE$911,31,FALSE),"")</f>
        <v>Lead Time не предусмотрен</v>
      </c>
      <c r="BN97" s="313"/>
      <c r="BO97" s="315"/>
      <c r="BP97" s="313"/>
      <c r="BQ97" s="313"/>
      <c r="BR97" s="316"/>
      <c r="BS97" s="316"/>
      <c r="BT97" s="315"/>
      <c r="BU97" s="315"/>
      <c r="BV97" s="313"/>
      <c r="BW97" s="313"/>
      <c r="BX97" s="313"/>
    </row>
    <row r="98" spans="1:76" s="277" customFormat="1" ht="20.25" customHeight="1" x14ac:dyDescent="0.25">
      <c r="B98" s="278">
        <v>88</v>
      </c>
      <c r="C98" s="279" t="s">
        <v>216</v>
      </c>
      <c r="D98" s="278" t="s">
        <v>3203</v>
      </c>
      <c r="E98" s="317">
        <v>11172</v>
      </c>
      <c r="F98" s="281" t="str">
        <f>VLOOKUP(E98,КТ!$A$4:$B$911,2,0)</f>
        <v>Услуги складской и транспортной логистики</v>
      </c>
      <c r="G98" s="282" t="s">
        <v>3180</v>
      </c>
      <c r="H98" s="283">
        <v>5501072608</v>
      </c>
      <c r="I98" s="284">
        <v>122492.5708</v>
      </c>
      <c r="J98" s="285" t="s">
        <v>3107</v>
      </c>
      <c r="K98" s="339">
        <v>44911</v>
      </c>
      <c r="L98" s="287" t="str">
        <f t="shared" si="13"/>
        <v>НЕТ</v>
      </c>
      <c r="M98" s="288" t="str">
        <f>VLOOKUP(E98,КТ!$A$4:$X$911,24,FALSE)</f>
        <v>Не определен</v>
      </c>
      <c r="N98" s="289">
        <v>44911</v>
      </c>
      <c r="O98" s="289">
        <v>46022</v>
      </c>
      <c r="P98" s="290"/>
      <c r="Q98" s="291" t="s">
        <v>3239</v>
      </c>
      <c r="R98" s="291"/>
      <c r="S98" s="291" t="s">
        <v>3213</v>
      </c>
      <c r="T98" s="292"/>
      <c r="U98" s="293"/>
      <c r="V98" s="293"/>
      <c r="W98" s="293"/>
      <c r="X98" s="293"/>
      <c r="Y98" s="293"/>
      <c r="Z98" s="293"/>
      <c r="AA98" s="293"/>
      <c r="AB98" s="293"/>
      <c r="AC98" s="293"/>
      <c r="AD98" s="293"/>
      <c r="AE98" s="293"/>
      <c r="AF98" s="293"/>
      <c r="AG98" s="294"/>
      <c r="AH98" s="295"/>
      <c r="AI98" s="296"/>
      <c r="AJ98" s="297"/>
      <c r="AK98" s="297"/>
      <c r="AL98" s="297"/>
      <c r="AM98" s="109">
        <v>100</v>
      </c>
      <c r="AN98" s="298"/>
      <c r="AO98" s="298">
        <v>2605.4432700000002</v>
      </c>
      <c r="AP98" s="299">
        <f t="shared" si="14"/>
        <v>2.127021461778317</v>
      </c>
      <c r="AQ98" s="300">
        <v>61453.045729999998</v>
      </c>
      <c r="AR98" s="301">
        <f t="shared" si="15"/>
        <v>61039.525070000003</v>
      </c>
      <c r="AS98" s="302">
        <f t="shared" si="16"/>
        <v>50.168794179638518</v>
      </c>
      <c r="AT98" s="303"/>
      <c r="AU98" s="296"/>
      <c r="AV98" s="304" t="str">
        <f>IF(AND(ISERR(FIND({"."},AM98))),IF(AND(0&lt;AM98,AM98&lt;($AW98+1)),"красный",IF(AND($AW98&lt;AM98,AM98&lt;($AX98+1)),"оранжевый",IF(AND($AX98&lt;AM98,AM98&lt;($AY98+1)),"желтый",IF(AND(0&lt;AM98,AM98&gt;=$AZ98),"зеленый","")))))</f>
        <v>зеленый</v>
      </c>
      <c r="AW98" s="305">
        <f>VLOOKUP(E98,КТ!$A$4:$AC$911,26,0)</f>
        <v>89</v>
      </c>
      <c r="AX98" s="304">
        <f>VLOOKUP(E98,КТ!$A$4:$AC$911,27,0)</f>
        <v>94</v>
      </c>
      <c r="AY98" s="304">
        <f>VLOOKUP(E98,КТ!$A$4:$AC$911,28,0)</f>
        <v>97</v>
      </c>
      <c r="AZ98" s="306">
        <f>VLOOKUP(E98,КТ!$A$4:$AC$911,29,0)</f>
        <v>98</v>
      </c>
      <c r="BA98" s="307"/>
      <c r="BB98" s="307"/>
      <c r="BC98" s="307"/>
      <c r="BD98" s="319" t="str">
        <f t="shared" si="17"/>
        <v>соот-т</v>
      </c>
      <c r="BE98" s="309" t="str">
        <f>IF(E98="","",(VLOOKUP(E98,КТ!$A$4:$AD$911,30,0)))</f>
        <v>Прочее</v>
      </c>
      <c r="BF98" s="310">
        <f>IF(E98="","",(VLOOKUP(E98,КТ!$A$4:$AD$911,5,0)))</f>
        <v>2</v>
      </c>
      <c r="BG98" s="311"/>
      <c r="BH98" s="320" t="s">
        <v>3256</v>
      </c>
      <c r="BI98" s="320"/>
      <c r="BJ98" s="320"/>
      <c r="BK98" s="312"/>
      <c r="BL98" s="313"/>
      <c r="BM98" s="314" t="str">
        <f>IFERROR(VLOOKUP(E98,КТ!$A$4:$AE$911,31,FALSE),"")</f>
        <v>Lead Time не предусмотрен</v>
      </c>
      <c r="BN98" s="313"/>
      <c r="BO98" s="315"/>
      <c r="BP98" s="313"/>
      <c r="BQ98" s="313"/>
      <c r="BR98" s="316"/>
      <c r="BS98" s="316"/>
      <c r="BT98" s="315"/>
      <c r="BU98" s="315"/>
      <c r="BV98" s="313"/>
      <c r="BW98" s="313"/>
      <c r="BX98" s="313"/>
    </row>
    <row r="99" spans="1:76" s="277" customFormat="1" ht="20.25" customHeight="1" x14ac:dyDescent="0.25">
      <c r="B99" s="278">
        <v>89</v>
      </c>
      <c r="C99" s="279" t="s">
        <v>216</v>
      </c>
      <c r="D99" s="278" t="s">
        <v>3204</v>
      </c>
      <c r="E99" s="317">
        <v>11512</v>
      </c>
      <c r="F99" s="281" t="str">
        <f>VLOOKUP(E99,КТ!$A$4:$B$911,2,0)</f>
        <v>Создание  электронных карт месторождений</v>
      </c>
      <c r="G99" s="282" t="s">
        <v>3185</v>
      </c>
      <c r="H99" s="283">
        <v>7728654530</v>
      </c>
      <c r="I99" s="284">
        <v>16908.675060000001</v>
      </c>
      <c r="J99" s="285" t="s">
        <v>3115</v>
      </c>
      <c r="K99" s="332">
        <v>44958</v>
      </c>
      <c r="L99" s="287" t="str">
        <f t="shared" si="13"/>
        <v>НЕТ</v>
      </c>
      <c r="M99" s="288" t="str">
        <f>VLOOKUP(E99,КТ!$A$4:$X$911,24,FALSE)</f>
        <v>Низкий</v>
      </c>
      <c r="N99" s="289">
        <v>44958</v>
      </c>
      <c r="O99" s="289">
        <v>46022</v>
      </c>
      <c r="P99" s="290"/>
      <c r="Q99" s="291" t="s">
        <v>3243</v>
      </c>
      <c r="R99" s="291"/>
      <c r="S99" s="291"/>
      <c r="T99" s="292"/>
      <c r="U99" s="293"/>
      <c r="V99" s="293"/>
      <c r="W99" s="293"/>
      <c r="X99" s="293"/>
      <c r="Y99" s="293"/>
      <c r="Z99" s="293"/>
      <c r="AA99" s="293"/>
      <c r="AB99" s="293"/>
      <c r="AC99" s="293"/>
      <c r="AD99" s="293"/>
      <c r="AE99" s="293"/>
      <c r="AF99" s="293"/>
      <c r="AG99" s="294"/>
      <c r="AH99" s="295"/>
      <c r="AI99" s="296"/>
      <c r="AJ99" s="297"/>
      <c r="AK99" s="297"/>
      <c r="AL99" s="297"/>
      <c r="AM99" s="109"/>
      <c r="AN99" s="298"/>
      <c r="AO99" s="298"/>
      <c r="AP99" s="299">
        <f t="shared" si="14"/>
        <v>0</v>
      </c>
      <c r="AQ99" s="300">
        <v>3551.5439700000002</v>
      </c>
      <c r="AR99" s="301">
        <f t="shared" si="15"/>
        <v>13357.131090000001</v>
      </c>
      <c r="AS99" s="302">
        <f t="shared" si="16"/>
        <v>21.004271224075435</v>
      </c>
      <c r="AT99" s="303"/>
      <c r="AU99" s="296"/>
      <c r="AV99" s="304" t="str">
        <f>IF(AND(ISERR(FIND({"."},AM99))),IF(AND(0&lt;AM99,AM99&lt;($AW99+1)),"красный",IF(AND($AW99&lt;AM99,AM99&lt;($AX99+1)),"оранжевый",IF(AND($AX99&lt;AM99,AM99&lt;($AY99+1)),"желтый",IF(AND(0&lt;AM99,AM99&gt;=$AZ99),"зеленый","")))))</f>
        <v/>
      </c>
      <c r="AW99" s="305">
        <f>VLOOKUP(E99,КТ!$A$4:$AC$911,26,0)</f>
        <v>54</v>
      </c>
      <c r="AX99" s="304">
        <f>VLOOKUP(E99,КТ!$A$4:$AC$911,27,0)</f>
        <v>69</v>
      </c>
      <c r="AY99" s="304">
        <f>VLOOKUP(E99,КТ!$A$4:$AC$911,28,0)</f>
        <v>84</v>
      </c>
      <c r="AZ99" s="306">
        <f>VLOOKUP(E99,КТ!$A$4:$AC$911,29,0)</f>
        <v>85</v>
      </c>
      <c r="BA99" s="307"/>
      <c r="BB99" s="307"/>
      <c r="BC99" s="307"/>
      <c r="BD99" s="319" t="str">
        <f t="shared" si="17"/>
        <v>соот-т</v>
      </c>
      <c r="BE99" s="309" t="str">
        <f>IF(E99="","",(VLOOKUP(E99,КТ!$A$4:$AD$911,30,0)))</f>
        <v>НСУ</v>
      </c>
      <c r="BF99" s="310">
        <f>IF(E99="","",(VLOOKUP(E99,КТ!$A$4:$AD$911,5,0)))</f>
        <v>2</v>
      </c>
      <c r="BG99" s="311"/>
      <c r="BH99" s="320" t="s">
        <v>3244</v>
      </c>
      <c r="BI99" s="320"/>
      <c r="BJ99" s="320"/>
      <c r="BK99" s="312"/>
      <c r="BL99" s="313"/>
      <c r="BM99" s="314" t="str">
        <f>IFERROR(VLOOKUP(E99,КТ!$A$4:$AE$911,31,FALSE),"")</f>
        <v>Lead Time не предусмотрен</v>
      </c>
      <c r="BN99" s="313"/>
      <c r="BO99" s="315"/>
      <c r="BP99" s="313"/>
      <c r="BQ99" s="313"/>
      <c r="BR99" s="316"/>
      <c r="BS99" s="316"/>
      <c r="BT99" s="315"/>
      <c r="BU99" s="315"/>
      <c r="BV99" s="313"/>
      <c r="BW99" s="313"/>
      <c r="BX99" s="313"/>
    </row>
    <row r="100" spans="1:76" s="277" customFormat="1" ht="20.25" customHeight="1" x14ac:dyDescent="0.25">
      <c r="B100" s="278">
        <v>90</v>
      </c>
      <c r="C100" s="279" t="s">
        <v>216</v>
      </c>
      <c r="D100" s="278" t="s">
        <v>3204</v>
      </c>
      <c r="E100" s="317">
        <v>11513</v>
      </c>
      <c r="F100" s="281" t="str">
        <f>VLOOKUP(E100,КТ!$A$4:$B$911,2,0)</f>
        <v>Выполнение комплекса землеустроительных и лесоустроительных  работ</v>
      </c>
      <c r="G100" s="282" t="s">
        <v>3186</v>
      </c>
      <c r="H100" s="283">
        <v>7722319952</v>
      </c>
      <c r="I100" s="284">
        <v>71273</v>
      </c>
      <c r="J100" s="285" t="s">
        <v>3116</v>
      </c>
      <c r="K100" s="332">
        <v>45078</v>
      </c>
      <c r="L100" s="287" t="str">
        <f t="shared" si="13"/>
        <v>НЕТ</v>
      </c>
      <c r="M100" s="288" t="str">
        <f>VLOOKUP(E100,КТ!$A$4:$X$911,24,FALSE)</f>
        <v>Низкий</v>
      </c>
      <c r="N100" s="289">
        <v>45078</v>
      </c>
      <c r="O100" s="289">
        <v>45747</v>
      </c>
      <c r="P100" s="290"/>
      <c r="Q100" s="291" t="s">
        <v>3244</v>
      </c>
      <c r="R100" s="291"/>
      <c r="S100" s="291"/>
      <c r="T100" s="292"/>
      <c r="U100" s="293"/>
      <c r="V100" s="293"/>
      <c r="W100" s="293"/>
      <c r="X100" s="293"/>
      <c r="Y100" s="293"/>
      <c r="Z100" s="293"/>
      <c r="AA100" s="293"/>
      <c r="AB100" s="293"/>
      <c r="AC100" s="293"/>
      <c r="AD100" s="293"/>
      <c r="AE100" s="293"/>
      <c r="AF100" s="293"/>
      <c r="AG100" s="294"/>
      <c r="AH100" s="295"/>
      <c r="AI100" s="296"/>
      <c r="AJ100" s="297"/>
      <c r="AK100" s="297"/>
      <c r="AL100" s="297"/>
      <c r="AM100" s="109"/>
      <c r="AN100" s="298"/>
      <c r="AO100" s="298"/>
      <c r="AP100" s="299">
        <f t="shared" si="14"/>
        <v>0</v>
      </c>
      <c r="AQ100" s="300">
        <v>108</v>
      </c>
      <c r="AR100" s="301">
        <f t="shared" si="15"/>
        <v>71165</v>
      </c>
      <c r="AS100" s="302">
        <f t="shared" si="16"/>
        <v>0.15153003241059027</v>
      </c>
      <c r="AT100" s="303"/>
      <c r="AU100" s="296"/>
      <c r="AV100" s="304" t="str">
        <f>IF(AND(ISERR(FIND({"."},AM100))),IF(AND(0&lt;AM100,AM100&lt;($AW100+1)),"красный",IF(AND($AW100&lt;AM100,AM100&lt;($AX100+1)),"оранжевый",IF(AND($AX100&lt;AM100,AM100&lt;($AY100+1)),"желтый",IF(AND(0&lt;AM100,AM100&gt;=$AZ100),"зеленый","")))))</f>
        <v/>
      </c>
      <c r="AW100" s="305">
        <f>VLOOKUP(E100,КТ!$A$4:$AC$911,26,0)</f>
        <v>54</v>
      </c>
      <c r="AX100" s="304">
        <f>VLOOKUP(E100,КТ!$A$4:$AC$911,27,0)</f>
        <v>69</v>
      </c>
      <c r="AY100" s="304">
        <f>VLOOKUP(E100,КТ!$A$4:$AC$911,28,0)</f>
        <v>84</v>
      </c>
      <c r="AZ100" s="306">
        <f>VLOOKUP(E100,КТ!$A$4:$AC$911,29,0)</f>
        <v>85</v>
      </c>
      <c r="BA100" s="307"/>
      <c r="BB100" s="307"/>
      <c r="BC100" s="307"/>
      <c r="BD100" s="319" t="str">
        <f t="shared" si="17"/>
        <v>соот-т</v>
      </c>
      <c r="BE100" s="309" t="str">
        <f>IF(E100="","",(VLOOKUP(E100,КТ!$A$4:$AD$911,30,0)))</f>
        <v>НСУ</v>
      </c>
      <c r="BF100" s="310">
        <f>IF(E100="","",(VLOOKUP(E100,КТ!$A$4:$AD$911,5,0)))</f>
        <v>2</v>
      </c>
      <c r="BG100" s="311"/>
      <c r="BH100" s="320" t="s">
        <v>3244</v>
      </c>
      <c r="BI100" s="320"/>
      <c r="BJ100" s="320"/>
      <c r="BK100" s="312"/>
      <c r="BL100" s="313"/>
      <c r="BM100" s="314" t="str">
        <f>IFERROR(VLOOKUP(E100,КТ!$A$4:$AE$911,31,FALSE),"")</f>
        <v>Lead Time не предусмотрен</v>
      </c>
      <c r="BN100" s="313"/>
      <c r="BO100" s="315"/>
      <c r="BP100" s="313"/>
      <c r="BQ100" s="313"/>
      <c r="BR100" s="316"/>
      <c r="BS100" s="316"/>
      <c r="BT100" s="315"/>
      <c r="BU100" s="315"/>
      <c r="BV100" s="313"/>
      <c r="BW100" s="313"/>
      <c r="BX100" s="313"/>
    </row>
    <row r="101" spans="1:76" s="277" customFormat="1" ht="20.25" customHeight="1" x14ac:dyDescent="0.25">
      <c r="B101" s="278">
        <v>91</v>
      </c>
      <c r="C101" s="279" t="s">
        <v>216</v>
      </c>
      <c r="D101" s="278" t="s">
        <v>3204</v>
      </c>
      <c r="E101" s="317">
        <v>11513</v>
      </c>
      <c r="F101" s="281" t="str">
        <f>VLOOKUP(E101,КТ!$A$4:$B$911,2,0)</f>
        <v>Выполнение комплекса землеустроительных и лесоустроительных  работ</v>
      </c>
      <c r="G101" s="282" t="s">
        <v>3187</v>
      </c>
      <c r="H101" s="283">
        <v>3811088474</v>
      </c>
      <c r="I101" s="284">
        <v>126093.177</v>
      </c>
      <c r="J101" s="285" t="s">
        <v>3117</v>
      </c>
      <c r="K101" s="332">
        <v>43510</v>
      </c>
      <c r="L101" s="287" t="str">
        <f t="shared" si="13"/>
        <v>НЕТ</v>
      </c>
      <c r="M101" s="288" t="str">
        <f>VLOOKUP(E101,КТ!$A$4:$X$911,24,FALSE)</f>
        <v>Низкий</v>
      </c>
      <c r="N101" s="289">
        <v>43510</v>
      </c>
      <c r="O101" s="289">
        <v>45657</v>
      </c>
      <c r="P101" s="290"/>
      <c r="Q101" s="291" t="s">
        <v>3206</v>
      </c>
      <c r="R101" s="291"/>
      <c r="S101" s="291"/>
      <c r="T101" s="292"/>
      <c r="U101" s="293"/>
      <c r="V101" s="293"/>
      <c r="W101" s="293"/>
      <c r="X101" s="293"/>
      <c r="Y101" s="293"/>
      <c r="Z101" s="293"/>
      <c r="AA101" s="293"/>
      <c r="AB101" s="293"/>
      <c r="AC101" s="293"/>
      <c r="AD101" s="293"/>
      <c r="AE101" s="293"/>
      <c r="AF101" s="293"/>
      <c r="AG101" s="294"/>
      <c r="AH101" s="295"/>
      <c r="AI101" s="296"/>
      <c r="AJ101" s="297"/>
      <c r="AK101" s="297"/>
      <c r="AL101" s="297"/>
      <c r="AM101" s="109"/>
      <c r="AN101" s="298"/>
      <c r="AO101" s="298"/>
      <c r="AP101" s="299">
        <f t="shared" si="14"/>
        <v>0</v>
      </c>
      <c r="AQ101" s="300">
        <v>24095.200530000002</v>
      </c>
      <c r="AR101" s="301">
        <f t="shared" si="15"/>
        <v>101997.97646999999</v>
      </c>
      <c r="AS101" s="302">
        <f t="shared" si="16"/>
        <v>19.109043885855936</v>
      </c>
      <c r="AT101" s="303"/>
      <c r="AU101" s="296"/>
      <c r="AV101" s="304" t="str">
        <f>IF(AND(ISERR(FIND({"."},AM101))),IF(AND(0&lt;AM101,AM101&lt;($AW101+1)),"красный",IF(AND($AW101&lt;AM101,AM101&lt;($AX101+1)),"оранжевый",IF(AND($AX101&lt;AM101,AM101&lt;($AY101+1)),"желтый",IF(AND(0&lt;AM101,AM101&gt;=$AZ101),"зеленый","")))))</f>
        <v/>
      </c>
      <c r="AW101" s="305">
        <f>VLOOKUP(E101,КТ!$A$4:$AC$911,26,0)</f>
        <v>54</v>
      </c>
      <c r="AX101" s="304">
        <f>VLOOKUP(E101,КТ!$A$4:$AC$911,27,0)</f>
        <v>69</v>
      </c>
      <c r="AY101" s="304">
        <f>VLOOKUP(E101,КТ!$A$4:$AC$911,28,0)</f>
        <v>84</v>
      </c>
      <c r="AZ101" s="306">
        <f>VLOOKUP(E101,КТ!$A$4:$AC$911,29,0)</f>
        <v>85</v>
      </c>
      <c r="BA101" s="307"/>
      <c r="BB101" s="307"/>
      <c r="BC101" s="307"/>
      <c r="BD101" s="319" t="str">
        <f t="shared" si="17"/>
        <v>соот-т</v>
      </c>
      <c r="BE101" s="309" t="str">
        <f>IF(E101="","",(VLOOKUP(E101,КТ!$A$4:$AD$911,30,0)))</f>
        <v>НСУ</v>
      </c>
      <c r="BF101" s="310">
        <f>IF(E101="","",(VLOOKUP(E101,КТ!$A$4:$AD$911,5,0)))</f>
        <v>2</v>
      </c>
      <c r="BG101" s="311"/>
      <c r="BH101" s="320" t="s">
        <v>3244</v>
      </c>
      <c r="BI101" s="320"/>
      <c r="BJ101" s="320"/>
      <c r="BK101" s="312"/>
      <c r="BL101" s="313"/>
      <c r="BM101" s="314" t="str">
        <f>IFERROR(VLOOKUP(E101,КТ!$A$4:$AE$911,31,FALSE),"")</f>
        <v>Lead Time не предусмотрен</v>
      </c>
      <c r="BN101" s="313"/>
      <c r="BO101" s="315"/>
      <c r="BP101" s="313"/>
      <c r="BQ101" s="313"/>
      <c r="BR101" s="316"/>
      <c r="BS101" s="316"/>
      <c r="BT101" s="315"/>
      <c r="BU101" s="315"/>
      <c r="BV101" s="313"/>
      <c r="BW101" s="313"/>
      <c r="BX101" s="313"/>
    </row>
    <row r="102" spans="1:76" s="277" customFormat="1" ht="20.25" customHeight="1" x14ac:dyDescent="0.25">
      <c r="B102" s="278">
        <v>92</v>
      </c>
      <c r="C102" s="279" t="s">
        <v>216</v>
      </c>
      <c r="D102" s="278" t="s">
        <v>3204</v>
      </c>
      <c r="E102" s="317">
        <v>11505</v>
      </c>
      <c r="F102" s="281" t="str">
        <f>VLOOKUP(E102,КТ!$A$4:$B$911,2,0)</f>
        <v>Аэрофотосъемка, космическая съемка. Создание ортофотопланов</v>
      </c>
      <c r="G102" s="282" t="s">
        <v>3188</v>
      </c>
      <c r="H102" s="283">
        <v>5001063958</v>
      </c>
      <c r="I102" s="284">
        <v>464969.1</v>
      </c>
      <c r="J102" s="285" t="s">
        <v>3118</v>
      </c>
      <c r="K102" s="332">
        <v>44432</v>
      </c>
      <c r="L102" s="287" t="str">
        <f t="shared" si="13"/>
        <v>ДА</v>
      </c>
      <c r="M102" s="288" t="str">
        <f>VLOOKUP(E102,КТ!$A$4:$X$911,24,FALSE)</f>
        <v>Низкий</v>
      </c>
      <c r="N102" s="289">
        <v>44432</v>
      </c>
      <c r="O102" s="289">
        <v>45657</v>
      </c>
      <c r="P102" s="290"/>
      <c r="Q102" s="291" t="s">
        <v>3245</v>
      </c>
      <c r="R102" s="291"/>
      <c r="S102" s="291" t="s">
        <v>3221</v>
      </c>
      <c r="T102" s="292"/>
      <c r="U102" s="293"/>
      <c r="V102" s="293"/>
      <c r="W102" s="293"/>
      <c r="X102" s="293"/>
      <c r="Y102" s="293"/>
      <c r="Z102" s="293"/>
      <c r="AA102" s="293"/>
      <c r="AB102" s="293"/>
      <c r="AC102" s="293"/>
      <c r="AD102" s="293"/>
      <c r="AE102" s="293"/>
      <c r="AF102" s="293"/>
      <c r="AG102" s="294"/>
      <c r="AH102" s="295"/>
      <c r="AI102" s="296"/>
      <c r="AJ102" s="297"/>
      <c r="AK102" s="297"/>
      <c r="AL102" s="297"/>
      <c r="AM102" s="109">
        <v>90</v>
      </c>
      <c r="AN102" s="298"/>
      <c r="AO102" s="298"/>
      <c r="AP102" s="299">
        <f t="shared" si="14"/>
        <v>0</v>
      </c>
      <c r="AQ102" s="300">
        <v>83263.569380000001</v>
      </c>
      <c r="AR102" s="301">
        <f t="shared" si="15"/>
        <v>381705.53061999998</v>
      </c>
      <c r="AS102" s="302">
        <f t="shared" si="16"/>
        <v>17.907333923910212</v>
      </c>
      <c r="AT102" s="303"/>
      <c r="AU102" s="296"/>
      <c r="AV102" s="304" t="str">
        <f>IF(AND(ISERR(FIND({"."},AM102))),IF(AND(0&lt;AM102,AM102&lt;($AW102+1)),"красный",IF(AND($AW102&lt;AM102,AM102&lt;($AX102+1)),"оранжевый",IF(AND($AX102&lt;AM102,AM102&lt;($AY102+1)),"желтый",IF(AND(0&lt;AM102,AM102&gt;=$AZ102),"зеленый","")))))</f>
        <v>зеленый</v>
      </c>
      <c r="AW102" s="305">
        <f>VLOOKUP(E102,КТ!$A$4:$AC$911,26,0)</f>
        <v>54</v>
      </c>
      <c r="AX102" s="304">
        <f>VLOOKUP(E102,КТ!$A$4:$AC$911,27,0)</f>
        <v>69</v>
      </c>
      <c r="AY102" s="304">
        <f>VLOOKUP(E102,КТ!$A$4:$AC$911,28,0)</f>
        <v>84</v>
      </c>
      <c r="AZ102" s="306">
        <f>VLOOKUP(E102,КТ!$A$4:$AC$911,29,0)</f>
        <v>85</v>
      </c>
      <c r="BA102" s="307"/>
      <c r="BB102" s="307"/>
      <c r="BC102" s="307"/>
      <c r="BD102" s="319" t="str">
        <f t="shared" si="17"/>
        <v>соот-т</v>
      </c>
      <c r="BE102" s="309" t="str">
        <f>IF(E102="","",(VLOOKUP(E102,КТ!$A$4:$AD$911,30,0)))</f>
        <v>НСУ</v>
      </c>
      <c r="BF102" s="310">
        <f>IF(E102="","",(VLOOKUP(E102,КТ!$A$4:$AD$911,5,0)))</f>
        <v>2</v>
      </c>
      <c r="BG102" s="311"/>
      <c r="BH102" s="320" t="s">
        <v>3244</v>
      </c>
      <c r="BI102" s="320"/>
      <c r="BJ102" s="320"/>
      <c r="BK102" s="312"/>
      <c r="BL102" s="313"/>
      <c r="BM102" s="314" t="str">
        <f>IFERROR(VLOOKUP(E102,КТ!$A$4:$AE$911,31,FALSE),"")</f>
        <v>Lead Time не предусмотрен</v>
      </c>
      <c r="BN102" s="313"/>
      <c r="BO102" s="315"/>
      <c r="BP102" s="313"/>
      <c r="BQ102" s="313"/>
      <c r="BR102" s="316"/>
      <c r="BS102" s="316"/>
      <c r="BT102" s="315"/>
      <c r="BU102" s="315"/>
      <c r="BV102" s="313"/>
      <c r="BW102" s="313"/>
      <c r="BX102" s="313"/>
    </row>
    <row r="103" spans="1:76" s="277" customFormat="1" ht="20.25" customHeight="1" x14ac:dyDescent="0.25">
      <c r="A103" s="91"/>
      <c r="B103" s="278">
        <v>93</v>
      </c>
      <c r="C103" s="93"/>
      <c r="D103" s="92"/>
      <c r="E103" s="130"/>
      <c r="F103" s="94" t="e">
        <f>VLOOKUP(E103,КТ!$A$4:$B$911,2,0)</f>
        <v>#N/A</v>
      </c>
      <c r="G103" s="95"/>
      <c r="H103" s="96"/>
      <c r="I103" s="97"/>
      <c r="J103" s="333"/>
      <c r="K103" s="336"/>
      <c r="L103" s="100" t="str">
        <f t="shared" si="13"/>
        <v>НЕТ</v>
      </c>
      <c r="M103" s="101" t="e">
        <f>VLOOKUP(E103,КТ!$A$4:$X$911,24,FALSE)</f>
        <v>#N/A</v>
      </c>
      <c r="N103" s="99"/>
      <c r="O103" s="99"/>
      <c r="P103" s="102"/>
      <c r="Q103" s="103"/>
      <c r="R103" s="103"/>
      <c r="S103" s="103"/>
      <c r="T103" s="104"/>
      <c r="U103" s="105"/>
      <c r="V103" s="105"/>
      <c r="W103" s="105"/>
      <c r="X103" s="105"/>
      <c r="Y103" s="105"/>
      <c r="Z103" s="105"/>
      <c r="AA103" s="105"/>
      <c r="AB103" s="105"/>
      <c r="AC103" s="105"/>
      <c r="AD103" s="105"/>
      <c r="AE103" s="105"/>
      <c r="AF103" s="105"/>
      <c r="AG103" s="106"/>
      <c r="AH103" s="107"/>
      <c r="AI103" s="108"/>
      <c r="AJ103" s="109"/>
      <c r="AK103" s="109"/>
      <c r="AL103" s="109"/>
      <c r="AM103" s="297" t="e">
        <f>VLOOKUP(J103,[2]Лист2!$A$2:$B$44,2,FALSE)</f>
        <v>#N/A</v>
      </c>
      <c r="AN103" s="110"/>
      <c r="AO103" s="298" t="e">
        <f>VLOOKUP(J103,[3]Общее!$A$2:$B$111,2,FALSE)/1000</f>
        <v>#N/A</v>
      </c>
      <c r="AP103" s="111" t="str">
        <f t="shared" si="14"/>
        <v/>
      </c>
      <c r="AQ103" s="112"/>
      <c r="AR103" s="113">
        <f t="shared" si="15"/>
        <v>0</v>
      </c>
      <c r="AS103" s="114" t="str">
        <f t="shared" si="16"/>
        <v/>
      </c>
      <c r="AT103" s="115"/>
      <c r="AU103" s="108"/>
      <c r="AV103" s="116" t="b">
        <f>IF(AND(ISERR(FIND({"."},AM103))),IF(AND(0&lt;AM103,AM103&lt;($AW103+1)),"красный",IF(AND($AW103&lt;AM103,AM103&lt;($AX103+1)),"оранжевый",IF(AND($AX103&lt;AM103,AM103&lt;($AY103+1)),"желтый",IF(AND(0&lt;AM103,AM103&gt;=$AZ103),"зеленый","")))))</f>
        <v>0</v>
      </c>
      <c r="AW103" s="117" t="e">
        <f>VLOOKUP(E103,КТ!$A$4:$AC$911,26,0)</f>
        <v>#N/A</v>
      </c>
      <c r="AX103" s="116" t="e">
        <f>VLOOKUP(E103,КТ!$A$4:$AC$911,27,0)</f>
        <v>#N/A</v>
      </c>
      <c r="AY103" s="116" t="e">
        <f>VLOOKUP(E103,КТ!$A$4:$AC$911,28,0)</f>
        <v>#N/A</v>
      </c>
      <c r="AZ103" s="118" t="e">
        <f>VLOOKUP(E103,КТ!$A$4:$AC$911,29,0)</f>
        <v>#N/A</v>
      </c>
      <c r="BA103" s="119"/>
      <c r="BB103" s="119"/>
      <c r="BC103" s="119"/>
      <c r="BD103" s="131" t="e">
        <f t="shared" si="17"/>
        <v>#N/A</v>
      </c>
      <c r="BE103" s="120" t="str">
        <f>IF(E103="","",(VLOOKUP(E103,КТ!$A$4:$AD$911,30,0)))</f>
        <v/>
      </c>
      <c r="BF103" s="121" t="str">
        <f>IF(E103="","",(VLOOKUP(E103,КТ!$A$4:$AD$911,5,0)))</f>
        <v/>
      </c>
      <c r="BG103" s="122"/>
      <c r="BH103" s="132"/>
      <c r="BI103" s="132"/>
      <c r="BJ103" s="132"/>
      <c r="BK103" s="123"/>
      <c r="BL103" s="124"/>
      <c r="BM103" s="125" t="str">
        <f>IFERROR(VLOOKUP(E103,КТ!$A$4:$AE$911,31,FALSE),"")</f>
        <v/>
      </c>
      <c r="BN103" s="124"/>
      <c r="BO103" s="126"/>
      <c r="BP103" s="124"/>
      <c r="BQ103" s="124"/>
      <c r="BR103" s="127"/>
      <c r="BS103" s="127"/>
      <c r="BT103" s="128"/>
      <c r="BU103" s="128"/>
      <c r="BV103" s="129"/>
      <c r="BW103" s="129"/>
      <c r="BX103" s="129"/>
    </row>
    <row r="104" spans="1:76" s="277" customFormat="1" ht="20.25" customHeight="1" x14ac:dyDescent="0.25">
      <c r="A104" s="91"/>
      <c r="B104" s="278">
        <v>94</v>
      </c>
      <c r="C104" s="93"/>
      <c r="D104" s="92"/>
      <c r="E104" s="130"/>
      <c r="F104" s="94" t="e">
        <f>VLOOKUP(E104,КТ!$A$4:$B$911,2,0)</f>
        <v>#N/A</v>
      </c>
      <c r="G104" s="95"/>
      <c r="H104" s="96"/>
      <c r="I104" s="97"/>
      <c r="J104" s="335"/>
      <c r="K104" s="338"/>
      <c r="L104" s="100" t="str">
        <f t="shared" si="13"/>
        <v>НЕТ</v>
      </c>
      <c r="M104" s="101" t="e">
        <f>VLOOKUP(E104,КТ!$A$4:$X$911,24,FALSE)</f>
        <v>#N/A</v>
      </c>
      <c r="N104" s="99"/>
      <c r="O104" s="99"/>
      <c r="P104" s="102"/>
      <c r="Q104" s="103"/>
      <c r="R104" s="103"/>
      <c r="S104" s="103"/>
      <c r="T104" s="104"/>
      <c r="U104" s="105"/>
      <c r="V104" s="105"/>
      <c r="W104" s="105"/>
      <c r="X104" s="105"/>
      <c r="Y104" s="105"/>
      <c r="Z104" s="105"/>
      <c r="AA104" s="105"/>
      <c r="AB104" s="105"/>
      <c r="AC104" s="105"/>
      <c r="AD104" s="105"/>
      <c r="AE104" s="105"/>
      <c r="AF104" s="105"/>
      <c r="AG104" s="106"/>
      <c r="AH104" s="107"/>
      <c r="AI104" s="108"/>
      <c r="AJ104" s="109"/>
      <c r="AK104" s="109"/>
      <c r="AL104" s="109"/>
      <c r="AM104" s="297" t="e">
        <f>VLOOKUP(J104,[2]Лист2!$A$2:$B$44,2,FALSE)</f>
        <v>#N/A</v>
      </c>
      <c r="AN104" s="110"/>
      <c r="AO104" s="298" t="e">
        <f>VLOOKUP(J104,[3]Общее!$A$2:$B$111,2,FALSE)/1000</f>
        <v>#N/A</v>
      </c>
      <c r="AP104" s="111" t="str">
        <f t="shared" si="14"/>
        <v/>
      </c>
      <c r="AQ104" s="112"/>
      <c r="AR104" s="113">
        <f t="shared" si="15"/>
        <v>0</v>
      </c>
      <c r="AS104" s="114" t="str">
        <f t="shared" si="16"/>
        <v/>
      </c>
      <c r="AT104" s="115"/>
      <c r="AU104" s="108"/>
      <c r="AV104" s="116" t="b">
        <f>IF(AND(ISERR(FIND({"."},AM104))),IF(AND(0&lt;AM104,AM104&lt;($AW104+1)),"красный",IF(AND($AW104&lt;AM104,AM104&lt;($AX104+1)),"оранжевый",IF(AND($AX104&lt;AM104,AM104&lt;($AY104+1)),"желтый",IF(AND(0&lt;AM104,AM104&gt;=$AZ104),"зеленый","")))))</f>
        <v>0</v>
      </c>
      <c r="AW104" s="117" t="e">
        <f>VLOOKUP(E104,КТ!$A$4:$AC$911,26,0)</f>
        <v>#N/A</v>
      </c>
      <c r="AX104" s="116" t="e">
        <f>VLOOKUP(E104,КТ!$A$4:$AC$911,27,0)</f>
        <v>#N/A</v>
      </c>
      <c r="AY104" s="116" t="e">
        <f>VLOOKUP(E104,КТ!$A$4:$AC$911,28,0)</f>
        <v>#N/A</v>
      </c>
      <c r="AZ104" s="118" t="e">
        <f>VLOOKUP(E104,КТ!$A$4:$AC$911,29,0)</f>
        <v>#N/A</v>
      </c>
      <c r="BA104" s="119"/>
      <c r="BB104" s="119"/>
      <c r="BC104" s="119"/>
      <c r="BD104" s="131" t="e">
        <f t="shared" si="17"/>
        <v>#N/A</v>
      </c>
      <c r="BE104" s="120" t="str">
        <f>IF(E104="","",(VLOOKUP(E104,КТ!$A$4:$AD$911,30,0)))</f>
        <v/>
      </c>
      <c r="BF104" s="121" t="str">
        <f>IF(E104="","",(VLOOKUP(E104,КТ!$A$4:$AD$911,5,0)))</f>
        <v/>
      </c>
      <c r="BG104" s="122"/>
      <c r="BH104" s="132"/>
      <c r="BI104" s="132"/>
      <c r="BJ104" s="132"/>
      <c r="BK104" s="123"/>
      <c r="BL104" s="124"/>
      <c r="BM104" s="125" t="str">
        <f>IFERROR(VLOOKUP(E104,КТ!$A$4:$AE$911,31,FALSE),"")</f>
        <v/>
      </c>
      <c r="BN104" s="124"/>
      <c r="BO104" s="126"/>
      <c r="BP104" s="124"/>
      <c r="BQ104" s="124"/>
      <c r="BR104" s="127"/>
      <c r="BS104" s="127"/>
      <c r="BT104" s="128"/>
      <c r="BU104" s="128"/>
      <c r="BV104" s="129"/>
      <c r="BW104" s="129"/>
      <c r="BX104" s="129"/>
    </row>
    <row r="105" spans="1:76" s="90" customFormat="1" x14ac:dyDescent="0.25">
      <c r="A105" s="91"/>
      <c r="B105" s="278">
        <v>95</v>
      </c>
      <c r="C105" s="93"/>
      <c r="D105" s="92"/>
      <c r="E105" s="130"/>
      <c r="F105" s="94" t="e">
        <f>VLOOKUP(E105,КТ!$A$4:$B$911,2,0)</f>
        <v>#N/A</v>
      </c>
      <c r="G105" s="95"/>
      <c r="H105" s="96"/>
      <c r="I105" s="97"/>
      <c r="J105" s="98"/>
      <c r="K105" s="99"/>
      <c r="L105" s="100" t="str">
        <f t="shared" si="13"/>
        <v>НЕТ</v>
      </c>
      <c r="M105" s="101" t="e">
        <f>VLOOKUP(E105,КТ!$A$4:$X$911,24,FALSE)</f>
        <v>#N/A</v>
      </c>
      <c r="N105" s="99"/>
      <c r="O105" s="99"/>
      <c r="P105" s="102"/>
      <c r="Q105" s="103"/>
      <c r="R105" s="103"/>
      <c r="S105" s="103"/>
      <c r="T105" s="104"/>
      <c r="U105" s="105"/>
      <c r="V105" s="105"/>
      <c r="W105" s="105"/>
      <c r="X105" s="105"/>
      <c r="Y105" s="105"/>
      <c r="Z105" s="105"/>
      <c r="AA105" s="105"/>
      <c r="AB105" s="105"/>
      <c r="AC105" s="105"/>
      <c r="AD105" s="105"/>
      <c r="AE105" s="105"/>
      <c r="AF105" s="105"/>
      <c r="AG105" s="106"/>
      <c r="AH105" s="107"/>
      <c r="AI105" s="108"/>
      <c r="AJ105" s="109"/>
      <c r="AK105" s="109"/>
      <c r="AL105" s="109"/>
      <c r="AM105" s="297" t="e">
        <f>VLOOKUP(J105,[2]Лист2!$A$2:$B$44,2,FALSE)</f>
        <v>#N/A</v>
      </c>
      <c r="AN105" s="110"/>
      <c r="AO105" s="298" t="e">
        <f>VLOOKUP(J105,[3]Общее!$A$2:$B$111,2,FALSE)/1000</f>
        <v>#N/A</v>
      </c>
      <c r="AP105" s="111" t="str">
        <f t="shared" si="14"/>
        <v/>
      </c>
      <c r="AQ105" s="112"/>
      <c r="AR105" s="113">
        <f t="shared" si="15"/>
        <v>0</v>
      </c>
      <c r="AS105" s="114" t="str">
        <f t="shared" si="16"/>
        <v/>
      </c>
      <c r="AT105" s="115"/>
      <c r="AU105" s="108"/>
      <c r="AV105" s="116" t="b">
        <f>IF(AND(ISERR(FIND({"."},AM105))),IF(AND(0&lt;AM105,AM105&lt;($AW105+1)),"красный",IF(AND($AW105&lt;AM105,AM105&lt;($AX105+1)),"оранжевый",IF(AND($AX105&lt;AM105,AM105&lt;($AY105+1)),"желтый",IF(AND(0&lt;AM105,AM105&gt;=$AZ105),"зеленый","")))))</f>
        <v>0</v>
      </c>
      <c r="AW105" s="117" t="e">
        <f>VLOOKUP(E105,КТ!$A$4:$AC$911,26,0)</f>
        <v>#N/A</v>
      </c>
      <c r="AX105" s="116" t="e">
        <f>VLOOKUP(E105,КТ!$A$4:$AC$911,27,0)</f>
        <v>#N/A</v>
      </c>
      <c r="AY105" s="116" t="e">
        <f>VLOOKUP(E105,КТ!$A$4:$AC$911,28,0)</f>
        <v>#N/A</v>
      </c>
      <c r="AZ105" s="118" t="e">
        <f>VLOOKUP(E105,КТ!$A$4:$AC$911,29,0)</f>
        <v>#N/A</v>
      </c>
      <c r="BA105" s="119"/>
      <c r="BB105" s="119"/>
      <c r="BC105" s="119"/>
      <c r="BD105" s="131" t="e">
        <f t="shared" si="17"/>
        <v>#N/A</v>
      </c>
      <c r="BE105" s="120" t="str">
        <f>IF(E105="","",(VLOOKUP(E105,КТ!$A$4:$AD$911,30,0)))</f>
        <v/>
      </c>
      <c r="BF105" s="121" t="str">
        <f>IF(E105="","",(VLOOKUP(E105,КТ!$A$4:$AD$911,5,0)))</f>
        <v/>
      </c>
      <c r="BG105" s="122"/>
      <c r="BH105" s="132"/>
      <c r="BI105" s="132"/>
      <c r="BJ105" s="132"/>
      <c r="BK105" s="123"/>
      <c r="BL105" s="124"/>
      <c r="BM105" s="125" t="str">
        <f>IFERROR(VLOOKUP(E105,КТ!$A$4:$AE$911,31,FALSE),"")</f>
        <v/>
      </c>
      <c r="BN105" s="124"/>
      <c r="BO105" s="126"/>
      <c r="BP105" s="124"/>
      <c r="BQ105" s="124"/>
      <c r="BR105" s="127"/>
      <c r="BS105" s="127"/>
      <c r="BT105" s="128"/>
      <c r="BU105" s="128"/>
      <c r="BV105" s="129"/>
      <c r="BW105" s="129"/>
      <c r="BX105" s="129"/>
    </row>
    <row r="106" spans="1:76" s="90" customFormat="1" x14ac:dyDescent="0.25">
      <c r="A106" s="91"/>
      <c r="B106" s="278">
        <v>96</v>
      </c>
      <c r="C106" s="93"/>
      <c r="D106" s="92"/>
      <c r="E106" s="130"/>
      <c r="F106" s="94" t="e">
        <f>VLOOKUP(E106,КТ!$A$4:$B$911,2,0)</f>
        <v>#N/A</v>
      </c>
      <c r="G106" s="95"/>
      <c r="H106" s="96"/>
      <c r="I106" s="97"/>
      <c r="J106" s="98"/>
      <c r="K106" s="99"/>
      <c r="L106" s="100" t="str">
        <f t="shared" si="13"/>
        <v>НЕТ</v>
      </c>
      <c r="M106" s="101" t="e">
        <f>VLOOKUP(E106,КТ!$A$4:$X$911,24,FALSE)</f>
        <v>#N/A</v>
      </c>
      <c r="N106" s="99"/>
      <c r="O106" s="99"/>
      <c r="P106" s="102"/>
      <c r="Q106" s="103"/>
      <c r="R106" s="103"/>
      <c r="S106" s="103"/>
      <c r="T106" s="104"/>
      <c r="U106" s="105"/>
      <c r="V106" s="105"/>
      <c r="W106" s="105"/>
      <c r="X106" s="105"/>
      <c r="Y106" s="105"/>
      <c r="Z106" s="105"/>
      <c r="AA106" s="105"/>
      <c r="AB106" s="105"/>
      <c r="AC106" s="105"/>
      <c r="AD106" s="105"/>
      <c r="AE106" s="105"/>
      <c r="AF106" s="105"/>
      <c r="AG106" s="106"/>
      <c r="AH106" s="107"/>
      <c r="AI106" s="108"/>
      <c r="AJ106" s="109"/>
      <c r="AK106" s="109"/>
      <c r="AL106" s="109"/>
      <c r="AM106" s="297" t="e">
        <f>VLOOKUP(J106,[2]Лист2!$A$2:$B$44,2,FALSE)</f>
        <v>#N/A</v>
      </c>
      <c r="AN106" s="110"/>
      <c r="AO106" s="298" t="e">
        <f>VLOOKUP(J106,[3]Общее!$A$2:$B$111,2,FALSE)/1000</f>
        <v>#N/A</v>
      </c>
      <c r="AP106" s="111" t="str">
        <f t="shared" si="14"/>
        <v/>
      </c>
      <c r="AQ106" s="112"/>
      <c r="AR106" s="113">
        <f t="shared" si="15"/>
        <v>0</v>
      </c>
      <c r="AS106" s="114" t="str">
        <f t="shared" si="16"/>
        <v/>
      </c>
      <c r="AT106" s="115"/>
      <c r="AU106" s="108"/>
      <c r="AV106" s="116" t="b">
        <f>IF(AND(ISERR(FIND({"."},AM106))),IF(AND(0&lt;AM106,AM106&lt;($AW106+1)),"красный",IF(AND($AW106&lt;AM106,AM106&lt;($AX106+1)),"оранжевый",IF(AND($AX106&lt;AM106,AM106&lt;($AY106+1)),"желтый",IF(AND(0&lt;AM106,AM106&gt;=$AZ106),"зеленый","")))))</f>
        <v>0</v>
      </c>
      <c r="AW106" s="117" t="e">
        <f>VLOOKUP(E106,КТ!$A$4:$AC$911,26,0)</f>
        <v>#N/A</v>
      </c>
      <c r="AX106" s="116" t="e">
        <f>VLOOKUP(E106,КТ!$A$4:$AC$911,27,0)</f>
        <v>#N/A</v>
      </c>
      <c r="AY106" s="116" t="e">
        <f>VLOOKUP(E106,КТ!$A$4:$AC$911,28,0)</f>
        <v>#N/A</v>
      </c>
      <c r="AZ106" s="118" t="e">
        <f>VLOOKUP(E106,КТ!$A$4:$AC$911,29,0)</f>
        <v>#N/A</v>
      </c>
      <c r="BA106" s="119"/>
      <c r="BB106" s="119"/>
      <c r="BC106" s="119"/>
      <c r="BD106" s="131" t="e">
        <f t="shared" si="17"/>
        <v>#N/A</v>
      </c>
      <c r="BE106" s="120" t="str">
        <f>IF(E106="","",(VLOOKUP(E106,КТ!$A$4:$AD$911,30,0)))</f>
        <v/>
      </c>
      <c r="BF106" s="121" t="str">
        <f>IF(E106="","",(VLOOKUP(E106,КТ!$A$4:$AD$911,5,0)))</f>
        <v/>
      </c>
      <c r="BG106" s="122"/>
      <c r="BH106" s="132"/>
      <c r="BI106" s="132"/>
      <c r="BJ106" s="132"/>
      <c r="BK106" s="123"/>
      <c r="BL106" s="124"/>
      <c r="BM106" s="125" t="str">
        <f>IFERROR(VLOOKUP(E106,КТ!$A$4:$AE$911,31,FALSE),"")</f>
        <v/>
      </c>
      <c r="BN106" s="124"/>
      <c r="BO106" s="126"/>
      <c r="BP106" s="124"/>
      <c r="BQ106" s="124"/>
      <c r="BR106" s="127"/>
      <c r="BS106" s="127"/>
      <c r="BT106" s="128"/>
      <c r="BU106" s="128"/>
      <c r="BV106" s="129"/>
      <c r="BW106" s="129"/>
      <c r="BX106" s="129"/>
    </row>
    <row r="107" spans="1:76" s="90" customFormat="1" x14ac:dyDescent="0.25">
      <c r="A107" s="91"/>
      <c r="B107" s="278">
        <v>97</v>
      </c>
      <c r="C107" s="93"/>
      <c r="D107" s="92"/>
      <c r="E107" s="130"/>
      <c r="F107" s="94" t="e">
        <f>VLOOKUP(E107,КТ!$A$4:$B$911,2,0)</f>
        <v>#N/A</v>
      </c>
      <c r="G107" s="95"/>
      <c r="H107" s="96"/>
      <c r="I107" s="97"/>
      <c r="J107" s="98"/>
      <c r="K107" s="99"/>
      <c r="L107" s="100" t="str">
        <f t="shared" si="13"/>
        <v>НЕТ</v>
      </c>
      <c r="M107" s="101" t="e">
        <f>VLOOKUP(E107,КТ!$A$4:$X$911,24,FALSE)</f>
        <v>#N/A</v>
      </c>
      <c r="N107" s="99"/>
      <c r="O107" s="99"/>
      <c r="P107" s="102"/>
      <c r="Q107" s="103"/>
      <c r="R107" s="103"/>
      <c r="S107" s="103"/>
      <c r="T107" s="104"/>
      <c r="U107" s="105"/>
      <c r="V107" s="105"/>
      <c r="W107" s="105"/>
      <c r="X107" s="105"/>
      <c r="Y107" s="105"/>
      <c r="Z107" s="105"/>
      <c r="AA107" s="105"/>
      <c r="AB107" s="105"/>
      <c r="AC107" s="105"/>
      <c r="AD107" s="105"/>
      <c r="AE107" s="105"/>
      <c r="AF107" s="105"/>
      <c r="AG107" s="106"/>
      <c r="AH107" s="107"/>
      <c r="AI107" s="108"/>
      <c r="AJ107" s="109"/>
      <c r="AK107" s="109"/>
      <c r="AL107" s="109"/>
      <c r="AM107" s="297" t="e">
        <f>VLOOKUP(J107,[2]Лист2!$A$2:$B$44,2,FALSE)</f>
        <v>#N/A</v>
      </c>
      <c r="AN107" s="110"/>
      <c r="AO107" s="298" t="e">
        <f>VLOOKUP(J107,[3]Общее!$A$2:$B$111,2,FALSE)/1000</f>
        <v>#N/A</v>
      </c>
      <c r="AP107" s="111" t="str">
        <f t="shared" si="14"/>
        <v/>
      </c>
      <c r="AQ107" s="112"/>
      <c r="AR107" s="113">
        <f t="shared" si="15"/>
        <v>0</v>
      </c>
      <c r="AS107" s="114" t="str">
        <f t="shared" si="16"/>
        <v/>
      </c>
      <c r="AT107" s="115"/>
      <c r="AU107" s="108"/>
      <c r="AV107" s="116" t="b">
        <f>IF(AND(ISERR(FIND({"."},AM107))),IF(AND(0&lt;AM107,AM107&lt;($AW107+1)),"красный",IF(AND($AW107&lt;AM107,AM107&lt;($AX107+1)),"оранжевый",IF(AND($AX107&lt;AM107,AM107&lt;($AY107+1)),"желтый",IF(AND(0&lt;AM107,AM107&gt;=$AZ107),"зеленый","")))))</f>
        <v>0</v>
      </c>
      <c r="AW107" s="117" t="e">
        <f>VLOOKUP(E107,КТ!$A$4:$AC$911,26,0)</f>
        <v>#N/A</v>
      </c>
      <c r="AX107" s="116" t="e">
        <f>VLOOKUP(E107,КТ!$A$4:$AC$911,27,0)</f>
        <v>#N/A</v>
      </c>
      <c r="AY107" s="116" t="e">
        <f>VLOOKUP(E107,КТ!$A$4:$AC$911,28,0)</f>
        <v>#N/A</v>
      </c>
      <c r="AZ107" s="118" t="e">
        <f>VLOOKUP(E107,КТ!$A$4:$AC$911,29,0)</f>
        <v>#N/A</v>
      </c>
      <c r="BA107" s="119"/>
      <c r="BB107" s="119"/>
      <c r="BC107" s="119"/>
      <c r="BD107" s="131" t="e">
        <f t="shared" si="17"/>
        <v>#N/A</v>
      </c>
      <c r="BE107" s="120" t="str">
        <f>IF(E107="","",(VLOOKUP(E107,КТ!$A$4:$AD$911,30,0)))</f>
        <v/>
      </c>
      <c r="BF107" s="121" t="str">
        <f>IF(E107="","",(VLOOKUP(E107,КТ!$A$4:$AD$911,5,0)))</f>
        <v/>
      </c>
      <c r="BG107" s="122"/>
      <c r="BH107" s="132"/>
      <c r="BI107" s="132"/>
      <c r="BJ107" s="132"/>
      <c r="BK107" s="123"/>
      <c r="BL107" s="124"/>
      <c r="BM107" s="125" t="str">
        <f>IFERROR(VLOOKUP(E107,КТ!$A$4:$AE$911,31,FALSE),"")</f>
        <v/>
      </c>
      <c r="BN107" s="124"/>
      <c r="BO107" s="126"/>
      <c r="BP107" s="124"/>
      <c r="BQ107" s="124"/>
      <c r="BR107" s="127"/>
      <c r="BS107" s="127"/>
      <c r="BT107" s="128"/>
      <c r="BU107" s="128"/>
      <c r="BV107" s="129"/>
      <c r="BW107" s="129"/>
      <c r="BX107" s="129"/>
    </row>
    <row r="108" spans="1:76" s="90" customFormat="1" x14ac:dyDescent="0.25">
      <c r="A108" s="91"/>
      <c r="B108" s="278">
        <v>98</v>
      </c>
      <c r="C108" s="93"/>
      <c r="D108" s="92"/>
      <c r="E108" s="130"/>
      <c r="F108" s="94" t="e">
        <f>VLOOKUP(E108,КТ!$A$4:$B$911,2,0)</f>
        <v>#N/A</v>
      </c>
      <c r="G108" s="95"/>
      <c r="H108" s="96"/>
      <c r="I108" s="97"/>
      <c r="J108" s="98"/>
      <c r="K108" s="99"/>
      <c r="L108" s="100" t="str">
        <f t="shared" si="13"/>
        <v>НЕТ</v>
      </c>
      <c r="M108" s="101" t="e">
        <f>VLOOKUP(E108,КТ!$A$4:$X$911,24,FALSE)</f>
        <v>#N/A</v>
      </c>
      <c r="N108" s="99"/>
      <c r="O108" s="99"/>
      <c r="P108" s="102"/>
      <c r="Q108" s="103"/>
      <c r="R108" s="103"/>
      <c r="S108" s="103"/>
      <c r="T108" s="104"/>
      <c r="U108" s="105"/>
      <c r="V108" s="105"/>
      <c r="W108" s="105"/>
      <c r="X108" s="105"/>
      <c r="Y108" s="105"/>
      <c r="Z108" s="105"/>
      <c r="AA108" s="105"/>
      <c r="AB108" s="105"/>
      <c r="AC108" s="105"/>
      <c r="AD108" s="105"/>
      <c r="AE108" s="105"/>
      <c r="AF108" s="105"/>
      <c r="AG108" s="106"/>
      <c r="AH108" s="107"/>
      <c r="AI108" s="108"/>
      <c r="AJ108" s="109"/>
      <c r="AK108" s="109"/>
      <c r="AL108" s="109"/>
      <c r="AM108" s="297" t="e">
        <f>VLOOKUP(J108,[2]Лист2!$A$2:$B$44,2,FALSE)</f>
        <v>#N/A</v>
      </c>
      <c r="AN108" s="110"/>
      <c r="AO108" s="298" t="e">
        <f>VLOOKUP(J108,[3]Общее!$A$2:$B$111,2,FALSE)/1000</f>
        <v>#N/A</v>
      </c>
      <c r="AP108" s="111" t="str">
        <f t="shared" si="14"/>
        <v/>
      </c>
      <c r="AQ108" s="112"/>
      <c r="AR108" s="113">
        <f t="shared" si="15"/>
        <v>0</v>
      </c>
      <c r="AS108" s="114" t="str">
        <f t="shared" si="16"/>
        <v/>
      </c>
      <c r="AT108" s="115"/>
      <c r="AU108" s="108"/>
      <c r="AV108" s="116" t="b">
        <f>IF(AND(ISERR(FIND({"."},AM108))),IF(AND(0&lt;AM108,AM108&lt;($AW108+1)),"красный",IF(AND($AW108&lt;AM108,AM108&lt;($AX108+1)),"оранжевый",IF(AND($AX108&lt;AM108,AM108&lt;($AY108+1)),"желтый",IF(AND(0&lt;AM108,AM108&gt;=$AZ108),"зеленый","")))))</f>
        <v>0</v>
      </c>
      <c r="AW108" s="117" t="e">
        <f>VLOOKUP(E108,КТ!$A$4:$AC$911,26,0)</f>
        <v>#N/A</v>
      </c>
      <c r="AX108" s="116" t="e">
        <f>VLOOKUP(E108,КТ!$A$4:$AC$911,27,0)</f>
        <v>#N/A</v>
      </c>
      <c r="AY108" s="116" t="e">
        <f>VLOOKUP(E108,КТ!$A$4:$AC$911,28,0)</f>
        <v>#N/A</v>
      </c>
      <c r="AZ108" s="118" t="e">
        <f>VLOOKUP(E108,КТ!$A$4:$AC$911,29,0)</f>
        <v>#N/A</v>
      </c>
      <c r="BA108" s="119"/>
      <c r="BB108" s="119"/>
      <c r="BC108" s="119"/>
      <c r="BD108" s="131" t="e">
        <f t="shared" si="17"/>
        <v>#N/A</v>
      </c>
      <c r="BE108" s="120" t="str">
        <f>IF(E108="","",(VLOOKUP(E108,КТ!$A$4:$AD$911,30,0)))</f>
        <v/>
      </c>
      <c r="BF108" s="121" t="str">
        <f>IF(E108="","",(VLOOKUP(E108,КТ!$A$4:$AD$911,5,0)))</f>
        <v/>
      </c>
      <c r="BG108" s="122"/>
      <c r="BH108" s="132"/>
      <c r="BI108" s="132"/>
      <c r="BJ108" s="132"/>
      <c r="BK108" s="123"/>
      <c r="BL108" s="124"/>
      <c r="BM108" s="125" t="str">
        <f>IFERROR(VLOOKUP(E108,КТ!$A$4:$AE$911,31,FALSE),"")</f>
        <v/>
      </c>
      <c r="BN108" s="124"/>
      <c r="BO108" s="126"/>
      <c r="BP108" s="124"/>
      <c r="BQ108" s="124"/>
      <c r="BR108" s="127"/>
      <c r="BS108" s="127"/>
      <c r="BT108" s="128"/>
      <c r="BU108" s="128"/>
      <c r="BV108" s="129"/>
      <c r="BW108" s="129"/>
      <c r="BX108" s="129"/>
    </row>
    <row r="109" spans="1:76" s="90" customFormat="1" x14ac:dyDescent="0.25">
      <c r="A109" s="91"/>
      <c r="B109" s="278">
        <v>99</v>
      </c>
      <c r="C109" s="93"/>
      <c r="D109" s="92"/>
      <c r="E109" s="130"/>
      <c r="F109" s="94" t="e">
        <f>VLOOKUP(E109,КТ!$A$4:$B$911,2,0)</f>
        <v>#N/A</v>
      </c>
      <c r="G109" s="95"/>
      <c r="H109" s="96"/>
      <c r="I109" s="97"/>
      <c r="J109" s="98"/>
      <c r="K109" s="99"/>
      <c r="L109" s="100" t="str">
        <f t="shared" si="13"/>
        <v>НЕТ</v>
      </c>
      <c r="M109" s="101" t="e">
        <f>VLOOKUP(E109,КТ!$A$4:$X$911,24,FALSE)</f>
        <v>#N/A</v>
      </c>
      <c r="N109" s="99"/>
      <c r="O109" s="99"/>
      <c r="P109" s="102"/>
      <c r="Q109" s="103"/>
      <c r="R109" s="103"/>
      <c r="S109" s="103"/>
      <c r="T109" s="104"/>
      <c r="U109" s="105"/>
      <c r="V109" s="105"/>
      <c r="W109" s="105"/>
      <c r="X109" s="105"/>
      <c r="Y109" s="105"/>
      <c r="Z109" s="105"/>
      <c r="AA109" s="105"/>
      <c r="AB109" s="105"/>
      <c r="AC109" s="105"/>
      <c r="AD109" s="105"/>
      <c r="AE109" s="105"/>
      <c r="AF109" s="105"/>
      <c r="AG109" s="106"/>
      <c r="AH109" s="107"/>
      <c r="AI109" s="108"/>
      <c r="AJ109" s="109"/>
      <c r="AK109" s="109"/>
      <c r="AL109" s="109"/>
      <c r="AM109" s="297" t="e">
        <f>VLOOKUP(J109,[2]Лист2!$A$2:$B$44,2,FALSE)</f>
        <v>#N/A</v>
      </c>
      <c r="AN109" s="110"/>
      <c r="AO109" s="298" t="e">
        <f>VLOOKUP(J109,[3]Общее!$A$2:$B$111,2,FALSE)/1000</f>
        <v>#N/A</v>
      </c>
      <c r="AP109" s="111" t="str">
        <f t="shared" si="14"/>
        <v/>
      </c>
      <c r="AQ109" s="112"/>
      <c r="AR109" s="113">
        <f t="shared" si="15"/>
        <v>0</v>
      </c>
      <c r="AS109" s="114" t="str">
        <f t="shared" si="16"/>
        <v/>
      </c>
      <c r="AT109" s="115"/>
      <c r="AU109" s="108"/>
      <c r="AV109" s="116" t="b">
        <f>IF(AND(ISERR(FIND({"."},AM109))),IF(AND(0&lt;AM109,AM109&lt;($AW109+1)),"красный",IF(AND($AW109&lt;AM109,AM109&lt;($AX109+1)),"оранжевый",IF(AND($AX109&lt;AM109,AM109&lt;($AY109+1)),"желтый",IF(AND(0&lt;AM109,AM109&gt;=$AZ109),"зеленый","")))))</f>
        <v>0</v>
      </c>
      <c r="AW109" s="117" t="e">
        <f>VLOOKUP(E109,КТ!$A$4:$AC$911,26,0)</f>
        <v>#N/A</v>
      </c>
      <c r="AX109" s="116" t="e">
        <f>VLOOKUP(E109,КТ!$A$4:$AC$911,27,0)</f>
        <v>#N/A</v>
      </c>
      <c r="AY109" s="116" t="e">
        <f>VLOOKUP(E109,КТ!$A$4:$AC$911,28,0)</f>
        <v>#N/A</v>
      </c>
      <c r="AZ109" s="118" t="e">
        <f>VLOOKUP(E109,КТ!$A$4:$AC$911,29,0)</f>
        <v>#N/A</v>
      </c>
      <c r="BA109" s="119"/>
      <c r="BB109" s="119"/>
      <c r="BC109" s="119"/>
      <c r="BD109" s="131" t="e">
        <f t="shared" si="17"/>
        <v>#N/A</v>
      </c>
      <c r="BE109" s="120" t="str">
        <f>IF(E109="","",(VLOOKUP(E109,КТ!$A$4:$AD$911,30,0)))</f>
        <v/>
      </c>
      <c r="BF109" s="121" t="str">
        <f>IF(E109="","",(VLOOKUP(E109,КТ!$A$4:$AD$911,5,0)))</f>
        <v/>
      </c>
      <c r="BG109" s="122"/>
      <c r="BH109" s="132"/>
      <c r="BI109" s="132"/>
      <c r="BJ109" s="132"/>
      <c r="BK109" s="123"/>
      <c r="BL109" s="124"/>
      <c r="BM109" s="125" t="str">
        <f>IFERROR(VLOOKUP(E109,КТ!$A$4:$AE$911,31,FALSE),"")</f>
        <v/>
      </c>
      <c r="BN109" s="124"/>
      <c r="BO109" s="126"/>
      <c r="BP109" s="124"/>
      <c r="BQ109" s="124"/>
      <c r="BR109" s="127"/>
      <c r="BS109" s="127"/>
      <c r="BT109" s="128"/>
      <c r="BU109" s="128"/>
      <c r="BV109" s="129"/>
      <c r="BW109" s="129"/>
      <c r="BX109" s="129"/>
    </row>
    <row r="110" spans="1:76" s="90" customFormat="1" x14ac:dyDescent="0.25">
      <c r="A110" s="91"/>
      <c r="B110" s="278">
        <v>100</v>
      </c>
      <c r="C110" s="93"/>
      <c r="D110" s="92"/>
      <c r="E110" s="130"/>
      <c r="F110" s="94" t="e">
        <f>VLOOKUP(E110,КТ!$A$4:$B$911,2,0)</f>
        <v>#N/A</v>
      </c>
      <c r="G110" s="95"/>
      <c r="H110" s="96"/>
      <c r="I110" s="97"/>
      <c r="J110" s="98"/>
      <c r="K110" s="99"/>
      <c r="L110" s="100" t="str">
        <f t="shared" si="13"/>
        <v>НЕТ</v>
      </c>
      <c r="M110" s="101" t="e">
        <f>VLOOKUP(E110,КТ!$A$4:$X$911,24,FALSE)</f>
        <v>#N/A</v>
      </c>
      <c r="N110" s="99"/>
      <c r="O110" s="99"/>
      <c r="P110" s="102"/>
      <c r="Q110" s="103"/>
      <c r="R110" s="103"/>
      <c r="S110" s="103"/>
      <c r="T110" s="104"/>
      <c r="U110" s="105"/>
      <c r="V110" s="105"/>
      <c r="W110" s="105"/>
      <c r="X110" s="105"/>
      <c r="Y110" s="105"/>
      <c r="Z110" s="105"/>
      <c r="AA110" s="105"/>
      <c r="AB110" s="105"/>
      <c r="AC110" s="105"/>
      <c r="AD110" s="105"/>
      <c r="AE110" s="105"/>
      <c r="AF110" s="105"/>
      <c r="AG110" s="106"/>
      <c r="AH110" s="107"/>
      <c r="AI110" s="108"/>
      <c r="AJ110" s="109"/>
      <c r="AK110" s="109"/>
      <c r="AL110" s="109"/>
      <c r="AM110" s="297" t="e">
        <f>VLOOKUP(J110,[2]Лист2!$A$2:$B$44,2,FALSE)</f>
        <v>#N/A</v>
      </c>
      <c r="AN110" s="110"/>
      <c r="AO110" s="298" t="e">
        <f>VLOOKUP(J110,[3]Общее!$A$2:$B$111,2,FALSE)/1000</f>
        <v>#N/A</v>
      </c>
      <c r="AP110" s="111" t="str">
        <f t="shared" si="14"/>
        <v/>
      </c>
      <c r="AQ110" s="112"/>
      <c r="AR110" s="113">
        <f t="shared" si="15"/>
        <v>0</v>
      </c>
      <c r="AS110" s="114" t="str">
        <f t="shared" si="16"/>
        <v/>
      </c>
      <c r="AT110" s="115"/>
      <c r="AU110" s="108"/>
      <c r="AV110" s="116" t="b">
        <f>IF(AND(ISERR(FIND({"."},AM110))),IF(AND(0&lt;AM110,AM110&lt;($AW110+1)),"красный",IF(AND($AW110&lt;AM110,AM110&lt;($AX110+1)),"оранжевый",IF(AND($AX110&lt;AM110,AM110&lt;($AY110+1)),"желтый",IF(AND(0&lt;AM110,AM110&gt;=$AZ110),"зеленый","")))))</f>
        <v>0</v>
      </c>
      <c r="AW110" s="117" t="e">
        <f>VLOOKUP(E110,КТ!$A$4:$AC$911,26,0)</f>
        <v>#N/A</v>
      </c>
      <c r="AX110" s="116" t="e">
        <f>VLOOKUP(E110,КТ!$A$4:$AC$911,27,0)</f>
        <v>#N/A</v>
      </c>
      <c r="AY110" s="116" t="e">
        <f>VLOOKUP(E110,КТ!$A$4:$AC$911,28,0)</f>
        <v>#N/A</v>
      </c>
      <c r="AZ110" s="118" t="e">
        <f>VLOOKUP(E110,КТ!$A$4:$AC$911,29,0)</f>
        <v>#N/A</v>
      </c>
      <c r="BA110" s="119"/>
      <c r="BB110" s="119"/>
      <c r="BC110" s="119"/>
      <c r="BD110" s="131" t="e">
        <f t="shared" si="17"/>
        <v>#N/A</v>
      </c>
      <c r="BE110" s="120" t="str">
        <f>IF(E110="","",(VLOOKUP(E110,КТ!$A$4:$AD$911,30,0)))</f>
        <v/>
      </c>
      <c r="BF110" s="121" t="str">
        <f>IF(E110="","",(VLOOKUP(E110,КТ!$A$4:$AD$911,5,0)))</f>
        <v/>
      </c>
      <c r="BG110" s="122"/>
      <c r="BH110" s="132"/>
      <c r="BI110" s="132"/>
      <c r="BJ110" s="132"/>
      <c r="BK110" s="123"/>
      <c r="BL110" s="124"/>
      <c r="BM110" s="125" t="str">
        <f>IFERROR(VLOOKUP(E110,КТ!$A$4:$AE$911,31,FALSE),"")</f>
        <v/>
      </c>
      <c r="BN110" s="124"/>
      <c r="BO110" s="126"/>
      <c r="BP110" s="124"/>
      <c r="BQ110" s="124"/>
      <c r="BR110" s="127"/>
      <c r="BS110" s="127"/>
      <c r="BT110" s="128"/>
      <c r="BU110" s="128"/>
      <c r="BV110" s="129"/>
      <c r="BW110" s="129"/>
      <c r="BX110" s="129"/>
    </row>
    <row r="111" spans="1:76" s="90" customFormat="1" x14ac:dyDescent="0.25">
      <c r="A111" s="91"/>
      <c r="B111" s="278">
        <v>101</v>
      </c>
      <c r="C111" s="93"/>
      <c r="D111" s="92"/>
      <c r="E111" s="130"/>
      <c r="F111" s="94" t="e">
        <f>VLOOKUP(E111,КТ!$A$4:$B$911,2,0)</f>
        <v>#N/A</v>
      </c>
      <c r="G111" s="95"/>
      <c r="H111" s="96"/>
      <c r="I111" s="97"/>
      <c r="J111" s="98"/>
      <c r="K111" s="99"/>
      <c r="L111" s="100" t="str">
        <f t="shared" si="13"/>
        <v>НЕТ</v>
      </c>
      <c r="M111" s="101" t="e">
        <f>VLOOKUP(E111,КТ!$A$4:$X$911,24,FALSE)</f>
        <v>#N/A</v>
      </c>
      <c r="N111" s="99"/>
      <c r="O111" s="99"/>
      <c r="P111" s="102"/>
      <c r="Q111" s="103"/>
      <c r="R111" s="103"/>
      <c r="S111" s="103"/>
      <c r="T111" s="104"/>
      <c r="U111" s="105"/>
      <c r="V111" s="105"/>
      <c r="W111" s="105"/>
      <c r="X111" s="105"/>
      <c r="Y111" s="105"/>
      <c r="Z111" s="105"/>
      <c r="AA111" s="105"/>
      <c r="AB111" s="105"/>
      <c r="AC111" s="105"/>
      <c r="AD111" s="105"/>
      <c r="AE111" s="105"/>
      <c r="AF111" s="105"/>
      <c r="AG111" s="106"/>
      <c r="AH111" s="107"/>
      <c r="AI111" s="108"/>
      <c r="AJ111" s="109"/>
      <c r="AK111" s="109"/>
      <c r="AL111" s="109"/>
      <c r="AM111" s="297" t="e">
        <f>VLOOKUP(J111,[2]Лист2!$A$2:$B$44,2,FALSE)</f>
        <v>#N/A</v>
      </c>
      <c r="AN111" s="110"/>
      <c r="AO111" s="298" t="e">
        <f>VLOOKUP(J111,[3]Общее!$A$2:$B$111,2,FALSE)/1000</f>
        <v>#N/A</v>
      </c>
      <c r="AP111" s="111" t="str">
        <f t="shared" si="14"/>
        <v/>
      </c>
      <c r="AQ111" s="112"/>
      <c r="AR111" s="113">
        <f t="shared" si="15"/>
        <v>0</v>
      </c>
      <c r="AS111" s="114" t="str">
        <f t="shared" si="16"/>
        <v/>
      </c>
      <c r="AT111" s="115"/>
      <c r="AU111" s="108"/>
      <c r="AV111" s="116" t="b">
        <f>IF(AND(ISERR(FIND({"."},AM111))),IF(AND(0&lt;AM111,AM111&lt;($AW111+1)),"красный",IF(AND($AW111&lt;AM111,AM111&lt;($AX111+1)),"оранжевый",IF(AND($AX111&lt;AM111,AM111&lt;($AY111+1)),"желтый",IF(AND(0&lt;AM111,AM111&gt;=$AZ111),"зеленый","")))))</f>
        <v>0</v>
      </c>
      <c r="AW111" s="117" t="e">
        <f>VLOOKUP(E111,КТ!$A$4:$AC$911,26,0)</f>
        <v>#N/A</v>
      </c>
      <c r="AX111" s="116" t="e">
        <f>VLOOKUP(E111,КТ!$A$4:$AC$911,27,0)</f>
        <v>#N/A</v>
      </c>
      <c r="AY111" s="116" t="e">
        <f>VLOOKUP(E111,КТ!$A$4:$AC$911,28,0)</f>
        <v>#N/A</v>
      </c>
      <c r="AZ111" s="118" t="e">
        <f>VLOOKUP(E111,КТ!$A$4:$AC$911,29,0)</f>
        <v>#N/A</v>
      </c>
      <c r="BA111" s="119"/>
      <c r="BB111" s="119"/>
      <c r="BC111" s="119"/>
      <c r="BD111" s="131" t="e">
        <f t="shared" si="17"/>
        <v>#N/A</v>
      </c>
      <c r="BE111" s="120" t="str">
        <f>IF(E111="","",(VLOOKUP(E111,КТ!$A$4:$AD$911,30,0)))</f>
        <v/>
      </c>
      <c r="BF111" s="121" t="str">
        <f>IF(E111="","",(VLOOKUP(E111,КТ!$A$4:$AD$911,5,0)))</f>
        <v/>
      </c>
      <c r="BG111" s="122"/>
      <c r="BH111" s="132"/>
      <c r="BI111" s="132"/>
      <c r="BJ111" s="132"/>
      <c r="BK111" s="123"/>
      <c r="BL111" s="124"/>
      <c r="BM111" s="125" t="str">
        <f>IFERROR(VLOOKUP(E111,КТ!$A$4:$AE$911,31,FALSE),"")</f>
        <v/>
      </c>
      <c r="BN111" s="124"/>
      <c r="BO111" s="126"/>
      <c r="BP111" s="124"/>
      <c r="BQ111" s="124"/>
      <c r="BR111" s="127"/>
      <c r="BS111" s="127"/>
      <c r="BT111" s="128"/>
      <c r="BU111" s="128"/>
      <c r="BV111" s="129"/>
      <c r="BW111" s="129"/>
      <c r="BX111" s="129"/>
    </row>
    <row r="112" spans="1:76" s="90" customFormat="1" x14ac:dyDescent="0.25">
      <c r="A112" s="91"/>
      <c r="B112" s="278">
        <v>102</v>
      </c>
      <c r="C112" s="93"/>
      <c r="D112" s="92"/>
      <c r="E112" s="130"/>
      <c r="F112" s="94" t="e">
        <f>VLOOKUP(E112,КТ!$A$4:$B$911,2,0)</f>
        <v>#N/A</v>
      </c>
      <c r="G112" s="95"/>
      <c r="H112" s="96"/>
      <c r="I112" s="97"/>
      <c r="J112" s="98"/>
      <c r="K112" s="99"/>
      <c r="L112" s="100" t="str">
        <f t="shared" si="13"/>
        <v>НЕТ</v>
      </c>
      <c r="M112" s="101" t="e">
        <f>VLOOKUP(E112,КТ!$A$4:$X$911,24,FALSE)</f>
        <v>#N/A</v>
      </c>
      <c r="N112" s="99"/>
      <c r="O112" s="99"/>
      <c r="P112" s="102"/>
      <c r="Q112" s="103"/>
      <c r="R112" s="103"/>
      <c r="S112" s="103"/>
      <c r="T112" s="104"/>
      <c r="U112" s="105"/>
      <c r="V112" s="105"/>
      <c r="W112" s="105"/>
      <c r="X112" s="105"/>
      <c r="Y112" s="105"/>
      <c r="Z112" s="105"/>
      <c r="AA112" s="105"/>
      <c r="AB112" s="105"/>
      <c r="AC112" s="105"/>
      <c r="AD112" s="105"/>
      <c r="AE112" s="105"/>
      <c r="AF112" s="105"/>
      <c r="AG112" s="106"/>
      <c r="AH112" s="107"/>
      <c r="AI112" s="108"/>
      <c r="AJ112" s="109"/>
      <c r="AK112" s="109"/>
      <c r="AL112" s="109"/>
      <c r="AM112" s="297" t="e">
        <f>VLOOKUP(J112,[2]Лист2!$A$2:$B$44,2,FALSE)</f>
        <v>#N/A</v>
      </c>
      <c r="AN112" s="110"/>
      <c r="AO112" s="298" t="e">
        <f>VLOOKUP(J112,[3]Общее!$A$2:$B$111,2,FALSE)/1000</f>
        <v>#N/A</v>
      </c>
      <c r="AP112" s="111" t="str">
        <f t="shared" si="14"/>
        <v/>
      </c>
      <c r="AQ112" s="112"/>
      <c r="AR112" s="113">
        <f t="shared" si="15"/>
        <v>0</v>
      </c>
      <c r="AS112" s="114" t="str">
        <f t="shared" si="16"/>
        <v/>
      </c>
      <c r="AT112" s="115"/>
      <c r="AU112" s="108"/>
      <c r="AV112" s="116" t="b">
        <f>IF(AND(ISERR(FIND({"."},AM112))),IF(AND(0&lt;AM112,AM112&lt;($AW112+1)),"красный",IF(AND($AW112&lt;AM112,AM112&lt;($AX112+1)),"оранжевый",IF(AND($AX112&lt;AM112,AM112&lt;($AY112+1)),"желтый",IF(AND(0&lt;AM112,AM112&gt;=$AZ112),"зеленый","")))))</f>
        <v>0</v>
      </c>
      <c r="AW112" s="117" t="e">
        <f>VLOOKUP(E112,КТ!$A$4:$AC$911,26,0)</f>
        <v>#N/A</v>
      </c>
      <c r="AX112" s="116" t="e">
        <f>VLOOKUP(E112,КТ!$A$4:$AC$911,27,0)</f>
        <v>#N/A</v>
      </c>
      <c r="AY112" s="116" t="e">
        <f>VLOOKUP(E112,КТ!$A$4:$AC$911,28,0)</f>
        <v>#N/A</v>
      </c>
      <c r="AZ112" s="118" t="e">
        <f>VLOOKUP(E112,КТ!$A$4:$AC$911,29,0)</f>
        <v>#N/A</v>
      </c>
      <c r="BA112" s="119"/>
      <c r="BB112" s="119"/>
      <c r="BC112" s="119"/>
      <c r="BD112" s="131" t="e">
        <f t="shared" si="17"/>
        <v>#N/A</v>
      </c>
      <c r="BE112" s="120" t="str">
        <f>IF(E112="","",(VLOOKUP(E112,КТ!$A$4:$AD$911,30,0)))</f>
        <v/>
      </c>
      <c r="BF112" s="121" t="str">
        <f>IF(E112="","",(VLOOKUP(E112,КТ!$A$4:$AD$911,5,0)))</f>
        <v/>
      </c>
      <c r="BG112" s="122"/>
      <c r="BH112" s="132"/>
      <c r="BI112" s="132"/>
      <c r="BJ112" s="132"/>
      <c r="BK112" s="123"/>
      <c r="BL112" s="124"/>
      <c r="BM112" s="125" t="str">
        <f>IFERROR(VLOOKUP(E112,КТ!$A$4:$AE$911,31,FALSE),"")</f>
        <v/>
      </c>
      <c r="BN112" s="124"/>
      <c r="BO112" s="126"/>
      <c r="BP112" s="124"/>
      <c r="BQ112" s="124"/>
      <c r="BR112" s="127"/>
      <c r="BS112" s="127"/>
      <c r="BT112" s="128"/>
      <c r="BU112" s="128"/>
      <c r="BV112" s="129"/>
      <c r="BW112" s="129"/>
      <c r="BX112" s="129"/>
    </row>
    <row r="113" spans="1:76" s="90" customFormat="1" x14ac:dyDescent="0.25">
      <c r="A113" s="91"/>
      <c r="B113" s="278">
        <v>103</v>
      </c>
      <c r="C113" s="93"/>
      <c r="D113" s="92"/>
      <c r="E113" s="130"/>
      <c r="F113" s="94" t="e">
        <f>VLOOKUP(E113,КТ!$A$4:$B$911,2,0)</f>
        <v>#N/A</v>
      </c>
      <c r="G113" s="95"/>
      <c r="H113" s="96"/>
      <c r="I113" s="97"/>
      <c r="J113" s="98"/>
      <c r="K113" s="99"/>
      <c r="L113" s="100" t="str">
        <f t="shared" si="13"/>
        <v>НЕТ</v>
      </c>
      <c r="M113" s="101" t="e">
        <f>VLOOKUP(E113,КТ!$A$4:$X$911,24,FALSE)</f>
        <v>#N/A</v>
      </c>
      <c r="N113" s="99"/>
      <c r="O113" s="99"/>
      <c r="P113" s="102"/>
      <c r="Q113" s="103"/>
      <c r="R113" s="103"/>
      <c r="S113" s="103"/>
      <c r="T113" s="104"/>
      <c r="U113" s="105"/>
      <c r="V113" s="105"/>
      <c r="W113" s="105"/>
      <c r="X113" s="105"/>
      <c r="Y113" s="105"/>
      <c r="Z113" s="105"/>
      <c r="AA113" s="105"/>
      <c r="AB113" s="105"/>
      <c r="AC113" s="105"/>
      <c r="AD113" s="105"/>
      <c r="AE113" s="105"/>
      <c r="AF113" s="105"/>
      <c r="AG113" s="106"/>
      <c r="AH113" s="107"/>
      <c r="AI113" s="108"/>
      <c r="AJ113" s="109"/>
      <c r="AK113" s="109"/>
      <c r="AL113" s="109"/>
      <c r="AM113" s="297" t="e">
        <f>VLOOKUP(J113,[2]Лист2!$A$2:$B$44,2,FALSE)</f>
        <v>#N/A</v>
      </c>
      <c r="AN113" s="110"/>
      <c r="AO113" s="298" t="e">
        <f>VLOOKUP(J113,[3]Общее!$A$2:$B$111,2,FALSE)/1000</f>
        <v>#N/A</v>
      </c>
      <c r="AP113" s="111" t="str">
        <f t="shared" si="14"/>
        <v/>
      </c>
      <c r="AQ113" s="112"/>
      <c r="AR113" s="113">
        <f t="shared" si="15"/>
        <v>0</v>
      </c>
      <c r="AS113" s="114" t="str">
        <f t="shared" si="16"/>
        <v/>
      </c>
      <c r="AT113" s="115"/>
      <c r="AU113" s="108"/>
      <c r="AV113" s="116" t="b">
        <f>IF(AND(ISERR(FIND({"."},AM113))),IF(AND(0&lt;AM113,AM113&lt;($AW113+1)),"красный",IF(AND($AW113&lt;AM113,AM113&lt;($AX113+1)),"оранжевый",IF(AND($AX113&lt;AM113,AM113&lt;($AY113+1)),"желтый",IF(AND(0&lt;AM113,AM113&gt;=$AZ113),"зеленый","")))))</f>
        <v>0</v>
      </c>
      <c r="AW113" s="117" t="e">
        <f>VLOOKUP(E113,КТ!$A$4:$AC$911,26,0)</f>
        <v>#N/A</v>
      </c>
      <c r="AX113" s="116" t="e">
        <f>VLOOKUP(E113,КТ!$A$4:$AC$911,27,0)</f>
        <v>#N/A</v>
      </c>
      <c r="AY113" s="116" t="e">
        <f>VLOOKUP(E113,КТ!$A$4:$AC$911,28,0)</f>
        <v>#N/A</v>
      </c>
      <c r="AZ113" s="118" t="e">
        <f>VLOOKUP(E113,КТ!$A$4:$AC$911,29,0)</f>
        <v>#N/A</v>
      </c>
      <c r="BA113" s="119"/>
      <c r="BB113" s="119"/>
      <c r="BC113" s="119"/>
      <c r="BD113" s="131" t="e">
        <f t="shared" si="17"/>
        <v>#N/A</v>
      </c>
      <c r="BE113" s="120" t="str">
        <f>IF(E113="","",(VLOOKUP(E113,КТ!$A$4:$AD$911,30,0)))</f>
        <v/>
      </c>
      <c r="BF113" s="121" t="str">
        <f>IF(E113="","",(VLOOKUP(E113,КТ!$A$4:$AD$911,5,0)))</f>
        <v/>
      </c>
      <c r="BG113" s="122"/>
      <c r="BH113" s="132"/>
      <c r="BI113" s="132"/>
      <c r="BJ113" s="132"/>
      <c r="BK113" s="123"/>
      <c r="BL113" s="124"/>
      <c r="BM113" s="125" t="str">
        <f>IFERROR(VLOOKUP(E113,КТ!$A$4:$AE$911,31,FALSE),"")</f>
        <v/>
      </c>
      <c r="BN113" s="124"/>
      <c r="BO113" s="126"/>
      <c r="BP113" s="124"/>
      <c r="BQ113" s="124"/>
      <c r="BR113" s="127"/>
      <c r="BS113" s="127"/>
      <c r="BT113" s="128"/>
      <c r="BU113" s="128"/>
      <c r="BV113" s="129"/>
      <c r="BW113" s="129"/>
      <c r="BX113" s="129"/>
    </row>
    <row r="114" spans="1:76" s="90" customFormat="1" x14ac:dyDescent="0.25">
      <c r="A114" s="91"/>
      <c r="B114" s="278">
        <v>104</v>
      </c>
      <c r="C114" s="93"/>
      <c r="D114" s="92"/>
      <c r="E114" s="130"/>
      <c r="F114" s="94" t="e">
        <f>VLOOKUP(E114,КТ!$A$4:$B$911,2,0)</f>
        <v>#N/A</v>
      </c>
      <c r="G114" s="95"/>
      <c r="H114" s="96"/>
      <c r="I114" s="97"/>
      <c r="J114" s="98"/>
      <c r="K114" s="99"/>
      <c r="L114" s="100" t="str">
        <f t="shared" si="13"/>
        <v>НЕТ</v>
      </c>
      <c r="M114" s="101" t="e">
        <f>VLOOKUP(E114,КТ!$A$4:$X$911,24,FALSE)</f>
        <v>#N/A</v>
      </c>
      <c r="N114" s="99"/>
      <c r="O114" s="99"/>
      <c r="P114" s="102"/>
      <c r="Q114" s="103"/>
      <c r="R114" s="103"/>
      <c r="S114" s="103"/>
      <c r="T114" s="104"/>
      <c r="U114" s="105"/>
      <c r="V114" s="105"/>
      <c r="W114" s="105"/>
      <c r="X114" s="105"/>
      <c r="Y114" s="105"/>
      <c r="Z114" s="105"/>
      <c r="AA114" s="105"/>
      <c r="AB114" s="105"/>
      <c r="AC114" s="105"/>
      <c r="AD114" s="105"/>
      <c r="AE114" s="105"/>
      <c r="AF114" s="105"/>
      <c r="AG114" s="106"/>
      <c r="AH114" s="107"/>
      <c r="AI114" s="108"/>
      <c r="AJ114" s="109"/>
      <c r="AK114" s="109"/>
      <c r="AL114" s="109"/>
      <c r="AM114" s="297" t="e">
        <f>VLOOKUP(J114,[2]Лист2!$A$2:$B$44,2,FALSE)</f>
        <v>#N/A</v>
      </c>
      <c r="AN114" s="110"/>
      <c r="AO114" s="298" t="e">
        <f>VLOOKUP(J114,[3]Общее!$A$2:$B$111,2,FALSE)/1000</f>
        <v>#N/A</v>
      </c>
      <c r="AP114" s="111" t="str">
        <f t="shared" si="14"/>
        <v/>
      </c>
      <c r="AQ114" s="112"/>
      <c r="AR114" s="113">
        <f t="shared" si="15"/>
        <v>0</v>
      </c>
      <c r="AS114" s="114" t="str">
        <f t="shared" si="16"/>
        <v/>
      </c>
      <c r="AT114" s="115"/>
      <c r="AU114" s="108"/>
      <c r="AV114" s="116" t="b">
        <f>IF(AND(ISERR(FIND({"."},AM114))),IF(AND(0&lt;AM114,AM114&lt;($AW114+1)),"красный",IF(AND($AW114&lt;AM114,AM114&lt;($AX114+1)),"оранжевый",IF(AND($AX114&lt;AM114,AM114&lt;($AY114+1)),"желтый",IF(AND(0&lt;AM114,AM114&gt;=$AZ114),"зеленый","")))))</f>
        <v>0</v>
      </c>
      <c r="AW114" s="117" t="e">
        <f>VLOOKUP(E114,КТ!$A$4:$AC$911,26,0)</f>
        <v>#N/A</v>
      </c>
      <c r="AX114" s="116" t="e">
        <f>VLOOKUP(E114,КТ!$A$4:$AC$911,27,0)</f>
        <v>#N/A</v>
      </c>
      <c r="AY114" s="116" t="e">
        <f>VLOOKUP(E114,КТ!$A$4:$AC$911,28,0)</f>
        <v>#N/A</v>
      </c>
      <c r="AZ114" s="118" t="e">
        <f>VLOOKUP(E114,КТ!$A$4:$AC$911,29,0)</f>
        <v>#N/A</v>
      </c>
      <c r="BA114" s="119"/>
      <c r="BB114" s="119"/>
      <c r="BC114" s="119"/>
      <c r="BD114" s="131" t="e">
        <f t="shared" si="17"/>
        <v>#N/A</v>
      </c>
      <c r="BE114" s="120" t="str">
        <f>IF(E114="","",(VLOOKUP(E114,КТ!$A$4:$AD$911,30,0)))</f>
        <v/>
      </c>
      <c r="BF114" s="121" t="str">
        <f>IF(E114="","",(VLOOKUP(E114,КТ!$A$4:$AD$911,5,0)))</f>
        <v/>
      </c>
      <c r="BG114" s="122"/>
      <c r="BH114" s="132"/>
      <c r="BI114" s="132"/>
      <c r="BJ114" s="132"/>
      <c r="BK114" s="123"/>
      <c r="BL114" s="124"/>
      <c r="BM114" s="125" t="str">
        <f>IFERROR(VLOOKUP(E114,КТ!$A$4:$AE$911,31,FALSE),"")</f>
        <v/>
      </c>
      <c r="BN114" s="124"/>
      <c r="BO114" s="126"/>
      <c r="BP114" s="124"/>
      <c r="BQ114" s="124"/>
      <c r="BR114" s="127"/>
      <c r="BS114" s="127"/>
      <c r="BT114" s="128"/>
      <c r="BU114" s="128"/>
      <c r="BV114" s="129"/>
      <c r="BW114" s="129"/>
      <c r="BX114" s="129"/>
    </row>
    <row r="115" spans="1:76" s="90" customFormat="1" x14ac:dyDescent="0.25">
      <c r="A115" s="91"/>
      <c r="B115" s="278">
        <v>105</v>
      </c>
      <c r="C115" s="93"/>
      <c r="D115" s="92"/>
      <c r="E115" s="130"/>
      <c r="F115" s="94" t="e">
        <f>VLOOKUP(E115,КТ!$A$4:$B$911,2,0)</f>
        <v>#N/A</v>
      </c>
      <c r="G115" s="95"/>
      <c r="H115" s="96"/>
      <c r="I115" s="97"/>
      <c r="J115" s="98"/>
      <c r="K115" s="99"/>
      <c r="L115" s="100" t="str">
        <f t="shared" si="13"/>
        <v>НЕТ</v>
      </c>
      <c r="M115" s="101" t="e">
        <f>VLOOKUP(E115,КТ!$A$4:$X$911,24,FALSE)</f>
        <v>#N/A</v>
      </c>
      <c r="N115" s="99"/>
      <c r="O115" s="99"/>
      <c r="P115" s="102"/>
      <c r="Q115" s="103"/>
      <c r="R115" s="103"/>
      <c r="S115" s="103"/>
      <c r="T115" s="104"/>
      <c r="U115" s="105"/>
      <c r="V115" s="105"/>
      <c r="W115" s="105"/>
      <c r="X115" s="105"/>
      <c r="Y115" s="105"/>
      <c r="Z115" s="105"/>
      <c r="AA115" s="105"/>
      <c r="AB115" s="105"/>
      <c r="AC115" s="105"/>
      <c r="AD115" s="105"/>
      <c r="AE115" s="105"/>
      <c r="AF115" s="105"/>
      <c r="AG115" s="106"/>
      <c r="AH115" s="107"/>
      <c r="AI115" s="108"/>
      <c r="AJ115" s="109"/>
      <c r="AK115" s="109"/>
      <c r="AL115" s="109"/>
      <c r="AM115" s="297" t="e">
        <f>VLOOKUP(J115,[2]Лист2!$A$2:$B$44,2,FALSE)</f>
        <v>#N/A</v>
      </c>
      <c r="AN115" s="110"/>
      <c r="AO115" s="298" t="e">
        <f>VLOOKUP(J115,[3]Общее!$A$2:$B$111,2,FALSE)/1000</f>
        <v>#N/A</v>
      </c>
      <c r="AP115" s="111" t="str">
        <f t="shared" si="14"/>
        <v/>
      </c>
      <c r="AQ115" s="112"/>
      <c r="AR115" s="113">
        <f t="shared" si="15"/>
        <v>0</v>
      </c>
      <c r="AS115" s="114" t="str">
        <f t="shared" si="16"/>
        <v/>
      </c>
      <c r="AT115" s="115"/>
      <c r="AU115" s="108"/>
      <c r="AV115" s="116" t="b">
        <f>IF(AND(ISERR(FIND({"."},AM115))),IF(AND(0&lt;AM115,AM115&lt;($AW115+1)),"красный",IF(AND($AW115&lt;AM115,AM115&lt;($AX115+1)),"оранжевый",IF(AND($AX115&lt;AM115,AM115&lt;($AY115+1)),"желтый",IF(AND(0&lt;AM115,AM115&gt;=$AZ115),"зеленый","")))))</f>
        <v>0</v>
      </c>
      <c r="AW115" s="117" t="e">
        <f>VLOOKUP(E115,КТ!$A$4:$AC$911,26,0)</f>
        <v>#N/A</v>
      </c>
      <c r="AX115" s="116" t="e">
        <f>VLOOKUP(E115,КТ!$A$4:$AC$911,27,0)</f>
        <v>#N/A</v>
      </c>
      <c r="AY115" s="116" t="e">
        <f>VLOOKUP(E115,КТ!$A$4:$AC$911,28,0)</f>
        <v>#N/A</v>
      </c>
      <c r="AZ115" s="118" t="e">
        <f>VLOOKUP(E115,КТ!$A$4:$AC$911,29,0)</f>
        <v>#N/A</v>
      </c>
      <c r="BA115" s="119"/>
      <c r="BB115" s="119"/>
      <c r="BC115" s="119"/>
      <c r="BD115" s="131" t="e">
        <f t="shared" si="17"/>
        <v>#N/A</v>
      </c>
      <c r="BE115" s="120" t="str">
        <f>IF(E115="","",(VLOOKUP(E115,КТ!$A$4:$AD$911,30,0)))</f>
        <v/>
      </c>
      <c r="BF115" s="121" t="str">
        <f>IF(E115="","",(VLOOKUP(E115,КТ!$A$4:$AD$911,5,0)))</f>
        <v/>
      </c>
      <c r="BG115" s="122"/>
      <c r="BH115" s="132"/>
      <c r="BI115" s="132"/>
      <c r="BJ115" s="132"/>
      <c r="BK115" s="123"/>
      <c r="BL115" s="124"/>
      <c r="BM115" s="125" t="str">
        <f>IFERROR(VLOOKUP(E115,КТ!$A$4:$AE$911,31,FALSE),"")</f>
        <v/>
      </c>
      <c r="BN115" s="124"/>
      <c r="BO115" s="126"/>
      <c r="BP115" s="124"/>
      <c r="BQ115" s="124"/>
      <c r="BR115" s="127"/>
      <c r="BS115" s="127"/>
      <c r="BT115" s="128"/>
      <c r="BU115" s="128"/>
      <c r="BV115" s="129"/>
      <c r="BW115" s="129"/>
      <c r="BX115" s="129"/>
    </row>
    <row r="116" spans="1:76" s="90" customFormat="1" x14ac:dyDescent="0.25">
      <c r="A116" s="91"/>
      <c r="B116" s="278">
        <v>106</v>
      </c>
      <c r="C116" s="93"/>
      <c r="D116" s="92"/>
      <c r="E116" s="130"/>
      <c r="F116" s="94" t="e">
        <f>VLOOKUP(E116,КТ!$A$4:$B$911,2,0)</f>
        <v>#N/A</v>
      </c>
      <c r="G116" s="95"/>
      <c r="H116" s="96"/>
      <c r="I116" s="97"/>
      <c r="J116" s="98"/>
      <c r="K116" s="99"/>
      <c r="L116" s="100" t="str">
        <f t="shared" si="13"/>
        <v>НЕТ</v>
      </c>
      <c r="M116" s="101" t="e">
        <f>VLOOKUP(E116,КТ!$A$4:$X$911,24,FALSE)</f>
        <v>#N/A</v>
      </c>
      <c r="N116" s="99"/>
      <c r="O116" s="99"/>
      <c r="P116" s="102"/>
      <c r="Q116" s="103"/>
      <c r="R116" s="103"/>
      <c r="S116" s="103"/>
      <c r="T116" s="104"/>
      <c r="U116" s="105"/>
      <c r="V116" s="105"/>
      <c r="W116" s="105"/>
      <c r="X116" s="105"/>
      <c r="Y116" s="105"/>
      <c r="Z116" s="105"/>
      <c r="AA116" s="105"/>
      <c r="AB116" s="105"/>
      <c r="AC116" s="105"/>
      <c r="AD116" s="105"/>
      <c r="AE116" s="105"/>
      <c r="AF116" s="105"/>
      <c r="AG116" s="106"/>
      <c r="AH116" s="107"/>
      <c r="AI116" s="108"/>
      <c r="AJ116" s="109"/>
      <c r="AK116" s="109"/>
      <c r="AL116" s="109"/>
      <c r="AM116" s="297" t="e">
        <f>VLOOKUP(J116,[2]Лист2!$A$2:$B$44,2,FALSE)</f>
        <v>#N/A</v>
      </c>
      <c r="AN116" s="110"/>
      <c r="AO116" s="298" t="e">
        <f>VLOOKUP(J116,[3]Общее!$A$2:$B$111,2,FALSE)/1000</f>
        <v>#N/A</v>
      </c>
      <c r="AP116" s="111" t="str">
        <f t="shared" si="14"/>
        <v/>
      </c>
      <c r="AQ116" s="112"/>
      <c r="AR116" s="113">
        <f t="shared" si="15"/>
        <v>0</v>
      </c>
      <c r="AS116" s="114" t="str">
        <f t="shared" si="16"/>
        <v/>
      </c>
      <c r="AT116" s="115"/>
      <c r="AU116" s="108"/>
      <c r="AV116" s="116" t="b">
        <f>IF(AND(ISERR(FIND({"."},AM116))),IF(AND(0&lt;AM116,AM116&lt;($AW116+1)),"красный",IF(AND($AW116&lt;AM116,AM116&lt;($AX116+1)),"оранжевый",IF(AND($AX116&lt;AM116,AM116&lt;($AY116+1)),"желтый",IF(AND(0&lt;AM116,AM116&gt;=$AZ116),"зеленый","")))))</f>
        <v>0</v>
      </c>
      <c r="AW116" s="117" t="e">
        <f>VLOOKUP(E116,КТ!$A$4:$AC$911,26,0)</f>
        <v>#N/A</v>
      </c>
      <c r="AX116" s="116" t="e">
        <f>VLOOKUP(E116,КТ!$A$4:$AC$911,27,0)</f>
        <v>#N/A</v>
      </c>
      <c r="AY116" s="116" t="e">
        <f>VLOOKUP(E116,КТ!$A$4:$AC$911,28,0)</f>
        <v>#N/A</v>
      </c>
      <c r="AZ116" s="118" t="e">
        <f>VLOOKUP(E116,КТ!$A$4:$AC$911,29,0)</f>
        <v>#N/A</v>
      </c>
      <c r="BA116" s="119"/>
      <c r="BB116" s="119"/>
      <c r="BC116" s="119"/>
      <c r="BD116" s="131" t="e">
        <f t="shared" si="17"/>
        <v>#N/A</v>
      </c>
      <c r="BE116" s="120" t="str">
        <f>IF(E116="","",(VLOOKUP(E116,КТ!$A$4:$AD$911,30,0)))</f>
        <v/>
      </c>
      <c r="BF116" s="121" t="str">
        <f>IF(E116="","",(VLOOKUP(E116,КТ!$A$4:$AD$911,5,0)))</f>
        <v/>
      </c>
      <c r="BG116" s="122"/>
      <c r="BH116" s="132"/>
      <c r="BI116" s="132"/>
      <c r="BJ116" s="132"/>
      <c r="BK116" s="123"/>
      <c r="BL116" s="124"/>
      <c r="BM116" s="125" t="str">
        <f>IFERROR(VLOOKUP(E116,КТ!$A$4:$AE$911,31,FALSE),"")</f>
        <v/>
      </c>
      <c r="BN116" s="124"/>
      <c r="BO116" s="126"/>
      <c r="BP116" s="124"/>
      <c r="BQ116" s="124"/>
      <c r="BR116" s="127"/>
      <c r="BS116" s="127"/>
      <c r="BT116" s="128"/>
      <c r="BU116" s="128"/>
      <c r="BV116" s="129"/>
      <c r="BW116" s="129"/>
      <c r="BX116" s="129"/>
    </row>
    <row r="117" spans="1:76" s="90" customFormat="1" x14ac:dyDescent="0.25">
      <c r="A117" s="91"/>
      <c r="B117" s="278">
        <v>107</v>
      </c>
      <c r="C117" s="93"/>
      <c r="D117" s="92"/>
      <c r="E117" s="130"/>
      <c r="F117" s="94" t="e">
        <f>VLOOKUP(E117,КТ!$A$4:$B$911,2,0)</f>
        <v>#N/A</v>
      </c>
      <c r="G117" s="95"/>
      <c r="H117" s="96"/>
      <c r="I117" s="97"/>
      <c r="J117" s="98"/>
      <c r="K117" s="99"/>
      <c r="L117" s="100" t="str">
        <f t="shared" si="13"/>
        <v>НЕТ</v>
      </c>
      <c r="M117" s="101" t="e">
        <f>VLOOKUP(E117,КТ!$A$4:$X$911,24,FALSE)</f>
        <v>#N/A</v>
      </c>
      <c r="N117" s="99"/>
      <c r="O117" s="99"/>
      <c r="P117" s="102"/>
      <c r="Q117" s="103"/>
      <c r="R117" s="103"/>
      <c r="S117" s="103"/>
      <c r="T117" s="104"/>
      <c r="U117" s="105"/>
      <c r="V117" s="105"/>
      <c r="W117" s="105"/>
      <c r="X117" s="105"/>
      <c r="Y117" s="105"/>
      <c r="Z117" s="105"/>
      <c r="AA117" s="105"/>
      <c r="AB117" s="105"/>
      <c r="AC117" s="105"/>
      <c r="AD117" s="105"/>
      <c r="AE117" s="105"/>
      <c r="AF117" s="105"/>
      <c r="AG117" s="106"/>
      <c r="AH117" s="107"/>
      <c r="AI117" s="108"/>
      <c r="AJ117" s="109"/>
      <c r="AK117" s="109"/>
      <c r="AL117" s="109"/>
      <c r="AM117" s="297" t="e">
        <f>VLOOKUP(J117,[2]Лист2!$A$2:$B$44,2,FALSE)</f>
        <v>#N/A</v>
      </c>
      <c r="AN117" s="110"/>
      <c r="AO117" s="298" t="e">
        <f>VLOOKUP(J117,[3]Общее!$A$2:$B$111,2,FALSE)/1000</f>
        <v>#N/A</v>
      </c>
      <c r="AP117" s="111" t="str">
        <f t="shared" si="14"/>
        <v/>
      </c>
      <c r="AQ117" s="112"/>
      <c r="AR117" s="113">
        <f t="shared" si="15"/>
        <v>0</v>
      </c>
      <c r="AS117" s="114" t="str">
        <f t="shared" si="16"/>
        <v/>
      </c>
      <c r="AT117" s="115"/>
      <c r="AU117" s="108"/>
      <c r="AV117" s="116" t="b">
        <f>IF(AND(ISERR(FIND({"."},AM117))),IF(AND(0&lt;AM117,AM117&lt;($AW117+1)),"красный",IF(AND($AW117&lt;AM117,AM117&lt;($AX117+1)),"оранжевый",IF(AND($AX117&lt;AM117,AM117&lt;($AY117+1)),"желтый",IF(AND(0&lt;AM117,AM117&gt;=$AZ117),"зеленый","")))))</f>
        <v>0</v>
      </c>
      <c r="AW117" s="117" t="e">
        <f>VLOOKUP(E117,КТ!$A$4:$AC$911,26,0)</f>
        <v>#N/A</v>
      </c>
      <c r="AX117" s="116" t="e">
        <f>VLOOKUP(E117,КТ!$A$4:$AC$911,27,0)</f>
        <v>#N/A</v>
      </c>
      <c r="AY117" s="116" t="e">
        <f>VLOOKUP(E117,КТ!$A$4:$AC$911,28,0)</f>
        <v>#N/A</v>
      </c>
      <c r="AZ117" s="118" t="e">
        <f>VLOOKUP(E117,КТ!$A$4:$AC$911,29,0)</f>
        <v>#N/A</v>
      </c>
      <c r="BA117" s="119"/>
      <c r="BB117" s="119"/>
      <c r="BC117" s="119"/>
      <c r="BD117" s="131" t="e">
        <f t="shared" si="17"/>
        <v>#N/A</v>
      </c>
      <c r="BE117" s="120" t="str">
        <f>IF(E117="","",(VLOOKUP(E117,КТ!$A$4:$AD$911,30,0)))</f>
        <v/>
      </c>
      <c r="BF117" s="121" t="str">
        <f>IF(E117="","",(VLOOKUP(E117,КТ!$A$4:$AD$911,5,0)))</f>
        <v/>
      </c>
      <c r="BG117" s="122"/>
      <c r="BH117" s="132"/>
      <c r="BI117" s="132"/>
      <c r="BJ117" s="132"/>
      <c r="BK117" s="123"/>
      <c r="BL117" s="124"/>
      <c r="BM117" s="125" t="str">
        <f>IFERROR(VLOOKUP(E117,КТ!$A$4:$AE$911,31,FALSE),"")</f>
        <v/>
      </c>
      <c r="BN117" s="124"/>
      <c r="BO117" s="126"/>
      <c r="BP117" s="124"/>
      <c r="BQ117" s="124"/>
      <c r="BR117" s="127"/>
      <c r="BS117" s="127"/>
      <c r="BT117" s="128"/>
      <c r="BU117" s="128"/>
      <c r="BV117" s="129"/>
      <c r="BW117" s="129"/>
      <c r="BX117" s="129"/>
    </row>
    <row r="118" spans="1:76" s="90" customFormat="1" x14ac:dyDescent="0.25">
      <c r="A118" s="91"/>
      <c r="B118" s="278">
        <v>108</v>
      </c>
      <c r="C118" s="93"/>
      <c r="D118" s="92"/>
      <c r="E118" s="130"/>
      <c r="F118" s="94" t="e">
        <f>VLOOKUP(E118,КТ!$A$4:$B$911,2,0)</f>
        <v>#N/A</v>
      </c>
      <c r="G118" s="95"/>
      <c r="H118" s="96"/>
      <c r="I118" s="97"/>
      <c r="J118" s="98"/>
      <c r="K118" s="99"/>
      <c r="L118" s="100" t="str">
        <f t="shared" si="13"/>
        <v>НЕТ</v>
      </c>
      <c r="M118" s="101" t="e">
        <f>VLOOKUP(E118,КТ!$A$4:$X$911,24,FALSE)</f>
        <v>#N/A</v>
      </c>
      <c r="N118" s="99"/>
      <c r="O118" s="99"/>
      <c r="P118" s="102"/>
      <c r="Q118" s="103"/>
      <c r="R118" s="103"/>
      <c r="S118" s="103"/>
      <c r="T118" s="104"/>
      <c r="U118" s="105"/>
      <c r="V118" s="105"/>
      <c r="W118" s="105"/>
      <c r="X118" s="105"/>
      <c r="Y118" s="105"/>
      <c r="Z118" s="105"/>
      <c r="AA118" s="105"/>
      <c r="AB118" s="105"/>
      <c r="AC118" s="105"/>
      <c r="AD118" s="105"/>
      <c r="AE118" s="105"/>
      <c r="AF118" s="105"/>
      <c r="AG118" s="106"/>
      <c r="AH118" s="107"/>
      <c r="AI118" s="108"/>
      <c r="AJ118" s="109"/>
      <c r="AK118" s="109"/>
      <c r="AL118" s="109"/>
      <c r="AM118" s="297" t="e">
        <f>VLOOKUP(J118,[2]Лист2!$A$2:$B$44,2,FALSE)</f>
        <v>#N/A</v>
      </c>
      <c r="AN118" s="110"/>
      <c r="AO118" s="298" t="e">
        <f>VLOOKUP(J118,[3]Общее!$A$2:$B$111,2,FALSE)/1000</f>
        <v>#N/A</v>
      </c>
      <c r="AP118" s="111" t="str">
        <f t="shared" si="14"/>
        <v/>
      </c>
      <c r="AQ118" s="112"/>
      <c r="AR118" s="113">
        <f t="shared" si="15"/>
        <v>0</v>
      </c>
      <c r="AS118" s="114" t="str">
        <f t="shared" si="16"/>
        <v/>
      </c>
      <c r="AT118" s="115"/>
      <c r="AU118" s="108"/>
      <c r="AV118" s="116" t="b">
        <f>IF(AND(ISERR(FIND({"."},AM118))),IF(AND(0&lt;AM118,AM118&lt;($AW118+1)),"красный",IF(AND($AW118&lt;AM118,AM118&lt;($AX118+1)),"оранжевый",IF(AND($AX118&lt;AM118,AM118&lt;($AY118+1)),"желтый",IF(AND(0&lt;AM118,AM118&gt;=$AZ118),"зеленый","")))))</f>
        <v>0</v>
      </c>
      <c r="AW118" s="117" t="e">
        <f>VLOOKUP(E118,КТ!$A$4:$AC$911,26,0)</f>
        <v>#N/A</v>
      </c>
      <c r="AX118" s="116" t="e">
        <f>VLOOKUP(E118,КТ!$A$4:$AC$911,27,0)</f>
        <v>#N/A</v>
      </c>
      <c r="AY118" s="116" t="e">
        <f>VLOOKUP(E118,КТ!$A$4:$AC$911,28,0)</f>
        <v>#N/A</v>
      </c>
      <c r="AZ118" s="118" t="e">
        <f>VLOOKUP(E118,КТ!$A$4:$AC$911,29,0)</f>
        <v>#N/A</v>
      </c>
      <c r="BA118" s="119"/>
      <c r="BB118" s="119"/>
      <c r="BC118" s="119"/>
      <c r="BD118" s="131" t="e">
        <f t="shared" si="17"/>
        <v>#N/A</v>
      </c>
      <c r="BE118" s="120" t="str">
        <f>IF(E118="","",(VLOOKUP(E118,КТ!$A$4:$AD$911,30,0)))</f>
        <v/>
      </c>
      <c r="BF118" s="121" t="str">
        <f>IF(E118="","",(VLOOKUP(E118,КТ!$A$4:$AD$911,5,0)))</f>
        <v/>
      </c>
      <c r="BG118" s="122"/>
      <c r="BH118" s="132"/>
      <c r="BI118" s="132"/>
      <c r="BJ118" s="132"/>
      <c r="BK118" s="123"/>
      <c r="BL118" s="124"/>
      <c r="BM118" s="125" t="str">
        <f>IFERROR(VLOOKUP(E118,КТ!$A$4:$AE$911,31,FALSE),"")</f>
        <v/>
      </c>
      <c r="BN118" s="124"/>
      <c r="BO118" s="126"/>
      <c r="BP118" s="124"/>
      <c r="BQ118" s="124"/>
      <c r="BR118" s="127"/>
      <c r="BS118" s="127"/>
      <c r="BT118" s="128"/>
      <c r="BU118" s="128"/>
      <c r="BV118" s="129"/>
      <c r="BW118" s="129"/>
      <c r="BX118" s="129"/>
    </row>
    <row r="119" spans="1:76" s="90" customFormat="1" x14ac:dyDescent="0.25">
      <c r="A119" s="91"/>
      <c r="B119" s="278">
        <v>109</v>
      </c>
      <c r="C119" s="93"/>
      <c r="D119" s="92"/>
      <c r="E119" s="130"/>
      <c r="F119" s="94" t="e">
        <f>VLOOKUP(E119,КТ!$A$4:$B$911,2,0)</f>
        <v>#N/A</v>
      </c>
      <c r="G119" s="95"/>
      <c r="H119" s="96"/>
      <c r="I119" s="97"/>
      <c r="J119" s="98"/>
      <c r="K119" s="99"/>
      <c r="L119" s="100" t="str">
        <f t="shared" si="13"/>
        <v>НЕТ</v>
      </c>
      <c r="M119" s="101" t="e">
        <f>VLOOKUP(E119,КТ!$A$4:$X$911,24,FALSE)</f>
        <v>#N/A</v>
      </c>
      <c r="N119" s="99"/>
      <c r="O119" s="99"/>
      <c r="P119" s="102"/>
      <c r="Q119" s="103"/>
      <c r="R119" s="103"/>
      <c r="S119" s="103"/>
      <c r="T119" s="104"/>
      <c r="U119" s="105"/>
      <c r="V119" s="105"/>
      <c r="W119" s="105"/>
      <c r="X119" s="105"/>
      <c r="Y119" s="105"/>
      <c r="Z119" s="105"/>
      <c r="AA119" s="105"/>
      <c r="AB119" s="105"/>
      <c r="AC119" s="105"/>
      <c r="AD119" s="105"/>
      <c r="AE119" s="105"/>
      <c r="AF119" s="105"/>
      <c r="AG119" s="106"/>
      <c r="AH119" s="107"/>
      <c r="AI119" s="108"/>
      <c r="AJ119" s="109"/>
      <c r="AK119" s="109"/>
      <c r="AL119" s="109"/>
      <c r="AM119" s="297" t="e">
        <f>VLOOKUP(J119,[2]Лист2!$A$2:$B$44,2,FALSE)</f>
        <v>#N/A</v>
      </c>
      <c r="AN119" s="110"/>
      <c r="AO119" s="298" t="e">
        <f>VLOOKUP(J119,[3]Общее!$A$2:$B$111,2,FALSE)/1000</f>
        <v>#N/A</v>
      </c>
      <c r="AP119" s="111" t="str">
        <f t="shared" si="14"/>
        <v/>
      </c>
      <c r="AQ119" s="112"/>
      <c r="AR119" s="113">
        <f t="shared" si="15"/>
        <v>0</v>
      </c>
      <c r="AS119" s="114" t="str">
        <f t="shared" si="16"/>
        <v/>
      </c>
      <c r="AT119" s="115"/>
      <c r="AU119" s="108"/>
      <c r="AV119" s="116" t="b">
        <f>IF(AND(ISERR(FIND({"."},AM119))),IF(AND(0&lt;AM119,AM119&lt;($AW119+1)),"красный",IF(AND($AW119&lt;AM119,AM119&lt;($AX119+1)),"оранжевый",IF(AND($AX119&lt;AM119,AM119&lt;($AY119+1)),"желтый",IF(AND(0&lt;AM119,AM119&gt;=$AZ119),"зеленый","")))))</f>
        <v>0</v>
      </c>
      <c r="AW119" s="117" t="e">
        <f>VLOOKUP(E119,КТ!$A$4:$AC$911,26,0)</f>
        <v>#N/A</v>
      </c>
      <c r="AX119" s="116" t="e">
        <f>VLOOKUP(E119,КТ!$A$4:$AC$911,27,0)</f>
        <v>#N/A</v>
      </c>
      <c r="AY119" s="116" t="e">
        <f>VLOOKUP(E119,КТ!$A$4:$AC$911,28,0)</f>
        <v>#N/A</v>
      </c>
      <c r="AZ119" s="118" t="e">
        <f>VLOOKUP(E119,КТ!$A$4:$AC$911,29,0)</f>
        <v>#N/A</v>
      </c>
      <c r="BA119" s="119"/>
      <c r="BB119" s="119"/>
      <c r="BC119" s="119"/>
      <c r="BD119" s="131" t="e">
        <f t="shared" si="17"/>
        <v>#N/A</v>
      </c>
      <c r="BE119" s="120" t="str">
        <f>IF(E119="","",(VLOOKUP(E119,КТ!$A$4:$AD$911,30,0)))</f>
        <v/>
      </c>
      <c r="BF119" s="121" t="str">
        <f>IF(E119="","",(VLOOKUP(E119,КТ!$A$4:$AD$911,5,0)))</f>
        <v/>
      </c>
      <c r="BG119" s="122"/>
      <c r="BH119" s="132"/>
      <c r="BI119" s="132"/>
      <c r="BJ119" s="132"/>
      <c r="BK119" s="123"/>
      <c r="BL119" s="124"/>
      <c r="BM119" s="125" t="str">
        <f>IFERROR(VLOOKUP(E119,КТ!$A$4:$AE$911,31,FALSE),"")</f>
        <v/>
      </c>
      <c r="BN119" s="124"/>
      <c r="BO119" s="126"/>
      <c r="BP119" s="124"/>
      <c r="BQ119" s="124"/>
      <c r="BR119" s="127"/>
      <c r="BS119" s="127"/>
      <c r="BT119" s="128"/>
      <c r="BU119" s="128"/>
      <c r="BV119" s="129"/>
      <c r="BW119" s="129"/>
      <c r="BX119" s="129"/>
    </row>
    <row r="120" spans="1:76" s="90" customFormat="1" x14ac:dyDescent="0.25">
      <c r="A120" s="91"/>
      <c r="B120" s="278">
        <v>110</v>
      </c>
      <c r="C120" s="93"/>
      <c r="D120" s="92"/>
      <c r="E120" s="130"/>
      <c r="F120" s="94" t="e">
        <f>VLOOKUP(E120,КТ!$A$4:$B$911,2,0)</f>
        <v>#N/A</v>
      </c>
      <c r="G120" s="95"/>
      <c r="H120" s="96"/>
      <c r="I120" s="97"/>
      <c r="J120" s="98"/>
      <c r="K120" s="99"/>
      <c r="L120" s="100" t="str">
        <f t="shared" si="13"/>
        <v>НЕТ</v>
      </c>
      <c r="M120" s="101" t="e">
        <f>VLOOKUP(E120,КТ!$A$4:$X$911,24,FALSE)</f>
        <v>#N/A</v>
      </c>
      <c r="N120" s="99"/>
      <c r="O120" s="99"/>
      <c r="P120" s="102"/>
      <c r="Q120" s="103"/>
      <c r="R120" s="103"/>
      <c r="S120" s="103"/>
      <c r="T120" s="104"/>
      <c r="U120" s="105"/>
      <c r="V120" s="105"/>
      <c r="W120" s="105"/>
      <c r="X120" s="105"/>
      <c r="Y120" s="105"/>
      <c r="Z120" s="105"/>
      <c r="AA120" s="105"/>
      <c r="AB120" s="105"/>
      <c r="AC120" s="105"/>
      <c r="AD120" s="105"/>
      <c r="AE120" s="105"/>
      <c r="AF120" s="105"/>
      <c r="AG120" s="106"/>
      <c r="AH120" s="107"/>
      <c r="AI120" s="108"/>
      <c r="AJ120" s="109"/>
      <c r="AK120" s="109"/>
      <c r="AL120" s="109"/>
      <c r="AM120" s="297" t="e">
        <f>VLOOKUP(J120,[2]Лист2!$A$2:$B$44,2,FALSE)</f>
        <v>#N/A</v>
      </c>
      <c r="AN120" s="110"/>
      <c r="AO120" s="298" t="e">
        <f>VLOOKUP(J120,[3]Общее!$A$2:$B$111,2,FALSE)/1000</f>
        <v>#N/A</v>
      </c>
      <c r="AP120" s="111" t="str">
        <f t="shared" si="14"/>
        <v/>
      </c>
      <c r="AQ120" s="112"/>
      <c r="AR120" s="113">
        <f t="shared" si="15"/>
        <v>0</v>
      </c>
      <c r="AS120" s="114" t="str">
        <f t="shared" si="16"/>
        <v/>
      </c>
      <c r="AT120" s="115"/>
      <c r="AU120" s="108"/>
      <c r="AV120" s="116" t="b">
        <f>IF(AND(ISERR(FIND({"."},AM120))),IF(AND(0&lt;AM120,AM120&lt;($AW120+1)),"красный",IF(AND($AW120&lt;AM120,AM120&lt;($AX120+1)),"оранжевый",IF(AND($AX120&lt;AM120,AM120&lt;($AY120+1)),"желтый",IF(AND(0&lt;AM120,AM120&gt;=$AZ120),"зеленый","")))))</f>
        <v>0</v>
      </c>
      <c r="AW120" s="117" t="e">
        <f>VLOOKUP(E120,КТ!$A$4:$AC$911,26,0)</f>
        <v>#N/A</v>
      </c>
      <c r="AX120" s="116" t="e">
        <f>VLOOKUP(E120,КТ!$A$4:$AC$911,27,0)</f>
        <v>#N/A</v>
      </c>
      <c r="AY120" s="116" t="e">
        <f>VLOOKUP(E120,КТ!$A$4:$AC$911,28,0)</f>
        <v>#N/A</v>
      </c>
      <c r="AZ120" s="118" t="e">
        <f>VLOOKUP(E120,КТ!$A$4:$AC$911,29,0)</f>
        <v>#N/A</v>
      </c>
      <c r="BA120" s="119"/>
      <c r="BB120" s="119"/>
      <c r="BC120" s="119"/>
      <c r="BD120" s="131" t="e">
        <f t="shared" si="17"/>
        <v>#N/A</v>
      </c>
      <c r="BE120" s="120" t="str">
        <f>IF(E120="","",(VLOOKUP(E120,КТ!$A$4:$AD$911,30,0)))</f>
        <v/>
      </c>
      <c r="BF120" s="121" t="str">
        <f>IF(E120="","",(VLOOKUP(E120,КТ!$A$4:$AD$911,5,0)))</f>
        <v/>
      </c>
      <c r="BG120" s="122"/>
      <c r="BH120" s="132"/>
      <c r="BI120" s="132"/>
      <c r="BJ120" s="132"/>
      <c r="BK120" s="123"/>
      <c r="BL120" s="124"/>
      <c r="BM120" s="125" t="str">
        <f>IFERROR(VLOOKUP(E120,КТ!$A$4:$AE$911,31,FALSE),"")</f>
        <v/>
      </c>
      <c r="BN120" s="124"/>
      <c r="BO120" s="126"/>
      <c r="BP120" s="124"/>
      <c r="BQ120" s="124"/>
      <c r="BR120" s="127"/>
      <c r="BS120" s="127"/>
      <c r="BT120" s="128"/>
      <c r="BU120" s="128"/>
      <c r="BV120" s="129"/>
      <c r="BW120" s="129"/>
      <c r="BX120" s="129"/>
    </row>
    <row r="121" spans="1:76" s="90" customFormat="1" x14ac:dyDescent="0.25">
      <c r="A121" s="91"/>
      <c r="B121" s="278">
        <v>111</v>
      </c>
      <c r="C121" s="93"/>
      <c r="D121" s="92"/>
      <c r="E121" s="130"/>
      <c r="F121" s="94" t="e">
        <f>VLOOKUP(E121,КТ!$A$4:$B$911,2,0)</f>
        <v>#N/A</v>
      </c>
      <c r="G121" s="95"/>
      <c r="H121" s="96"/>
      <c r="I121" s="97"/>
      <c r="J121" s="98"/>
      <c r="K121" s="99"/>
      <c r="L121" s="100" t="str">
        <f t="shared" si="13"/>
        <v>НЕТ</v>
      </c>
      <c r="M121" s="101" t="e">
        <f>VLOOKUP(E121,КТ!$A$4:$X$911,24,FALSE)</f>
        <v>#N/A</v>
      </c>
      <c r="N121" s="99"/>
      <c r="O121" s="99"/>
      <c r="P121" s="102"/>
      <c r="Q121" s="103"/>
      <c r="R121" s="103"/>
      <c r="S121" s="103"/>
      <c r="T121" s="104"/>
      <c r="U121" s="105"/>
      <c r="V121" s="105"/>
      <c r="W121" s="105"/>
      <c r="X121" s="105"/>
      <c r="Y121" s="105"/>
      <c r="Z121" s="105"/>
      <c r="AA121" s="105"/>
      <c r="AB121" s="105"/>
      <c r="AC121" s="105"/>
      <c r="AD121" s="105"/>
      <c r="AE121" s="105"/>
      <c r="AF121" s="105"/>
      <c r="AG121" s="106"/>
      <c r="AH121" s="107"/>
      <c r="AI121" s="108"/>
      <c r="AJ121" s="109"/>
      <c r="AK121" s="109"/>
      <c r="AL121" s="109"/>
      <c r="AM121" s="297" t="e">
        <f>VLOOKUP(J121,[2]Лист2!$A$2:$B$44,2,FALSE)</f>
        <v>#N/A</v>
      </c>
      <c r="AN121" s="110"/>
      <c r="AO121" s="298" t="e">
        <f>VLOOKUP(J121,[3]Общее!$A$2:$B$111,2,FALSE)/1000</f>
        <v>#N/A</v>
      </c>
      <c r="AP121" s="111" t="str">
        <f t="shared" si="14"/>
        <v/>
      </c>
      <c r="AQ121" s="112"/>
      <c r="AR121" s="113">
        <f t="shared" si="15"/>
        <v>0</v>
      </c>
      <c r="AS121" s="114" t="str">
        <f t="shared" si="16"/>
        <v/>
      </c>
      <c r="AT121" s="115"/>
      <c r="AU121" s="108"/>
      <c r="AV121" s="116" t="b">
        <f>IF(AND(ISERR(FIND({"."},AM121))),IF(AND(0&lt;AM121,AM121&lt;($AW121+1)),"красный",IF(AND($AW121&lt;AM121,AM121&lt;($AX121+1)),"оранжевый",IF(AND($AX121&lt;AM121,AM121&lt;($AY121+1)),"желтый",IF(AND(0&lt;AM121,AM121&gt;=$AZ121),"зеленый","")))))</f>
        <v>0</v>
      </c>
      <c r="AW121" s="117" t="e">
        <f>VLOOKUP(E121,КТ!$A$4:$AC$911,26,0)</f>
        <v>#N/A</v>
      </c>
      <c r="AX121" s="116" t="e">
        <f>VLOOKUP(E121,КТ!$A$4:$AC$911,27,0)</f>
        <v>#N/A</v>
      </c>
      <c r="AY121" s="116" t="e">
        <f>VLOOKUP(E121,КТ!$A$4:$AC$911,28,0)</f>
        <v>#N/A</v>
      </c>
      <c r="AZ121" s="118" t="e">
        <f>VLOOKUP(E121,КТ!$A$4:$AC$911,29,0)</f>
        <v>#N/A</v>
      </c>
      <c r="BA121" s="119"/>
      <c r="BB121" s="119"/>
      <c r="BC121" s="119"/>
      <c r="BD121" s="131" t="e">
        <f t="shared" si="17"/>
        <v>#N/A</v>
      </c>
      <c r="BE121" s="120" t="str">
        <f>IF(E121="","",(VLOOKUP(E121,КТ!$A$4:$AD$911,30,0)))</f>
        <v/>
      </c>
      <c r="BF121" s="121" t="str">
        <f>IF(E121="","",(VLOOKUP(E121,КТ!$A$4:$AD$911,5,0)))</f>
        <v/>
      </c>
      <c r="BG121" s="122"/>
      <c r="BH121" s="132"/>
      <c r="BI121" s="132"/>
      <c r="BJ121" s="132"/>
      <c r="BK121" s="123"/>
      <c r="BL121" s="124"/>
      <c r="BM121" s="125" t="str">
        <f>IFERROR(VLOOKUP(E121,КТ!$A$4:$AE$911,31,FALSE),"")</f>
        <v/>
      </c>
      <c r="BN121" s="124"/>
      <c r="BO121" s="126"/>
      <c r="BP121" s="124"/>
      <c r="BQ121" s="124"/>
      <c r="BR121" s="127"/>
      <c r="BS121" s="127"/>
      <c r="BT121" s="128"/>
      <c r="BU121" s="128"/>
      <c r="BV121" s="129"/>
      <c r="BW121" s="129"/>
      <c r="BX121" s="129"/>
    </row>
    <row r="122" spans="1:76" s="90" customFormat="1" x14ac:dyDescent="0.25">
      <c r="A122" s="91"/>
      <c r="B122" s="278">
        <v>112</v>
      </c>
      <c r="C122" s="93"/>
      <c r="D122" s="92"/>
      <c r="E122" s="130"/>
      <c r="F122" s="94" t="e">
        <f>VLOOKUP(E122,КТ!$A$4:$B$911,2,0)</f>
        <v>#N/A</v>
      </c>
      <c r="G122" s="95"/>
      <c r="H122" s="96"/>
      <c r="I122" s="97"/>
      <c r="J122" s="98"/>
      <c r="K122" s="99"/>
      <c r="L122" s="100" t="str">
        <f t="shared" si="13"/>
        <v>НЕТ</v>
      </c>
      <c r="M122" s="101" t="e">
        <f>VLOOKUP(E122,КТ!$A$4:$X$911,24,FALSE)</f>
        <v>#N/A</v>
      </c>
      <c r="N122" s="99"/>
      <c r="O122" s="99"/>
      <c r="P122" s="102"/>
      <c r="Q122" s="103"/>
      <c r="R122" s="103"/>
      <c r="S122" s="103"/>
      <c r="T122" s="104"/>
      <c r="U122" s="105"/>
      <c r="V122" s="105"/>
      <c r="W122" s="105"/>
      <c r="X122" s="105"/>
      <c r="Y122" s="105"/>
      <c r="Z122" s="105"/>
      <c r="AA122" s="105"/>
      <c r="AB122" s="105"/>
      <c r="AC122" s="105"/>
      <c r="AD122" s="105"/>
      <c r="AE122" s="105"/>
      <c r="AF122" s="105"/>
      <c r="AG122" s="106"/>
      <c r="AH122" s="107"/>
      <c r="AI122" s="108"/>
      <c r="AJ122" s="109"/>
      <c r="AK122" s="109"/>
      <c r="AL122" s="109"/>
      <c r="AM122" s="297" t="e">
        <f>VLOOKUP(J122,[2]Лист2!$A$2:$B$44,2,FALSE)</f>
        <v>#N/A</v>
      </c>
      <c r="AN122" s="110"/>
      <c r="AO122" s="298" t="e">
        <f>VLOOKUP(J122,[3]Общее!$A$2:$B$111,2,FALSE)/1000</f>
        <v>#N/A</v>
      </c>
      <c r="AP122" s="111" t="str">
        <f t="shared" si="14"/>
        <v/>
      </c>
      <c r="AQ122" s="112"/>
      <c r="AR122" s="113">
        <f t="shared" si="15"/>
        <v>0</v>
      </c>
      <c r="AS122" s="114" t="str">
        <f t="shared" si="16"/>
        <v/>
      </c>
      <c r="AT122" s="115"/>
      <c r="AU122" s="108"/>
      <c r="AV122" s="116" t="b">
        <f>IF(AND(ISERR(FIND({"."},AM122))),IF(AND(0&lt;AM122,AM122&lt;($AW122+1)),"красный",IF(AND($AW122&lt;AM122,AM122&lt;($AX122+1)),"оранжевый",IF(AND($AX122&lt;AM122,AM122&lt;($AY122+1)),"желтый",IF(AND(0&lt;AM122,AM122&gt;=$AZ122),"зеленый","")))))</f>
        <v>0</v>
      </c>
      <c r="AW122" s="117" t="e">
        <f>VLOOKUP(E122,КТ!$A$4:$AC$911,26,0)</f>
        <v>#N/A</v>
      </c>
      <c r="AX122" s="116" t="e">
        <f>VLOOKUP(E122,КТ!$A$4:$AC$911,27,0)</f>
        <v>#N/A</v>
      </c>
      <c r="AY122" s="116" t="e">
        <f>VLOOKUP(E122,КТ!$A$4:$AC$911,28,0)</f>
        <v>#N/A</v>
      </c>
      <c r="AZ122" s="118" t="e">
        <f>VLOOKUP(E122,КТ!$A$4:$AC$911,29,0)</f>
        <v>#N/A</v>
      </c>
      <c r="BA122" s="119"/>
      <c r="BB122" s="119"/>
      <c r="BC122" s="119"/>
      <c r="BD122" s="131" t="e">
        <f t="shared" si="17"/>
        <v>#N/A</v>
      </c>
      <c r="BE122" s="120" t="str">
        <f>IF(E122="","",(VLOOKUP(E122,КТ!$A$4:$AD$911,30,0)))</f>
        <v/>
      </c>
      <c r="BF122" s="121" t="str">
        <f>IF(E122="","",(VLOOKUP(E122,КТ!$A$4:$AD$911,5,0)))</f>
        <v/>
      </c>
      <c r="BG122" s="122"/>
      <c r="BH122" s="132"/>
      <c r="BI122" s="132"/>
      <c r="BJ122" s="132"/>
      <c r="BK122" s="123"/>
      <c r="BL122" s="124"/>
      <c r="BM122" s="125" t="str">
        <f>IFERROR(VLOOKUP(E122,КТ!$A$4:$AE$911,31,FALSE),"")</f>
        <v/>
      </c>
      <c r="BN122" s="124"/>
      <c r="BO122" s="126"/>
      <c r="BP122" s="124"/>
      <c r="BQ122" s="124"/>
      <c r="BR122" s="127"/>
      <c r="BS122" s="127"/>
      <c r="BT122" s="128"/>
      <c r="BU122" s="128"/>
      <c r="BV122" s="129"/>
      <c r="BW122" s="129"/>
      <c r="BX122" s="129"/>
    </row>
    <row r="123" spans="1:76" s="90" customFormat="1" x14ac:dyDescent="0.25">
      <c r="A123" s="91"/>
      <c r="B123" s="278">
        <v>113</v>
      </c>
      <c r="C123" s="93"/>
      <c r="D123" s="92"/>
      <c r="E123" s="130"/>
      <c r="F123" s="94" t="e">
        <f>VLOOKUP(E123,КТ!$A$4:$B$911,2,0)</f>
        <v>#N/A</v>
      </c>
      <c r="G123" s="95"/>
      <c r="H123" s="96"/>
      <c r="I123" s="97"/>
      <c r="J123" s="98"/>
      <c r="K123" s="99"/>
      <c r="L123" s="100" t="str">
        <f t="shared" si="13"/>
        <v>НЕТ</v>
      </c>
      <c r="M123" s="101" t="e">
        <f>VLOOKUP(E123,КТ!$A$4:$X$911,24,FALSE)</f>
        <v>#N/A</v>
      </c>
      <c r="N123" s="99"/>
      <c r="O123" s="99"/>
      <c r="P123" s="102"/>
      <c r="Q123" s="103"/>
      <c r="R123" s="103"/>
      <c r="S123" s="103"/>
      <c r="T123" s="104"/>
      <c r="U123" s="105"/>
      <c r="V123" s="105"/>
      <c r="W123" s="105"/>
      <c r="X123" s="105"/>
      <c r="Y123" s="105"/>
      <c r="Z123" s="105"/>
      <c r="AA123" s="105"/>
      <c r="AB123" s="105"/>
      <c r="AC123" s="105"/>
      <c r="AD123" s="105"/>
      <c r="AE123" s="105"/>
      <c r="AF123" s="105"/>
      <c r="AG123" s="106"/>
      <c r="AH123" s="107"/>
      <c r="AI123" s="108"/>
      <c r="AJ123" s="109"/>
      <c r="AK123" s="109"/>
      <c r="AL123" s="109"/>
      <c r="AM123" s="297" t="e">
        <f>VLOOKUP(J123,[2]Лист2!$A$2:$B$44,2,FALSE)</f>
        <v>#N/A</v>
      </c>
      <c r="AN123" s="110"/>
      <c r="AO123" s="298" t="e">
        <f>VLOOKUP(J123,[3]Общее!$A$2:$B$111,2,FALSE)/1000</f>
        <v>#N/A</v>
      </c>
      <c r="AP123" s="111" t="str">
        <f t="shared" si="14"/>
        <v/>
      </c>
      <c r="AQ123" s="112"/>
      <c r="AR123" s="113">
        <f t="shared" si="15"/>
        <v>0</v>
      </c>
      <c r="AS123" s="114" t="str">
        <f t="shared" si="16"/>
        <v/>
      </c>
      <c r="AT123" s="115"/>
      <c r="AU123" s="108"/>
      <c r="AV123" s="116" t="b">
        <f>IF(AND(ISERR(FIND({"."},AM123))),IF(AND(0&lt;AM123,AM123&lt;($AW123+1)),"красный",IF(AND($AW123&lt;AM123,AM123&lt;($AX123+1)),"оранжевый",IF(AND($AX123&lt;AM123,AM123&lt;($AY123+1)),"желтый",IF(AND(0&lt;AM123,AM123&gt;=$AZ123),"зеленый","")))))</f>
        <v>0</v>
      </c>
      <c r="AW123" s="117" t="e">
        <f>VLOOKUP(E123,КТ!$A$4:$AC$911,26,0)</f>
        <v>#N/A</v>
      </c>
      <c r="AX123" s="116" t="e">
        <f>VLOOKUP(E123,КТ!$A$4:$AC$911,27,0)</f>
        <v>#N/A</v>
      </c>
      <c r="AY123" s="116" t="e">
        <f>VLOOKUP(E123,КТ!$A$4:$AC$911,28,0)</f>
        <v>#N/A</v>
      </c>
      <c r="AZ123" s="118" t="e">
        <f>VLOOKUP(E123,КТ!$A$4:$AC$911,29,0)</f>
        <v>#N/A</v>
      </c>
      <c r="BA123" s="119"/>
      <c r="BB123" s="119"/>
      <c r="BC123" s="119"/>
      <c r="BD123" s="131" t="e">
        <f t="shared" si="17"/>
        <v>#N/A</v>
      </c>
      <c r="BE123" s="120" t="str">
        <f>IF(E123="","",(VLOOKUP(E123,КТ!$A$4:$AD$911,30,0)))</f>
        <v/>
      </c>
      <c r="BF123" s="121" t="str">
        <f>IF(E123="","",(VLOOKUP(E123,КТ!$A$4:$AD$911,5,0)))</f>
        <v/>
      </c>
      <c r="BG123" s="122"/>
      <c r="BH123" s="132"/>
      <c r="BI123" s="132"/>
      <c r="BJ123" s="132"/>
      <c r="BK123" s="123"/>
      <c r="BL123" s="124"/>
      <c r="BM123" s="125" t="str">
        <f>IFERROR(VLOOKUP(E123,КТ!$A$4:$AE$911,31,FALSE),"")</f>
        <v/>
      </c>
      <c r="BN123" s="124"/>
      <c r="BO123" s="126"/>
      <c r="BP123" s="124"/>
      <c r="BQ123" s="124"/>
      <c r="BR123" s="127"/>
      <c r="BS123" s="127"/>
      <c r="BT123" s="128"/>
      <c r="BU123" s="128"/>
      <c r="BV123" s="129"/>
      <c r="BW123" s="129"/>
      <c r="BX123" s="129"/>
    </row>
    <row r="124" spans="1:76" s="90" customFormat="1" x14ac:dyDescent="0.25">
      <c r="A124" s="91"/>
      <c r="B124" s="278">
        <v>114</v>
      </c>
      <c r="C124" s="93"/>
      <c r="D124" s="92"/>
      <c r="E124" s="130"/>
      <c r="F124" s="94" t="e">
        <f>VLOOKUP(E124,КТ!$A$4:$B$911,2,0)</f>
        <v>#N/A</v>
      </c>
      <c r="G124" s="95"/>
      <c r="H124" s="96"/>
      <c r="I124" s="97"/>
      <c r="J124" s="98"/>
      <c r="K124" s="99"/>
      <c r="L124" s="100" t="str">
        <f t="shared" si="13"/>
        <v>НЕТ</v>
      </c>
      <c r="M124" s="101" t="e">
        <f>VLOOKUP(E124,КТ!$A$4:$X$911,24,FALSE)</f>
        <v>#N/A</v>
      </c>
      <c r="N124" s="99"/>
      <c r="O124" s="99"/>
      <c r="P124" s="102"/>
      <c r="Q124" s="103"/>
      <c r="R124" s="103"/>
      <c r="S124" s="103"/>
      <c r="T124" s="104"/>
      <c r="U124" s="105"/>
      <c r="V124" s="105"/>
      <c r="W124" s="105"/>
      <c r="X124" s="105"/>
      <c r="Y124" s="105"/>
      <c r="Z124" s="105"/>
      <c r="AA124" s="105"/>
      <c r="AB124" s="105"/>
      <c r="AC124" s="105"/>
      <c r="AD124" s="105"/>
      <c r="AE124" s="105"/>
      <c r="AF124" s="105"/>
      <c r="AG124" s="106"/>
      <c r="AH124" s="107"/>
      <c r="AI124" s="108"/>
      <c r="AJ124" s="109"/>
      <c r="AK124" s="109"/>
      <c r="AL124" s="109"/>
      <c r="AM124" s="297" t="e">
        <f>VLOOKUP(J124,[2]Лист2!$A$2:$B$44,2,FALSE)</f>
        <v>#N/A</v>
      </c>
      <c r="AN124" s="110"/>
      <c r="AO124" s="298" t="e">
        <f>VLOOKUP(J124,[3]Общее!$A$2:$B$111,2,FALSE)/1000</f>
        <v>#N/A</v>
      </c>
      <c r="AP124" s="111" t="str">
        <f t="shared" si="14"/>
        <v/>
      </c>
      <c r="AQ124" s="112"/>
      <c r="AR124" s="113">
        <f t="shared" si="15"/>
        <v>0</v>
      </c>
      <c r="AS124" s="114" t="str">
        <f t="shared" si="16"/>
        <v/>
      </c>
      <c r="AT124" s="115"/>
      <c r="AU124" s="108"/>
      <c r="AV124" s="116" t="b">
        <f>IF(AND(ISERR(FIND({"."},AM124))),IF(AND(0&lt;AM124,AM124&lt;($AW124+1)),"красный",IF(AND($AW124&lt;AM124,AM124&lt;($AX124+1)),"оранжевый",IF(AND($AX124&lt;AM124,AM124&lt;($AY124+1)),"желтый",IF(AND(0&lt;AM124,AM124&gt;=$AZ124),"зеленый","")))))</f>
        <v>0</v>
      </c>
      <c r="AW124" s="117" t="e">
        <f>VLOOKUP(E124,КТ!$A$4:$AC$911,26,0)</f>
        <v>#N/A</v>
      </c>
      <c r="AX124" s="116" t="e">
        <f>VLOOKUP(E124,КТ!$A$4:$AC$911,27,0)</f>
        <v>#N/A</v>
      </c>
      <c r="AY124" s="116" t="e">
        <f>VLOOKUP(E124,КТ!$A$4:$AC$911,28,0)</f>
        <v>#N/A</v>
      </c>
      <c r="AZ124" s="118" t="e">
        <f>VLOOKUP(E124,КТ!$A$4:$AC$911,29,0)</f>
        <v>#N/A</v>
      </c>
      <c r="BA124" s="119"/>
      <c r="BB124" s="119"/>
      <c r="BC124" s="119"/>
      <c r="BD124" s="131" t="e">
        <f t="shared" si="17"/>
        <v>#N/A</v>
      </c>
      <c r="BE124" s="120" t="str">
        <f>IF(E124="","",(VLOOKUP(E124,КТ!$A$4:$AD$911,30,0)))</f>
        <v/>
      </c>
      <c r="BF124" s="121" t="str">
        <f>IF(E124="","",(VLOOKUP(E124,КТ!$A$4:$AD$911,5,0)))</f>
        <v/>
      </c>
      <c r="BG124" s="122"/>
      <c r="BH124" s="132"/>
      <c r="BI124" s="132"/>
      <c r="BJ124" s="132"/>
      <c r="BK124" s="123"/>
      <c r="BL124" s="124"/>
      <c r="BM124" s="125" t="str">
        <f>IFERROR(VLOOKUP(E124,КТ!$A$4:$AE$911,31,FALSE),"")</f>
        <v/>
      </c>
      <c r="BN124" s="124"/>
      <c r="BO124" s="126"/>
      <c r="BP124" s="124"/>
      <c r="BQ124" s="124"/>
      <c r="BR124" s="127"/>
      <c r="BS124" s="127"/>
      <c r="BT124" s="128"/>
      <c r="BU124" s="128"/>
      <c r="BV124" s="129"/>
      <c r="BW124" s="129"/>
      <c r="BX124" s="129"/>
    </row>
    <row r="125" spans="1:76" s="90" customFormat="1" x14ac:dyDescent="0.25">
      <c r="A125" s="91"/>
      <c r="B125" s="278">
        <v>115</v>
      </c>
      <c r="C125" s="93"/>
      <c r="D125" s="92"/>
      <c r="E125" s="130"/>
      <c r="F125" s="94" t="e">
        <f>VLOOKUP(E125,КТ!$A$4:$B$911,2,0)</f>
        <v>#N/A</v>
      </c>
      <c r="G125" s="95"/>
      <c r="H125" s="96"/>
      <c r="I125" s="97"/>
      <c r="J125" s="98"/>
      <c r="K125" s="99"/>
      <c r="L125" s="100" t="str">
        <f t="shared" si="13"/>
        <v>НЕТ</v>
      </c>
      <c r="M125" s="101" t="e">
        <f>VLOOKUP(E125,КТ!$A$4:$X$911,24,FALSE)</f>
        <v>#N/A</v>
      </c>
      <c r="N125" s="99"/>
      <c r="O125" s="99"/>
      <c r="P125" s="102"/>
      <c r="Q125" s="103"/>
      <c r="R125" s="103"/>
      <c r="S125" s="103"/>
      <c r="T125" s="104"/>
      <c r="U125" s="105"/>
      <c r="V125" s="105"/>
      <c r="W125" s="105"/>
      <c r="X125" s="105"/>
      <c r="Y125" s="105"/>
      <c r="Z125" s="105"/>
      <c r="AA125" s="105"/>
      <c r="AB125" s="105"/>
      <c r="AC125" s="105"/>
      <c r="AD125" s="105"/>
      <c r="AE125" s="105"/>
      <c r="AF125" s="105"/>
      <c r="AG125" s="106"/>
      <c r="AH125" s="107"/>
      <c r="AI125" s="108"/>
      <c r="AJ125" s="109"/>
      <c r="AK125" s="109"/>
      <c r="AL125" s="109"/>
      <c r="AM125" s="297" t="e">
        <f>VLOOKUP(J125,[2]Лист2!$A$2:$B$44,2,FALSE)</f>
        <v>#N/A</v>
      </c>
      <c r="AN125" s="110"/>
      <c r="AO125" s="298" t="e">
        <f>VLOOKUP(J125,[3]Общее!$A$2:$B$111,2,FALSE)/1000</f>
        <v>#N/A</v>
      </c>
      <c r="AP125" s="111" t="str">
        <f t="shared" si="14"/>
        <v/>
      </c>
      <c r="AQ125" s="112"/>
      <c r="AR125" s="113">
        <f t="shared" si="15"/>
        <v>0</v>
      </c>
      <c r="AS125" s="114" t="str">
        <f t="shared" si="16"/>
        <v/>
      </c>
      <c r="AT125" s="115"/>
      <c r="AU125" s="108"/>
      <c r="AV125" s="116" t="b">
        <f>IF(AND(ISERR(FIND({"."},AM125))),IF(AND(0&lt;AM125,AM125&lt;($AW125+1)),"красный",IF(AND($AW125&lt;AM125,AM125&lt;($AX125+1)),"оранжевый",IF(AND($AX125&lt;AM125,AM125&lt;($AY125+1)),"желтый",IF(AND(0&lt;AM125,AM125&gt;=$AZ125),"зеленый","")))))</f>
        <v>0</v>
      </c>
      <c r="AW125" s="117" t="e">
        <f>VLOOKUP(E125,КТ!$A$4:$AC$911,26,0)</f>
        <v>#N/A</v>
      </c>
      <c r="AX125" s="116" t="e">
        <f>VLOOKUP(E125,КТ!$A$4:$AC$911,27,0)</f>
        <v>#N/A</v>
      </c>
      <c r="AY125" s="116" t="e">
        <f>VLOOKUP(E125,КТ!$A$4:$AC$911,28,0)</f>
        <v>#N/A</v>
      </c>
      <c r="AZ125" s="118" t="e">
        <f>VLOOKUP(E125,КТ!$A$4:$AC$911,29,0)</f>
        <v>#N/A</v>
      </c>
      <c r="BA125" s="119"/>
      <c r="BB125" s="119"/>
      <c r="BC125" s="119"/>
      <c r="BD125" s="131" t="e">
        <f t="shared" si="17"/>
        <v>#N/A</v>
      </c>
      <c r="BE125" s="120" t="str">
        <f>IF(E125="","",(VLOOKUP(E125,КТ!$A$4:$AD$911,30,0)))</f>
        <v/>
      </c>
      <c r="BF125" s="121" t="str">
        <f>IF(E125="","",(VLOOKUP(E125,КТ!$A$4:$AD$911,5,0)))</f>
        <v/>
      </c>
      <c r="BG125" s="122"/>
      <c r="BH125" s="132"/>
      <c r="BI125" s="132"/>
      <c r="BJ125" s="132"/>
      <c r="BK125" s="123"/>
      <c r="BL125" s="124"/>
      <c r="BM125" s="125" t="str">
        <f>IFERROR(VLOOKUP(E125,КТ!$A$4:$AE$911,31,FALSE),"")</f>
        <v/>
      </c>
      <c r="BN125" s="124"/>
      <c r="BO125" s="126"/>
      <c r="BP125" s="124"/>
      <c r="BQ125" s="124"/>
      <c r="BR125" s="127"/>
      <c r="BS125" s="127"/>
      <c r="BT125" s="128"/>
      <c r="BU125" s="128"/>
      <c r="BV125" s="129"/>
      <c r="BW125" s="129"/>
      <c r="BX125" s="129"/>
    </row>
    <row r="126" spans="1:76" s="90" customFormat="1" x14ac:dyDescent="0.25">
      <c r="A126" s="91"/>
      <c r="B126" s="278">
        <v>116</v>
      </c>
      <c r="C126" s="93"/>
      <c r="D126" s="92"/>
      <c r="E126" s="130"/>
      <c r="F126" s="94" t="e">
        <f>VLOOKUP(E126,КТ!$A$4:$B$911,2,0)</f>
        <v>#N/A</v>
      </c>
      <c r="G126" s="95"/>
      <c r="H126" s="96"/>
      <c r="I126" s="97"/>
      <c r="J126" s="98"/>
      <c r="K126" s="99"/>
      <c r="L126" s="100" t="str">
        <f t="shared" si="13"/>
        <v>НЕТ</v>
      </c>
      <c r="M126" s="101" t="e">
        <f>VLOOKUP(E126,КТ!$A$4:$X$911,24,FALSE)</f>
        <v>#N/A</v>
      </c>
      <c r="N126" s="99"/>
      <c r="O126" s="99"/>
      <c r="P126" s="102"/>
      <c r="Q126" s="103"/>
      <c r="R126" s="103"/>
      <c r="S126" s="103"/>
      <c r="T126" s="104"/>
      <c r="U126" s="105"/>
      <c r="V126" s="105"/>
      <c r="W126" s="105"/>
      <c r="X126" s="105"/>
      <c r="Y126" s="105"/>
      <c r="Z126" s="105"/>
      <c r="AA126" s="105"/>
      <c r="AB126" s="105"/>
      <c r="AC126" s="105"/>
      <c r="AD126" s="105"/>
      <c r="AE126" s="105"/>
      <c r="AF126" s="105"/>
      <c r="AG126" s="106"/>
      <c r="AH126" s="107"/>
      <c r="AI126" s="108"/>
      <c r="AJ126" s="109"/>
      <c r="AK126" s="109"/>
      <c r="AL126" s="109"/>
      <c r="AM126" s="297" t="e">
        <f>VLOOKUP(J126,[2]Лист2!$A$2:$B$44,2,FALSE)</f>
        <v>#N/A</v>
      </c>
      <c r="AN126" s="110"/>
      <c r="AO126" s="298" t="e">
        <f>VLOOKUP(J126,[3]Общее!$A$2:$B$111,2,FALSE)/1000</f>
        <v>#N/A</v>
      </c>
      <c r="AP126" s="111" t="str">
        <f t="shared" si="14"/>
        <v/>
      </c>
      <c r="AQ126" s="112"/>
      <c r="AR126" s="113">
        <f t="shared" si="15"/>
        <v>0</v>
      </c>
      <c r="AS126" s="114" t="str">
        <f t="shared" si="16"/>
        <v/>
      </c>
      <c r="AT126" s="115"/>
      <c r="AU126" s="108"/>
      <c r="AV126" s="116" t="b">
        <f>IF(AND(ISERR(FIND({"."},AM126))),IF(AND(0&lt;AM126,AM126&lt;($AW126+1)),"красный",IF(AND($AW126&lt;AM126,AM126&lt;($AX126+1)),"оранжевый",IF(AND($AX126&lt;AM126,AM126&lt;($AY126+1)),"желтый",IF(AND(0&lt;AM126,AM126&gt;=$AZ126),"зеленый","")))))</f>
        <v>0</v>
      </c>
      <c r="AW126" s="117" t="e">
        <f>VLOOKUP(E126,КТ!$A$4:$AC$911,26,0)</f>
        <v>#N/A</v>
      </c>
      <c r="AX126" s="116" t="e">
        <f>VLOOKUP(E126,КТ!$A$4:$AC$911,27,0)</f>
        <v>#N/A</v>
      </c>
      <c r="AY126" s="116" t="e">
        <f>VLOOKUP(E126,КТ!$A$4:$AC$911,28,0)</f>
        <v>#N/A</v>
      </c>
      <c r="AZ126" s="118" t="e">
        <f>VLOOKUP(E126,КТ!$A$4:$AC$911,29,0)</f>
        <v>#N/A</v>
      </c>
      <c r="BA126" s="119"/>
      <c r="BB126" s="119"/>
      <c r="BC126" s="119"/>
      <c r="BD126" s="131" t="e">
        <f t="shared" si="17"/>
        <v>#N/A</v>
      </c>
      <c r="BE126" s="120" t="str">
        <f>IF(E126="","",(VLOOKUP(E126,КТ!$A$4:$AD$911,30,0)))</f>
        <v/>
      </c>
      <c r="BF126" s="121" t="str">
        <f>IF(E126="","",(VLOOKUP(E126,КТ!$A$4:$AD$911,5,0)))</f>
        <v/>
      </c>
      <c r="BG126" s="122"/>
      <c r="BH126" s="132"/>
      <c r="BI126" s="132"/>
      <c r="BJ126" s="132"/>
      <c r="BK126" s="123"/>
      <c r="BL126" s="124"/>
      <c r="BM126" s="125" t="str">
        <f>IFERROR(VLOOKUP(E126,КТ!$A$4:$AE$911,31,FALSE),"")</f>
        <v/>
      </c>
      <c r="BN126" s="124"/>
      <c r="BO126" s="126"/>
      <c r="BP126" s="124"/>
      <c r="BQ126" s="124"/>
      <c r="BR126" s="127"/>
      <c r="BS126" s="127"/>
      <c r="BT126" s="128"/>
      <c r="BU126" s="128"/>
      <c r="BV126" s="129"/>
      <c r="BW126" s="129"/>
      <c r="BX126" s="129"/>
    </row>
    <row r="127" spans="1:76" s="90" customFormat="1" x14ac:dyDescent="0.25">
      <c r="A127" s="91"/>
      <c r="B127" s="278">
        <v>117</v>
      </c>
      <c r="C127" s="93"/>
      <c r="D127" s="92"/>
      <c r="E127" s="130"/>
      <c r="F127" s="94" t="e">
        <f>VLOOKUP(E127,КТ!$A$4:$B$911,2,0)</f>
        <v>#N/A</v>
      </c>
      <c r="G127" s="95"/>
      <c r="H127" s="96"/>
      <c r="I127" s="97"/>
      <c r="J127" s="98"/>
      <c r="K127" s="99"/>
      <c r="L127" s="100" t="str">
        <f t="shared" si="13"/>
        <v>НЕТ</v>
      </c>
      <c r="M127" s="101" t="e">
        <f>VLOOKUP(E127,КТ!$A$4:$X$911,24,FALSE)</f>
        <v>#N/A</v>
      </c>
      <c r="N127" s="99"/>
      <c r="O127" s="99"/>
      <c r="P127" s="102"/>
      <c r="Q127" s="103"/>
      <c r="R127" s="103"/>
      <c r="S127" s="103"/>
      <c r="T127" s="104"/>
      <c r="U127" s="105"/>
      <c r="V127" s="105"/>
      <c r="W127" s="105"/>
      <c r="X127" s="105"/>
      <c r="Y127" s="105"/>
      <c r="Z127" s="105"/>
      <c r="AA127" s="105"/>
      <c r="AB127" s="105"/>
      <c r="AC127" s="105"/>
      <c r="AD127" s="105"/>
      <c r="AE127" s="105"/>
      <c r="AF127" s="105"/>
      <c r="AG127" s="106"/>
      <c r="AH127" s="107"/>
      <c r="AI127" s="108"/>
      <c r="AJ127" s="109"/>
      <c r="AK127" s="109"/>
      <c r="AL127" s="109"/>
      <c r="AM127" s="297" t="e">
        <f>VLOOKUP(J127,[2]Лист2!$A$2:$B$44,2,FALSE)</f>
        <v>#N/A</v>
      </c>
      <c r="AN127" s="110"/>
      <c r="AO127" s="298" t="e">
        <f>VLOOKUP(J127,[3]Общее!$A$2:$B$111,2,FALSE)/1000</f>
        <v>#N/A</v>
      </c>
      <c r="AP127" s="111" t="str">
        <f t="shared" si="14"/>
        <v/>
      </c>
      <c r="AQ127" s="112"/>
      <c r="AR127" s="113">
        <f t="shared" si="15"/>
        <v>0</v>
      </c>
      <c r="AS127" s="114" t="str">
        <f t="shared" si="16"/>
        <v/>
      </c>
      <c r="AT127" s="115"/>
      <c r="AU127" s="108"/>
      <c r="AV127" s="116" t="b">
        <f>IF(AND(ISERR(FIND({"."},AM127))),IF(AND(0&lt;AM127,AM127&lt;($AW127+1)),"красный",IF(AND($AW127&lt;AM127,AM127&lt;($AX127+1)),"оранжевый",IF(AND($AX127&lt;AM127,AM127&lt;($AY127+1)),"желтый",IF(AND(0&lt;AM127,AM127&gt;=$AZ127),"зеленый","")))))</f>
        <v>0</v>
      </c>
      <c r="AW127" s="117" t="e">
        <f>VLOOKUP(E127,КТ!$A$4:$AC$911,26,0)</f>
        <v>#N/A</v>
      </c>
      <c r="AX127" s="116" t="e">
        <f>VLOOKUP(E127,КТ!$A$4:$AC$911,27,0)</f>
        <v>#N/A</v>
      </c>
      <c r="AY127" s="116" t="e">
        <f>VLOOKUP(E127,КТ!$A$4:$AC$911,28,0)</f>
        <v>#N/A</v>
      </c>
      <c r="AZ127" s="118" t="e">
        <f>VLOOKUP(E127,КТ!$A$4:$AC$911,29,0)</f>
        <v>#N/A</v>
      </c>
      <c r="BA127" s="119"/>
      <c r="BB127" s="119"/>
      <c r="BC127" s="119"/>
      <c r="BD127" s="131" t="e">
        <f t="shared" si="17"/>
        <v>#N/A</v>
      </c>
      <c r="BE127" s="120" t="str">
        <f>IF(E127="","",(VLOOKUP(E127,КТ!$A$4:$AD$911,30,0)))</f>
        <v/>
      </c>
      <c r="BF127" s="121" t="str">
        <f>IF(E127="","",(VLOOKUP(E127,КТ!$A$4:$AD$911,5,0)))</f>
        <v/>
      </c>
      <c r="BG127" s="122"/>
      <c r="BH127" s="132"/>
      <c r="BI127" s="132"/>
      <c r="BJ127" s="132"/>
      <c r="BK127" s="123"/>
      <c r="BL127" s="124"/>
      <c r="BM127" s="125" t="str">
        <f>IFERROR(VLOOKUP(E127,КТ!$A$4:$AE$911,31,FALSE),"")</f>
        <v/>
      </c>
      <c r="BN127" s="124"/>
      <c r="BO127" s="126"/>
      <c r="BP127" s="124"/>
      <c r="BQ127" s="124"/>
      <c r="BR127" s="127"/>
      <c r="BS127" s="127"/>
      <c r="BT127" s="128"/>
      <c r="BU127" s="128"/>
      <c r="BV127" s="129"/>
      <c r="BW127" s="129"/>
      <c r="BX127" s="129"/>
    </row>
    <row r="128" spans="1:76" s="90" customFormat="1" x14ac:dyDescent="0.25">
      <c r="A128" s="91"/>
      <c r="B128" s="278">
        <v>118</v>
      </c>
      <c r="C128" s="93"/>
      <c r="D128" s="92"/>
      <c r="E128" s="130"/>
      <c r="F128" s="94" t="e">
        <f>VLOOKUP(E128,КТ!$A$4:$B$911,2,0)</f>
        <v>#N/A</v>
      </c>
      <c r="G128" s="95"/>
      <c r="H128" s="96"/>
      <c r="I128" s="97"/>
      <c r="J128" s="98"/>
      <c r="K128" s="99"/>
      <c r="L128" s="100" t="str">
        <f t="shared" si="13"/>
        <v>НЕТ</v>
      </c>
      <c r="M128" s="101" t="e">
        <f>VLOOKUP(E128,КТ!$A$4:$X$911,24,FALSE)</f>
        <v>#N/A</v>
      </c>
      <c r="N128" s="99"/>
      <c r="O128" s="99"/>
      <c r="P128" s="102"/>
      <c r="Q128" s="103"/>
      <c r="R128" s="103"/>
      <c r="S128" s="103"/>
      <c r="T128" s="104"/>
      <c r="U128" s="105"/>
      <c r="V128" s="105"/>
      <c r="W128" s="105"/>
      <c r="X128" s="105"/>
      <c r="Y128" s="105"/>
      <c r="Z128" s="105"/>
      <c r="AA128" s="105"/>
      <c r="AB128" s="105"/>
      <c r="AC128" s="105"/>
      <c r="AD128" s="105"/>
      <c r="AE128" s="105"/>
      <c r="AF128" s="105"/>
      <c r="AG128" s="106"/>
      <c r="AH128" s="107"/>
      <c r="AI128" s="108"/>
      <c r="AJ128" s="109"/>
      <c r="AK128" s="109"/>
      <c r="AL128" s="109"/>
      <c r="AM128" s="297" t="e">
        <f>VLOOKUP(J128,[2]Лист2!$A$2:$B$44,2,FALSE)</f>
        <v>#N/A</v>
      </c>
      <c r="AN128" s="110"/>
      <c r="AO128" s="298" t="e">
        <f>VLOOKUP(J128,[3]Общее!$A$2:$B$111,2,FALSE)/1000</f>
        <v>#N/A</v>
      </c>
      <c r="AP128" s="111" t="str">
        <f t="shared" si="14"/>
        <v/>
      </c>
      <c r="AQ128" s="112"/>
      <c r="AR128" s="113">
        <f t="shared" si="15"/>
        <v>0</v>
      </c>
      <c r="AS128" s="114" t="str">
        <f t="shared" si="16"/>
        <v/>
      </c>
      <c r="AT128" s="115"/>
      <c r="AU128" s="108"/>
      <c r="AV128" s="116" t="b">
        <f>IF(AND(ISERR(FIND({"."},AM128))),IF(AND(0&lt;AM128,AM128&lt;($AW128+1)),"красный",IF(AND($AW128&lt;AM128,AM128&lt;($AX128+1)),"оранжевый",IF(AND($AX128&lt;AM128,AM128&lt;($AY128+1)),"желтый",IF(AND(0&lt;AM128,AM128&gt;=$AZ128),"зеленый","")))))</f>
        <v>0</v>
      </c>
      <c r="AW128" s="117" t="e">
        <f>VLOOKUP(E128,КТ!$A$4:$AC$911,26,0)</f>
        <v>#N/A</v>
      </c>
      <c r="AX128" s="116" t="e">
        <f>VLOOKUP(E128,КТ!$A$4:$AC$911,27,0)</f>
        <v>#N/A</v>
      </c>
      <c r="AY128" s="116" t="e">
        <f>VLOOKUP(E128,КТ!$A$4:$AC$911,28,0)</f>
        <v>#N/A</v>
      </c>
      <c r="AZ128" s="118" t="e">
        <f>VLOOKUP(E128,КТ!$A$4:$AC$911,29,0)</f>
        <v>#N/A</v>
      </c>
      <c r="BA128" s="119"/>
      <c r="BB128" s="119"/>
      <c r="BC128" s="119"/>
      <c r="BD128" s="131" t="e">
        <f t="shared" si="17"/>
        <v>#N/A</v>
      </c>
      <c r="BE128" s="120" t="str">
        <f>IF(E128="","",(VLOOKUP(E128,КТ!$A$4:$AD$911,30,0)))</f>
        <v/>
      </c>
      <c r="BF128" s="121" t="str">
        <f>IF(E128="","",(VLOOKUP(E128,КТ!$A$4:$AD$911,5,0)))</f>
        <v/>
      </c>
      <c r="BG128" s="122"/>
      <c r="BH128" s="132"/>
      <c r="BI128" s="132"/>
      <c r="BJ128" s="132"/>
      <c r="BK128" s="123"/>
      <c r="BL128" s="124"/>
      <c r="BM128" s="125" t="str">
        <f>IFERROR(VLOOKUP(E128,КТ!$A$4:$AE$911,31,FALSE),"")</f>
        <v/>
      </c>
      <c r="BN128" s="124"/>
      <c r="BO128" s="126"/>
      <c r="BP128" s="124"/>
      <c r="BQ128" s="124"/>
      <c r="BR128" s="127"/>
      <c r="BS128" s="127"/>
      <c r="BT128" s="128"/>
      <c r="BU128" s="128"/>
      <c r="BV128" s="129"/>
      <c r="BW128" s="129"/>
      <c r="BX128" s="129"/>
    </row>
    <row r="129" spans="1:76" s="90" customFormat="1" x14ac:dyDescent="0.25">
      <c r="A129" s="91"/>
      <c r="B129" s="278">
        <v>119</v>
      </c>
      <c r="C129" s="93"/>
      <c r="D129" s="92"/>
      <c r="E129" s="130"/>
      <c r="F129" s="94" t="e">
        <f>VLOOKUP(E129,КТ!$A$4:$B$911,2,0)</f>
        <v>#N/A</v>
      </c>
      <c r="G129" s="95"/>
      <c r="H129" s="96"/>
      <c r="I129" s="97"/>
      <c r="J129" s="98"/>
      <c r="K129" s="99"/>
      <c r="L129" s="100" t="str">
        <f t="shared" si="13"/>
        <v>НЕТ</v>
      </c>
      <c r="M129" s="101" t="e">
        <f>VLOOKUP(E129,КТ!$A$4:$X$911,24,FALSE)</f>
        <v>#N/A</v>
      </c>
      <c r="N129" s="99"/>
      <c r="O129" s="99"/>
      <c r="P129" s="102"/>
      <c r="Q129" s="103"/>
      <c r="R129" s="103"/>
      <c r="S129" s="103"/>
      <c r="T129" s="104"/>
      <c r="U129" s="105"/>
      <c r="V129" s="105"/>
      <c r="W129" s="105"/>
      <c r="X129" s="105"/>
      <c r="Y129" s="105"/>
      <c r="Z129" s="105"/>
      <c r="AA129" s="105"/>
      <c r="AB129" s="105"/>
      <c r="AC129" s="105"/>
      <c r="AD129" s="105"/>
      <c r="AE129" s="105"/>
      <c r="AF129" s="105"/>
      <c r="AG129" s="106"/>
      <c r="AH129" s="107"/>
      <c r="AI129" s="108"/>
      <c r="AJ129" s="109"/>
      <c r="AK129" s="109"/>
      <c r="AL129" s="109"/>
      <c r="AM129" s="297" t="e">
        <f>VLOOKUP(J129,[2]Лист2!$A$2:$B$44,2,FALSE)</f>
        <v>#N/A</v>
      </c>
      <c r="AN129" s="110"/>
      <c r="AO129" s="298" t="e">
        <f>VLOOKUP(J129,[3]Общее!$A$2:$B$111,2,FALSE)/1000</f>
        <v>#N/A</v>
      </c>
      <c r="AP129" s="111" t="str">
        <f t="shared" si="14"/>
        <v/>
      </c>
      <c r="AQ129" s="112"/>
      <c r="AR129" s="113">
        <f t="shared" si="15"/>
        <v>0</v>
      </c>
      <c r="AS129" s="114" t="str">
        <f t="shared" si="16"/>
        <v/>
      </c>
      <c r="AT129" s="115"/>
      <c r="AU129" s="108"/>
      <c r="AV129" s="116" t="b">
        <f>IF(AND(ISERR(FIND({"."},AM129))),IF(AND(0&lt;AM129,AM129&lt;($AW129+1)),"красный",IF(AND($AW129&lt;AM129,AM129&lt;($AX129+1)),"оранжевый",IF(AND($AX129&lt;AM129,AM129&lt;($AY129+1)),"желтый",IF(AND(0&lt;AM129,AM129&gt;=$AZ129),"зеленый","")))))</f>
        <v>0</v>
      </c>
      <c r="AW129" s="117" t="e">
        <f>VLOOKUP(E129,КТ!$A$4:$AC$911,26,0)</f>
        <v>#N/A</v>
      </c>
      <c r="AX129" s="116" t="e">
        <f>VLOOKUP(E129,КТ!$A$4:$AC$911,27,0)</f>
        <v>#N/A</v>
      </c>
      <c r="AY129" s="116" t="e">
        <f>VLOOKUP(E129,КТ!$A$4:$AC$911,28,0)</f>
        <v>#N/A</v>
      </c>
      <c r="AZ129" s="118" t="e">
        <f>VLOOKUP(E129,КТ!$A$4:$AC$911,29,0)</f>
        <v>#N/A</v>
      </c>
      <c r="BA129" s="119"/>
      <c r="BB129" s="119"/>
      <c r="BC129" s="119"/>
      <c r="BD129" s="131" t="e">
        <f t="shared" si="17"/>
        <v>#N/A</v>
      </c>
      <c r="BE129" s="120" t="str">
        <f>IF(E129="","",(VLOOKUP(E129,КТ!$A$4:$AD$911,30,0)))</f>
        <v/>
      </c>
      <c r="BF129" s="121" t="str">
        <f>IF(E129="","",(VLOOKUP(E129,КТ!$A$4:$AD$911,5,0)))</f>
        <v/>
      </c>
      <c r="BG129" s="122"/>
      <c r="BH129" s="132"/>
      <c r="BI129" s="132"/>
      <c r="BJ129" s="132"/>
      <c r="BK129" s="123"/>
      <c r="BL129" s="124"/>
      <c r="BM129" s="125" t="str">
        <f>IFERROR(VLOOKUP(E129,КТ!$A$4:$AE$911,31,FALSE),"")</f>
        <v/>
      </c>
      <c r="BN129" s="124"/>
      <c r="BO129" s="126"/>
      <c r="BP129" s="124"/>
      <c r="BQ129" s="124"/>
      <c r="BR129" s="127"/>
      <c r="BS129" s="127"/>
      <c r="BT129" s="128"/>
      <c r="BU129" s="128"/>
      <c r="BV129" s="129"/>
      <c r="BW129" s="129"/>
      <c r="BX129" s="129"/>
    </row>
    <row r="130" spans="1:76" s="90" customFormat="1" x14ac:dyDescent="0.25">
      <c r="A130" s="91"/>
      <c r="B130" s="278">
        <v>120</v>
      </c>
      <c r="C130" s="93"/>
      <c r="D130" s="92"/>
      <c r="E130" s="130"/>
      <c r="F130" s="94" t="e">
        <f>VLOOKUP(E130,КТ!$A$4:$B$911,2,0)</f>
        <v>#N/A</v>
      </c>
      <c r="G130" s="95"/>
      <c r="H130" s="96"/>
      <c r="I130" s="97"/>
      <c r="J130" s="98"/>
      <c r="K130" s="99"/>
      <c r="L130" s="100" t="str">
        <f t="shared" si="13"/>
        <v>НЕТ</v>
      </c>
      <c r="M130" s="101" t="e">
        <f>VLOOKUP(E130,КТ!$A$4:$X$911,24,FALSE)</f>
        <v>#N/A</v>
      </c>
      <c r="N130" s="99"/>
      <c r="O130" s="99"/>
      <c r="P130" s="102"/>
      <c r="Q130" s="103"/>
      <c r="R130" s="103"/>
      <c r="S130" s="103"/>
      <c r="T130" s="104"/>
      <c r="U130" s="105"/>
      <c r="V130" s="105"/>
      <c r="W130" s="105"/>
      <c r="X130" s="105"/>
      <c r="Y130" s="105"/>
      <c r="Z130" s="105"/>
      <c r="AA130" s="105"/>
      <c r="AB130" s="105"/>
      <c r="AC130" s="105"/>
      <c r="AD130" s="105"/>
      <c r="AE130" s="105"/>
      <c r="AF130" s="105"/>
      <c r="AG130" s="106"/>
      <c r="AH130" s="107"/>
      <c r="AI130" s="108"/>
      <c r="AJ130" s="109"/>
      <c r="AK130" s="109"/>
      <c r="AL130" s="109"/>
      <c r="AM130" s="297" t="e">
        <f>VLOOKUP(J130,[2]Лист2!$A$2:$B$44,2,FALSE)</f>
        <v>#N/A</v>
      </c>
      <c r="AN130" s="110"/>
      <c r="AO130" s="298" t="e">
        <f>VLOOKUP(J130,[3]Общее!$A$2:$B$111,2,FALSE)/1000</f>
        <v>#N/A</v>
      </c>
      <c r="AP130" s="111" t="str">
        <f t="shared" si="14"/>
        <v/>
      </c>
      <c r="AQ130" s="112"/>
      <c r="AR130" s="113">
        <f t="shared" si="15"/>
        <v>0</v>
      </c>
      <c r="AS130" s="114" t="str">
        <f t="shared" si="16"/>
        <v/>
      </c>
      <c r="AT130" s="115"/>
      <c r="AU130" s="108"/>
      <c r="AV130" s="116" t="b">
        <f>IF(AND(ISERR(FIND({"."},AM130))),IF(AND(0&lt;AM130,AM130&lt;($AW130+1)),"красный",IF(AND($AW130&lt;AM130,AM130&lt;($AX130+1)),"оранжевый",IF(AND($AX130&lt;AM130,AM130&lt;($AY130+1)),"желтый",IF(AND(0&lt;AM130,AM130&gt;=$AZ130),"зеленый","")))))</f>
        <v>0</v>
      </c>
      <c r="AW130" s="117" t="e">
        <f>VLOOKUP(E130,КТ!$A$4:$AC$911,26,0)</f>
        <v>#N/A</v>
      </c>
      <c r="AX130" s="116" t="e">
        <f>VLOOKUP(E130,КТ!$A$4:$AC$911,27,0)</f>
        <v>#N/A</v>
      </c>
      <c r="AY130" s="116" t="e">
        <f>VLOOKUP(E130,КТ!$A$4:$AC$911,28,0)</f>
        <v>#N/A</v>
      </c>
      <c r="AZ130" s="118" t="e">
        <f>VLOOKUP(E130,КТ!$A$4:$AC$911,29,0)</f>
        <v>#N/A</v>
      </c>
      <c r="BA130" s="119"/>
      <c r="BB130" s="119"/>
      <c r="BC130" s="119"/>
      <c r="BD130" s="131" t="e">
        <f t="shared" si="17"/>
        <v>#N/A</v>
      </c>
      <c r="BE130" s="120" t="str">
        <f>IF(E130="","",(VLOOKUP(E130,КТ!$A$4:$AD$911,30,0)))</f>
        <v/>
      </c>
      <c r="BF130" s="121" t="str">
        <f>IF(E130="","",(VLOOKUP(E130,КТ!$A$4:$AD$911,5,0)))</f>
        <v/>
      </c>
      <c r="BG130" s="122"/>
      <c r="BH130" s="132"/>
      <c r="BI130" s="132"/>
      <c r="BJ130" s="132"/>
      <c r="BK130" s="123"/>
      <c r="BL130" s="124"/>
      <c r="BM130" s="125" t="str">
        <f>IFERROR(VLOOKUP(E130,КТ!$A$4:$AE$911,31,FALSE),"")</f>
        <v/>
      </c>
      <c r="BN130" s="124"/>
      <c r="BO130" s="126"/>
      <c r="BP130" s="124"/>
      <c r="BQ130" s="124"/>
      <c r="BR130" s="127"/>
      <c r="BS130" s="127"/>
      <c r="BT130" s="128"/>
      <c r="BU130" s="128"/>
      <c r="BV130" s="129"/>
      <c r="BW130" s="129"/>
      <c r="BX130" s="129"/>
    </row>
    <row r="131" spans="1:76" s="90" customFormat="1" x14ac:dyDescent="0.25">
      <c r="A131" s="91"/>
      <c r="B131" s="278">
        <v>121</v>
      </c>
      <c r="C131" s="93"/>
      <c r="D131" s="92"/>
      <c r="E131" s="130"/>
      <c r="F131" s="94" t="e">
        <f>VLOOKUP(E131,КТ!$A$4:$B$911,2,0)</f>
        <v>#N/A</v>
      </c>
      <c r="G131" s="95"/>
      <c r="H131" s="96"/>
      <c r="I131" s="97"/>
      <c r="J131" s="98"/>
      <c r="K131" s="99"/>
      <c r="L131" s="100" t="str">
        <f t="shared" si="13"/>
        <v>НЕТ</v>
      </c>
      <c r="M131" s="101" t="e">
        <f>VLOOKUP(E131,КТ!$A$4:$X$911,24,FALSE)</f>
        <v>#N/A</v>
      </c>
      <c r="N131" s="99"/>
      <c r="O131" s="99"/>
      <c r="P131" s="102"/>
      <c r="Q131" s="103"/>
      <c r="R131" s="103"/>
      <c r="S131" s="103"/>
      <c r="T131" s="104"/>
      <c r="U131" s="105"/>
      <c r="V131" s="105"/>
      <c r="W131" s="105"/>
      <c r="X131" s="105"/>
      <c r="Y131" s="105"/>
      <c r="Z131" s="105"/>
      <c r="AA131" s="105"/>
      <c r="AB131" s="105"/>
      <c r="AC131" s="105"/>
      <c r="AD131" s="105"/>
      <c r="AE131" s="105"/>
      <c r="AF131" s="105"/>
      <c r="AG131" s="106"/>
      <c r="AH131" s="107"/>
      <c r="AI131" s="108"/>
      <c r="AJ131" s="109"/>
      <c r="AK131" s="109"/>
      <c r="AL131" s="109"/>
      <c r="AM131" s="297" t="e">
        <f>VLOOKUP(J131,[2]Лист2!$A$2:$B$44,2,FALSE)</f>
        <v>#N/A</v>
      </c>
      <c r="AN131" s="110"/>
      <c r="AO131" s="298" t="e">
        <f>VLOOKUP(J131,[3]Общее!$A$2:$B$111,2,FALSE)/1000</f>
        <v>#N/A</v>
      </c>
      <c r="AP131" s="111" t="str">
        <f t="shared" si="14"/>
        <v/>
      </c>
      <c r="AQ131" s="112"/>
      <c r="AR131" s="113">
        <f t="shared" si="15"/>
        <v>0</v>
      </c>
      <c r="AS131" s="114" t="str">
        <f t="shared" si="16"/>
        <v/>
      </c>
      <c r="AT131" s="115"/>
      <c r="AU131" s="108"/>
      <c r="AV131" s="116" t="b">
        <f>IF(AND(ISERR(FIND({"."},AM131))),IF(AND(0&lt;AM131,AM131&lt;($AW131+1)),"красный",IF(AND($AW131&lt;AM131,AM131&lt;($AX131+1)),"оранжевый",IF(AND($AX131&lt;AM131,AM131&lt;($AY131+1)),"желтый",IF(AND(0&lt;AM131,AM131&gt;=$AZ131),"зеленый","")))))</f>
        <v>0</v>
      </c>
      <c r="AW131" s="117" t="e">
        <f>VLOOKUP(E131,КТ!$A$4:$AC$911,26,0)</f>
        <v>#N/A</v>
      </c>
      <c r="AX131" s="116" t="e">
        <f>VLOOKUP(E131,КТ!$A$4:$AC$911,27,0)</f>
        <v>#N/A</v>
      </c>
      <c r="AY131" s="116" t="e">
        <f>VLOOKUP(E131,КТ!$A$4:$AC$911,28,0)</f>
        <v>#N/A</v>
      </c>
      <c r="AZ131" s="118" t="e">
        <f>VLOOKUP(E131,КТ!$A$4:$AC$911,29,0)</f>
        <v>#N/A</v>
      </c>
      <c r="BA131" s="119"/>
      <c r="BB131" s="119"/>
      <c r="BC131" s="119"/>
      <c r="BD131" s="131" t="e">
        <f t="shared" si="17"/>
        <v>#N/A</v>
      </c>
      <c r="BE131" s="120" t="str">
        <f>IF(E131="","",(VLOOKUP(E131,КТ!$A$4:$AD$911,30,0)))</f>
        <v/>
      </c>
      <c r="BF131" s="121" t="str">
        <f>IF(E131="","",(VLOOKUP(E131,КТ!$A$4:$AD$911,5,0)))</f>
        <v/>
      </c>
      <c r="BG131" s="122"/>
      <c r="BH131" s="132"/>
      <c r="BI131" s="132"/>
      <c r="BJ131" s="132"/>
      <c r="BK131" s="123"/>
      <c r="BL131" s="124"/>
      <c r="BM131" s="125" t="str">
        <f>IFERROR(VLOOKUP(E131,КТ!$A$4:$AE$911,31,FALSE),"")</f>
        <v/>
      </c>
      <c r="BN131" s="124"/>
      <c r="BO131" s="126"/>
      <c r="BP131" s="124"/>
      <c r="BQ131" s="124"/>
      <c r="BR131" s="127"/>
      <c r="BS131" s="127"/>
      <c r="BT131" s="128"/>
      <c r="BU131" s="128"/>
      <c r="BV131" s="129"/>
      <c r="BW131" s="129"/>
      <c r="BX131" s="129"/>
    </row>
    <row r="132" spans="1:76" s="90" customFormat="1" x14ac:dyDescent="0.25">
      <c r="A132" s="91"/>
      <c r="B132" s="278">
        <v>122</v>
      </c>
      <c r="C132" s="93"/>
      <c r="D132" s="92"/>
      <c r="E132" s="130"/>
      <c r="F132" s="94" t="e">
        <f>VLOOKUP(E132,КТ!$A$4:$B$911,2,0)</f>
        <v>#N/A</v>
      </c>
      <c r="G132" s="95"/>
      <c r="H132" s="96"/>
      <c r="I132" s="97"/>
      <c r="J132" s="98"/>
      <c r="K132" s="99"/>
      <c r="L132" s="100" t="str">
        <f t="shared" si="13"/>
        <v>НЕТ</v>
      </c>
      <c r="M132" s="101" t="e">
        <f>VLOOKUP(E132,КТ!$A$4:$X$911,24,FALSE)</f>
        <v>#N/A</v>
      </c>
      <c r="N132" s="99"/>
      <c r="O132" s="99"/>
      <c r="P132" s="102"/>
      <c r="Q132" s="103"/>
      <c r="R132" s="103"/>
      <c r="S132" s="103"/>
      <c r="T132" s="104"/>
      <c r="U132" s="105"/>
      <c r="V132" s="105"/>
      <c r="W132" s="105"/>
      <c r="X132" s="105"/>
      <c r="Y132" s="105"/>
      <c r="Z132" s="105"/>
      <c r="AA132" s="105"/>
      <c r="AB132" s="105"/>
      <c r="AC132" s="105"/>
      <c r="AD132" s="105"/>
      <c r="AE132" s="105"/>
      <c r="AF132" s="105"/>
      <c r="AG132" s="106"/>
      <c r="AH132" s="107"/>
      <c r="AI132" s="108"/>
      <c r="AJ132" s="109"/>
      <c r="AK132" s="109"/>
      <c r="AL132" s="109"/>
      <c r="AM132" s="297" t="e">
        <f>VLOOKUP(J132,[2]Лист2!$A$2:$B$44,2,FALSE)</f>
        <v>#N/A</v>
      </c>
      <c r="AN132" s="110"/>
      <c r="AO132" s="298" t="e">
        <f>VLOOKUP(J132,[3]Общее!$A$2:$B$111,2,FALSE)/1000</f>
        <v>#N/A</v>
      </c>
      <c r="AP132" s="111" t="str">
        <f t="shared" si="14"/>
        <v/>
      </c>
      <c r="AQ132" s="112"/>
      <c r="AR132" s="113">
        <f t="shared" si="15"/>
        <v>0</v>
      </c>
      <c r="AS132" s="114" t="str">
        <f t="shared" si="16"/>
        <v/>
      </c>
      <c r="AT132" s="115"/>
      <c r="AU132" s="108"/>
      <c r="AV132" s="116" t="b">
        <f>IF(AND(ISERR(FIND({"."},AM132))),IF(AND(0&lt;AM132,AM132&lt;($AW132+1)),"красный",IF(AND($AW132&lt;AM132,AM132&lt;($AX132+1)),"оранжевый",IF(AND($AX132&lt;AM132,AM132&lt;($AY132+1)),"желтый",IF(AND(0&lt;AM132,AM132&gt;=$AZ132),"зеленый","")))))</f>
        <v>0</v>
      </c>
      <c r="AW132" s="117" t="e">
        <f>VLOOKUP(E132,КТ!$A$4:$AC$911,26,0)</f>
        <v>#N/A</v>
      </c>
      <c r="AX132" s="116" t="e">
        <f>VLOOKUP(E132,КТ!$A$4:$AC$911,27,0)</f>
        <v>#N/A</v>
      </c>
      <c r="AY132" s="116" t="e">
        <f>VLOOKUP(E132,КТ!$A$4:$AC$911,28,0)</f>
        <v>#N/A</v>
      </c>
      <c r="AZ132" s="118" t="e">
        <f>VLOOKUP(E132,КТ!$A$4:$AC$911,29,0)</f>
        <v>#N/A</v>
      </c>
      <c r="BA132" s="119"/>
      <c r="BB132" s="119"/>
      <c r="BC132" s="119"/>
      <c r="BD132" s="131" t="e">
        <f t="shared" si="17"/>
        <v>#N/A</v>
      </c>
      <c r="BE132" s="120" t="str">
        <f>IF(E132="","",(VLOOKUP(E132,КТ!$A$4:$AD$911,30,0)))</f>
        <v/>
      </c>
      <c r="BF132" s="121" t="str">
        <f>IF(E132="","",(VLOOKUP(E132,КТ!$A$4:$AD$911,5,0)))</f>
        <v/>
      </c>
      <c r="BG132" s="122"/>
      <c r="BH132" s="132"/>
      <c r="BI132" s="132"/>
      <c r="BJ132" s="132"/>
      <c r="BK132" s="123"/>
      <c r="BL132" s="124"/>
      <c r="BM132" s="125" t="str">
        <f>IFERROR(VLOOKUP(E132,КТ!$A$4:$AE$911,31,FALSE),"")</f>
        <v/>
      </c>
      <c r="BN132" s="124"/>
      <c r="BO132" s="126"/>
      <c r="BP132" s="124"/>
      <c r="BQ132" s="124"/>
      <c r="BR132" s="127"/>
      <c r="BS132" s="127"/>
      <c r="BT132" s="128"/>
      <c r="BU132" s="128"/>
      <c r="BV132" s="129"/>
      <c r="BW132" s="129"/>
      <c r="BX132" s="129"/>
    </row>
    <row r="133" spans="1:76" s="90" customFormat="1" x14ac:dyDescent="0.25">
      <c r="A133" s="91"/>
      <c r="B133" s="278">
        <v>123</v>
      </c>
      <c r="C133" s="93"/>
      <c r="D133" s="92"/>
      <c r="E133" s="130"/>
      <c r="F133" s="94" t="e">
        <f>VLOOKUP(E133,КТ!$A$4:$B$911,2,0)</f>
        <v>#N/A</v>
      </c>
      <c r="G133" s="95"/>
      <c r="H133" s="96"/>
      <c r="I133" s="97"/>
      <c r="J133" s="98"/>
      <c r="K133" s="99"/>
      <c r="L133" s="100" t="str">
        <f t="shared" si="13"/>
        <v>НЕТ</v>
      </c>
      <c r="M133" s="101" t="e">
        <f>VLOOKUP(E133,КТ!$A$4:$X$911,24,FALSE)</f>
        <v>#N/A</v>
      </c>
      <c r="N133" s="99"/>
      <c r="O133" s="99"/>
      <c r="P133" s="102"/>
      <c r="Q133" s="103"/>
      <c r="R133" s="103"/>
      <c r="S133" s="103"/>
      <c r="T133" s="104"/>
      <c r="U133" s="105"/>
      <c r="V133" s="105"/>
      <c r="W133" s="105"/>
      <c r="X133" s="105"/>
      <c r="Y133" s="105"/>
      <c r="Z133" s="105"/>
      <c r="AA133" s="105"/>
      <c r="AB133" s="105"/>
      <c r="AC133" s="105"/>
      <c r="AD133" s="105"/>
      <c r="AE133" s="105"/>
      <c r="AF133" s="105"/>
      <c r="AG133" s="106"/>
      <c r="AH133" s="107"/>
      <c r="AI133" s="108"/>
      <c r="AJ133" s="109"/>
      <c r="AK133" s="109"/>
      <c r="AL133" s="109"/>
      <c r="AM133" s="297" t="e">
        <f>VLOOKUP(J133,[2]Лист2!$A$2:$B$44,2,FALSE)</f>
        <v>#N/A</v>
      </c>
      <c r="AN133" s="110"/>
      <c r="AO133" s="298" t="e">
        <f>VLOOKUP(J133,[3]Общее!$A$2:$B$111,2,FALSE)/1000</f>
        <v>#N/A</v>
      </c>
      <c r="AP133" s="111" t="str">
        <f t="shared" si="14"/>
        <v/>
      </c>
      <c r="AQ133" s="112"/>
      <c r="AR133" s="113">
        <f t="shared" si="15"/>
        <v>0</v>
      </c>
      <c r="AS133" s="114" t="str">
        <f t="shared" si="16"/>
        <v/>
      </c>
      <c r="AT133" s="115"/>
      <c r="AU133" s="108"/>
      <c r="AV133" s="116" t="b">
        <f>IF(AND(ISERR(FIND({"."},AM133))),IF(AND(0&lt;AM133,AM133&lt;($AW133+1)),"красный",IF(AND($AW133&lt;AM133,AM133&lt;($AX133+1)),"оранжевый",IF(AND($AX133&lt;AM133,AM133&lt;($AY133+1)),"желтый",IF(AND(0&lt;AM133,AM133&gt;=$AZ133),"зеленый","")))))</f>
        <v>0</v>
      </c>
      <c r="AW133" s="117" t="e">
        <f>VLOOKUP(E133,КТ!$A$4:$AC$911,26,0)</f>
        <v>#N/A</v>
      </c>
      <c r="AX133" s="116" t="e">
        <f>VLOOKUP(E133,КТ!$A$4:$AC$911,27,0)</f>
        <v>#N/A</v>
      </c>
      <c r="AY133" s="116" t="e">
        <f>VLOOKUP(E133,КТ!$A$4:$AC$911,28,0)</f>
        <v>#N/A</v>
      </c>
      <c r="AZ133" s="118" t="e">
        <f>VLOOKUP(E133,КТ!$A$4:$AC$911,29,0)</f>
        <v>#N/A</v>
      </c>
      <c r="BA133" s="119"/>
      <c r="BB133" s="119"/>
      <c r="BC133" s="119"/>
      <c r="BD133" s="131" t="e">
        <f t="shared" si="17"/>
        <v>#N/A</v>
      </c>
      <c r="BE133" s="120" t="str">
        <f>IF(E133="","",(VLOOKUP(E133,КТ!$A$4:$AD$911,30,0)))</f>
        <v/>
      </c>
      <c r="BF133" s="121" t="str">
        <f>IF(E133="","",(VLOOKUP(E133,КТ!$A$4:$AD$911,5,0)))</f>
        <v/>
      </c>
      <c r="BG133" s="122"/>
      <c r="BH133" s="132"/>
      <c r="BI133" s="132"/>
      <c r="BJ133" s="132"/>
      <c r="BK133" s="123"/>
      <c r="BL133" s="124"/>
      <c r="BM133" s="125" t="str">
        <f>IFERROR(VLOOKUP(E133,КТ!$A$4:$AE$911,31,FALSE),"")</f>
        <v/>
      </c>
      <c r="BN133" s="124"/>
      <c r="BO133" s="126"/>
      <c r="BP133" s="124"/>
      <c r="BQ133" s="124"/>
      <c r="BR133" s="127"/>
      <c r="BS133" s="127"/>
      <c r="BT133" s="128"/>
      <c r="BU133" s="128"/>
      <c r="BV133" s="129"/>
      <c r="BW133" s="129"/>
      <c r="BX133" s="129"/>
    </row>
    <row r="134" spans="1:76" s="90" customFormat="1" x14ac:dyDescent="0.25">
      <c r="A134" s="91"/>
      <c r="B134" s="278">
        <v>124</v>
      </c>
      <c r="C134" s="93"/>
      <c r="D134" s="92"/>
      <c r="E134" s="130"/>
      <c r="F134" s="94" t="e">
        <f>VLOOKUP(E134,КТ!$A$4:$B$911,2,0)</f>
        <v>#N/A</v>
      </c>
      <c r="G134" s="95"/>
      <c r="H134" s="96"/>
      <c r="I134" s="97"/>
      <c r="J134" s="98"/>
      <c r="K134" s="99"/>
      <c r="L134" s="100" t="str">
        <f t="shared" si="13"/>
        <v>НЕТ</v>
      </c>
      <c r="M134" s="101" t="e">
        <f>VLOOKUP(E134,КТ!$A$4:$X$911,24,FALSE)</f>
        <v>#N/A</v>
      </c>
      <c r="N134" s="99"/>
      <c r="O134" s="99"/>
      <c r="P134" s="102"/>
      <c r="Q134" s="103"/>
      <c r="R134" s="103"/>
      <c r="S134" s="103"/>
      <c r="T134" s="104"/>
      <c r="U134" s="105"/>
      <c r="V134" s="105"/>
      <c r="W134" s="105"/>
      <c r="X134" s="105"/>
      <c r="Y134" s="105"/>
      <c r="Z134" s="105"/>
      <c r="AA134" s="105"/>
      <c r="AB134" s="105"/>
      <c r="AC134" s="105"/>
      <c r="AD134" s="105"/>
      <c r="AE134" s="105"/>
      <c r="AF134" s="105"/>
      <c r="AG134" s="106"/>
      <c r="AH134" s="107"/>
      <c r="AI134" s="108"/>
      <c r="AJ134" s="109"/>
      <c r="AK134" s="109"/>
      <c r="AL134" s="109"/>
      <c r="AM134" s="297" t="e">
        <f>VLOOKUP(J134,[2]Лист2!$A$2:$B$44,2,FALSE)</f>
        <v>#N/A</v>
      </c>
      <c r="AN134" s="110"/>
      <c r="AO134" s="298" t="e">
        <f>VLOOKUP(J134,[3]Общее!$A$2:$B$111,2,FALSE)/1000</f>
        <v>#N/A</v>
      </c>
      <c r="AP134" s="111" t="str">
        <f t="shared" si="14"/>
        <v/>
      </c>
      <c r="AQ134" s="112"/>
      <c r="AR134" s="113">
        <f t="shared" si="15"/>
        <v>0</v>
      </c>
      <c r="AS134" s="114" t="str">
        <f t="shared" si="16"/>
        <v/>
      </c>
      <c r="AT134" s="115"/>
      <c r="AU134" s="108"/>
      <c r="AV134" s="116" t="b">
        <f>IF(AND(ISERR(FIND({"."},AM134))),IF(AND(0&lt;AM134,AM134&lt;($AW134+1)),"красный",IF(AND($AW134&lt;AM134,AM134&lt;($AX134+1)),"оранжевый",IF(AND($AX134&lt;AM134,AM134&lt;($AY134+1)),"желтый",IF(AND(0&lt;AM134,AM134&gt;=$AZ134),"зеленый","")))))</f>
        <v>0</v>
      </c>
      <c r="AW134" s="117" t="e">
        <f>VLOOKUP(E134,КТ!$A$4:$AC$911,26,0)</f>
        <v>#N/A</v>
      </c>
      <c r="AX134" s="116" t="e">
        <f>VLOOKUP(E134,КТ!$A$4:$AC$911,27,0)</f>
        <v>#N/A</v>
      </c>
      <c r="AY134" s="116" t="e">
        <f>VLOOKUP(E134,КТ!$A$4:$AC$911,28,0)</f>
        <v>#N/A</v>
      </c>
      <c r="AZ134" s="118" t="e">
        <f>VLOOKUP(E134,КТ!$A$4:$AC$911,29,0)</f>
        <v>#N/A</v>
      </c>
      <c r="BA134" s="119"/>
      <c r="BB134" s="119"/>
      <c r="BC134" s="119"/>
      <c r="BD134" s="131" t="e">
        <f t="shared" si="17"/>
        <v>#N/A</v>
      </c>
      <c r="BE134" s="120" t="str">
        <f>IF(E134="","",(VLOOKUP(E134,КТ!$A$4:$AD$911,30,0)))</f>
        <v/>
      </c>
      <c r="BF134" s="121" t="str">
        <f>IF(E134="","",(VLOOKUP(E134,КТ!$A$4:$AD$911,5,0)))</f>
        <v/>
      </c>
      <c r="BG134" s="122"/>
      <c r="BH134" s="132"/>
      <c r="BI134" s="132"/>
      <c r="BJ134" s="132"/>
      <c r="BK134" s="123"/>
      <c r="BL134" s="124"/>
      <c r="BM134" s="125" t="str">
        <f>IFERROR(VLOOKUP(E134,КТ!$A$4:$AE$911,31,FALSE),"")</f>
        <v/>
      </c>
      <c r="BN134" s="124"/>
      <c r="BO134" s="126"/>
      <c r="BP134" s="124"/>
      <c r="BQ134" s="124"/>
      <c r="BR134" s="127"/>
      <c r="BS134" s="127"/>
      <c r="BT134" s="128"/>
      <c r="BU134" s="128"/>
      <c r="BV134" s="129"/>
      <c r="BW134" s="129"/>
      <c r="BX134" s="129"/>
    </row>
    <row r="135" spans="1:76" s="90" customFormat="1" x14ac:dyDescent="0.25">
      <c r="A135" s="91"/>
      <c r="B135" s="278">
        <v>125</v>
      </c>
      <c r="C135" s="93"/>
      <c r="D135" s="92"/>
      <c r="E135" s="130"/>
      <c r="F135" s="94" t="e">
        <f>VLOOKUP(E135,КТ!$A$4:$B$911,2,0)</f>
        <v>#N/A</v>
      </c>
      <c r="G135" s="95"/>
      <c r="H135" s="96"/>
      <c r="I135" s="97"/>
      <c r="J135" s="98"/>
      <c r="K135" s="99"/>
      <c r="L135" s="100" t="str">
        <f t="shared" si="13"/>
        <v>НЕТ</v>
      </c>
      <c r="M135" s="101" t="e">
        <f>VLOOKUP(E135,КТ!$A$4:$X$911,24,FALSE)</f>
        <v>#N/A</v>
      </c>
      <c r="N135" s="99"/>
      <c r="O135" s="99"/>
      <c r="P135" s="102"/>
      <c r="Q135" s="103"/>
      <c r="R135" s="103"/>
      <c r="S135" s="103"/>
      <c r="T135" s="104"/>
      <c r="U135" s="105"/>
      <c r="V135" s="105"/>
      <c r="W135" s="105"/>
      <c r="X135" s="105"/>
      <c r="Y135" s="105"/>
      <c r="Z135" s="105"/>
      <c r="AA135" s="105"/>
      <c r="AB135" s="105"/>
      <c r="AC135" s="105"/>
      <c r="AD135" s="105"/>
      <c r="AE135" s="105"/>
      <c r="AF135" s="105"/>
      <c r="AG135" s="106"/>
      <c r="AH135" s="107"/>
      <c r="AI135" s="108"/>
      <c r="AJ135" s="109"/>
      <c r="AK135" s="109"/>
      <c r="AL135" s="109"/>
      <c r="AM135" s="297" t="e">
        <f>VLOOKUP(J135,[2]Лист2!$A$2:$B$44,2,FALSE)</f>
        <v>#N/A</v>
      </c>
      <c r="AN135" s="110"/>
      <c r="AO135" s="298" t="e">
        <f>VLOOKUP(J135,[3]Общее!$A$2:$B$111,2,FALSE)/1000</f>
        <v>#N/A</v>
      </c>
      <c r="AP135" s="111" t="str">
        <f t="shared" si="14"/>
        <v/>
      </c>
      <c r="AQ135" s="112"/>
      <c r="AR135" s="113">
        <f t="shared" si="15"/>
        <v>0</v>
      </c>
      <c r="AS135" s="114" t="str">
        <f t="shared" si="16"/>
        <v/>
      </c>
      <c r="AT135" s="115"/>
      <c r="AU135" s="108"/>
      <c r="AV135" s="116" t="b">
        <f>IF(AND(ISERR(FIND({"."},AM135))),IF(AND(0&lt;AM135,AM135&lt;($AW135+1)),"красный",IF(AND($AW135&lt;AM135,AM135&lt;($AX135+1)),"оранжевый",IF(AND($AX135&lt;AM135,AM135&lt;($AY135+1)),"желтый",IF(AND(0&lt;AM135,AM135&gt;=$AZ135),"зеленый","")))))</f>
        <v>0</v>
      </c>
      <c r="AW135" s="117" t="e">
        <f>VLOOKUP(E135,КТ!$A$4:$AC$911,26,0)</f>
        <v>#N/A</v>
      </c>
      <c r="AX135" s="116" t="e">
        <f>VLOOKUP(E135,КТ!$A$4:$AC$911,27,0)</f>
        <v>#N/A</v>
      </c>
      <c r="AY135" s="116" t="e">
        <f>VLOOKUP(E135,КТ!$A$4:$AC$911,28,0)</f>
        <v>#N/A</v>
      </c>
      <c r="AZ135" s="118" t="e">
        <f>VLOOKUP(E135,КТ!$A$4:$AC$911,29,0)</f>
        <v>#N/A</v>
      </c>
      <c r="BA135" s="119"/>
      <c r="BB135" s="119"/>
      <c r="BC135" s="119"/>
      <c r="BD135" s="131" t="e">
        <f t="shared" si="17"/>
        <v>#N/A</v>
      </c>
      <c r="BE135" s="120" t="str">
        <f>IF(E135="","",(VLOOKUP(E135,КТ!$A$4:$AD$911,30,0)))</f>
        <v/>
      </c>
      <c r="BF135" s="121" t="str">
        <f>IF(E135="","",(VLOOKUP(E135,КТ!$A$4:$AD$911,5,0)))</f>
        <v/>
      </c>
      <c r="BG135" s="122"/>
      <c r="BH135" s="132"/>
      <c r="BI135" s="132"/>
      <c r="BJ135" s="132"/>
      <c r="BK135" s="123"/>
      <c r="BL135" s="124"/>
      <c r="BM135" s="125" t="str">
        <f>IFERROR(VLOOKUP(E135,КТ!$A$4:$AE$911,31,FALSE),"")</f>
        <v/>
      </c>
      <c r="BN135" s="124"/>
      <c r="BO135" s="126"/>
      <c r="BP135" s="124"/>
      <c r="BQ135" s="124"/>
      <c r="BR135" s="127"/>
      <c r="BS135" s="127"/>
      <c r="BT135" s="128"/>
      <c r="BU135" s="128"/>
      <c r="BV135" s="129"/>
      <c r="BW135" s="129"/>
      <c r="BX135" s="129"/>
    </row>
    <row r="136" spans="1:76" s="90" customFormat="1" x14ac:dyDescent="0.25">
      <c r="A136" s="91"/>
      <c r="B136" s="278">
        <v>126</v>
      </c>
      <c r="C136" s="93"/>
      <c r="D136" s="92"/>
      <c r="E136" s="130"/>
      <c r="F136" s="94" t="e">
        <f>VLOOKUP(E136,КТ!$A$4:$B$911,2,0)</f>
        <v>#N/A</v>
      </c>
      <c r="G136" s="95"/>
      <c r="H136" s="96"/>
      <c r="I136" s="97"/>
      <c r="J136" s="98"/>
      <c r="K136" s="99"/>
      <c r="L136" s="100" t="str">
        <f t="shared" si="13"/>
        <v>НЕТ</v>
      </c>
      <c r="M136" s="101" t="e">
        <f>VLOOKUP(E136,КТ!$A$4:$X$911,24,FALSE)</f>
        <v>#N/A</v>
      </c>
      <c r="N136" s="99"/>
      <c r="O136" s="99"/>
      <c r="P136" s="102"/>
      <c r="Q136" s="103"/>
      <c r="R136" s="103"/>
      <c r="S136" s="103"/>
      <c r="T136" s="104"/>
      <c r="U136" s="105"/>
      <c r="V136" s="105"/>
      <c r="W136" s="105"/>
      <c r="X136" s="105"/>
      <c r="Y136" s="105"/>
      <c r="Z136" s="105"/>
      <c r="AA136" s="105"/>
      <c r="AB136" s="105"/>
      <c r="AC136" s="105"/>
      <c r="AD136" s="105"/>
      <c r="AE136" s="105"/>
      <c r="AF136" s="105"/>
      <c r="AG136" s="106"/>
      <c r="AH136" s="107"/>
      <c r="AI136" s="108"/>
      <c r="AJ136" s="109"/>
      <c r="AK136" s="109"/>
      <c r="AL136" s="109"/>
      <c r="AM136" s="297" t="e">
        <f>VLOOKUP(J136,[2]Лист2!$A$2:$B$44,2,FALSE)</f>
        <v>#N/A</v>
      </c>
      <c r="AN136" s="110"/>
      <c r="AO136" s="298" t="e">
        <f>VLOOKUP(J136,[3]Общее!$A$2:$B$111,2,FALSE)/1000</f>
        <v>#N/A</v>
      </c>
      <c r="AP136" s="111" t="str">
        <f t="shared" si="14"/>
        <v/>
      </c>
      <c r="AQ136" s="112"/>
      <c r="AR136" s="113">
        <f t="shared" si="15"/>
        <v>0</v>
      </c>
      <c r="AS136" s="114" t="str">
        <f t="shared" si="16"/>
        <v/>
      </c>
      <c r="AT136" s="115"/>
      <c r="AU136" s="108"/>
      <c r="AV136" s="116" t="b">
        <f>IF(AND(ISERR(FIND({"."},AM136))),IF(AND(0&lt;AM136,AM136&lt;($AW136+1)),"красный",IF(AND($AW136&lt;AM136,AM136&lt;($AX136+1)),"оранжевый",IF(AND($AX136&lt;AM136,AM136&lt;($AY136+1)),"желтый",IF(AND(0&lt;AM136,AM136&gt;=$AZ136),"зеленый","")))))</f>
        <v>0</v>
      </c>
      <c r="AW136" s="117" t="e">
        <f>VLOOKUP(E136,КТ!$A$4:$AC$911,26,0)</f>
        <v>#N/A</v>
      </c>
      <c r="AX136" s="116" t="e">
        <f>VLOOKUP(E136,КТ!$A$4:$AC$911,27,0)</f>
        <v>#N/A</v>
      </c>
      <c r="AY136" s="116" t="e">
        <f>VLOOKUP(E136,КТ!$A$4:$AC$911,28,0)</f>
        <v>#N/A</v>
      </c>
      <c r="AZ136" s="118" t="e">
        <f>VLOOKUP(E136,КТ!$A$4:$AC$911,29,0)</f>
        <v>#N/A</v>
      </c>
      <c r="BA136" s="119"/>
      <c r="BB136" s="119"/>
      <c r="BC136" s="119"/>
      <c r="BD136" s="131" t="e">
        <f t="shared" si="17"/>
        <v>#N/A</v>
      </c>
      <c r="BE136" s="120" t="str">
        <f>IF(E136="","",(VLOOKUP(E136,КТ!$A$4:$AD$911,30,0)))</f>
        <v/>
      </c>
      <c r="BF136" s="121" t="str">
        <f>IF(E136="","",(VLOOKUP(E136,КТ!$A$4:$AD$911,5,0)))</f>
        <v/>
      </c>
      <c r="BG136" s="122"/>
      <c r="BH136" s="132"/>
      <c r="BI136" s="132"/>
      <c r="BJ136" s="132"/>
      <c r="BK136" s="123"/>
      <c r="BL136" s="124"/>
      <c r="BM136" s="125" t="str">
        <f>IFERROR(VLOOKUP(E136,КТ!$A$4:$AE$911,31,FALSE),"")</f>
        <v/>
      </c>
      <c r="BN136" s="124"/>
      <c r="BO136" s="126"/>
      <c r="BP136" s="124"/>
      <c r="BQ136" s="124"/>
      <c r="BR136" s="127"/>
      <c r="BS136" s="127"/>
      <c r="BT136" s="128"/>
      <c r="BU136" s="128"/>
      <c r="BV136" s="129"/>
      <c r="BW136" s="129"/>
      <c r="BX136" s="129"/>
    </row>
    <row r="137" spans="1:76" s="90" customFormat="1" x14ac:dyDescent="0.25">
      <c r="A137" s="91"/>
      <c r="B137" s="278">
        <v>127</v>
      </c>
      <c r="C137" s="93"/>
      <c r="D137" s="92"/>
      <c r="E137" s="130"/>
      <c r="F137" s="94" t="e">
        <f>VLOOKUP(E137,КТ!$A$4:$B$911,2,0)</f>
        <v>#N/A</v>
      </c>
      <c r="G137" s="95"/>
      <c r="H137" s="96"/>
      <c r="I137" s="97"/>
      <c r="J137" s="98"/>
      <c r="K137" s="99"/>
      <c r="L137" s="100" t="str">
        <f t="shared" si="13"/>
        <v>НЕТ</v>
      </c>
      <c r="M137" s="101" t="e">
        <f>VLOOKUP(E137,КТ!$A$4:$X$911,24,FALSE)</f>
        <v>#N/A</v>
      </c>
      <c r="N137" s="99"/>
      <c r="O137" s="99"/>
      <c r="P137" s="102"/>
      <c r="Q137" s="103"/>
      <c r="R137" s="103"/>
      <c r="S137" s="103"/>
      <c r="T137" s="104"/>
      <c r="U137" s="105"/>
      <c r="V137" s="105"/>
      <c r="W137" s="105"/>
      <c r="X137" s="105"/>
      <c r="Y137" s="105"/>
      <c r="Z137" s="105"/>
      <c r="AA137" s="105"/>
      <c r="AB137" s="105"/>
      <c r="AC137" s="105"/>
      <c r="AD137" s="105"/>
      <c r="AE137" s="105"/>
      <c r="AF137" s="105"/>
      <c r="AG137" s="106"/>
      <c r="AH137" s="107"/>
      <c r="AI137" s="108"/>
      <c r="AJ137" s="109"/>
      <c r="AK137" s="109"/>
      <c r="AL137" s="109"/>
      <c r="AM137" s="297" t="e">
        <f>VLOOKUP(J137,[2]Лист2!$A$2:$B$44,2,FALSE)</f>
        <v>#N/A</v>
      </c>
      <c r="AN137" s="110"/>
      <c r="AO137" s="298" t="e">
        <f>VLOOKUP(J137,[3]Общее!$A$2:$B$111,2,FALSE)/1000</f>
        <v>#N/A</v>
      </c>
      <c r="AP137" s="111" t="str">
        <f t="shared" si="14"/>
        <v/>
      </c>
      <c r="AQ137" s="112"/>
      <c r="AR137" s="113">
        <f t="shared" si="15"/>
        <v>0</v>
      </c>
      <c r="AS137" s="114" t="str">
        <f t="shared" si="16"/>
        <v/>
      </c>
      <c r="AT137" s="115"/>
      <c r="AU137" s="108"/>
      <c r="AV137" s="116" t="b">
        <f>IF(AND(ISERR(FIND({"."},AM137))),IF(AND(0&lt;AM137,AM137&lt;($AW137+1)),"красный",IF(AND($AW137&lt;AM137,AM137&lt;($AX137+1)),"оранжевый",IF(AND($AX137&lt;AM137,AM137&lt;($AY137+1)),"желтый",IF(AND(0&lt;AM137,AM137&gt;=$AZ137),"зеленый","")))))</f>
        <v>0</v>
      </c>
      <c r="AW137" s="117" t="e">
        <f>VLOOKUP(E137,КТ!$A$4:$AC$911,26,0)</f>
        <v>#N/A</v>
      </c>
      <c r="AX137" s="116" t="e">
        <f>VLOOKUP(E137,КТ!$A$4:$AC$911,27,0)</f>
        <v>#N/A</v>
      </c>
      <c r="AY137" s="116" t="e">
        <f>VLOOKUP(E137,КТ!$A$4:$AC$911,28,0)</f>
        <v>#N/A</v>
      </c>
      <c r="AZ137" s="118" t="e">
        <f>VLOOKUP(E137,КТ!$A$4:$AC$911,29,0)</f>
        <v>#N/A</v>
      </c>
      <c r="BA137" s="119"/>
      <c r="BB137" s="119"/>
      <c r="BC137" s="119"/>
      <c r="BD137" s="131" t="e">
        <f t="shared" si="17"/>
        <v>#N/A</v>
      </c>
      <c r="BE137" s="120" t="str">
        <f>IF(E137="","",(VLOOKUP(E137,КТ!$A$4:$AD$911,30,0)))</f>
        <v/>
      </c>
      <c r="BF137" s="121" t="str">
        <f>IF(E137="","",(VLOOKUP(E137,КТ!$A$4:$AD$911,5,0)))</f>
        <v/>
      </c>
      <c r="BG137" s="122"/>
      <c r="BH137" s="132"/>
      <c r="BI137" s="132"/>
      <c r="BJ137" s="132"/>
      <c r="BK137" s="123"/>
      <c r="BL137" s="124"/>
      <c r="BM137" s="125" t="str">
        <f>IFERROR(VLOOKUP(E137,КТ!$A$4:$AE$911,31,FALSE),"")</f>
        <v/>
      </c>
      <c r="BN137" s="124"/>
      <c r="BO137" s="126"/>
      <c r="BP137" s="124"/>
      <c r="BQ137" s="124"/>
      <c r="BR137" s="127"/>
      <c r="BS137" s="127"/>
      <c r="BT137" s="128"/>
      <c r="BU137" s="128"/>
      <c r="BV137" s="129"/>
      <c r="BW137" s="129"/>
      <c r="BX137" s="129"/>
    </row>
    <row r="138" spans="1:76" s="90" customFormat="1" x14ac:dyDescent="0.25">
      <c r="A138" s="91"/>
      <c r="B138" s="278">
        <v>128</v>
      </c>
      <c r="C138" s="93"/>
      <c r="D138" s="92"/>
      <c r="E138" s="130"/>
      <c r="F138" s="94" t="e">
        <f>VLOOKUP(E138,КТ!$A$4:$B$911,2,0)</f>
        <v>#N/A</v>
      </c>
      <c r="G138" s="95"/>
      <c r="H138" s="96"/>
      <c r="I138" s="97"/>
      <c r="J138" s="98"/>
      <c r="K138" s="99"/>
      <c r="L138" s="100" t="str">
        <f t="shared" si="13"/>
        <v>НЕТ</v>
      </c>
      <c r="M138" s="101" t="e">
        <f>VLOOKUP(E138,КТ!$A$4:$X$911,24,FALSE)</f>
        <v>#N/A</v>
      </c>
      <c r="N138" s="99"/>
      <c r="O138" s="99"/>
      <c r="P138" s="102"/>
      <c r="Q138" s="103"/>
      <c r="R138" s="103"/>
      <c r="S138" s="103"/>
      <c r="T138" s="104"/>
      <c r="U138" s="105"/>
      <c r="V138" s="105"/>
      <c r="W138" s="105"/>
      <c r="X138" s="105"/>
      <c r="Y138" s="105"/>
      <c r="Z138" s="105"/>
      <c r="AA138" s="105"/>
      <c r="AB138" s="105"/>
      <c r="AC138" s="105"/>
      <c r="AD138" s="105"/>
      <c r="AE138" s="105"/>
      <c r="AF138" s="105"/>
      <c r="AG138" s="106"/>
      <c r="AH138" s="107"/>
      <c r="AI138" s="108"/>
      <c r="AJ138" s="109"/>
      <c r="AK138" s="109"/>
      <c r="AL138" s="109"/>
      <c r="AM138" s="297" t="e">
        <f>VLOOKUP(J138,[2]Лист2!$A$2:$B$44,2,FALSE)</f>
        <v>#N/A</v>
      </c>
      <c r="AN138" s="110"/>
      <c r="AO138" s="298" t="e">
        <f>VLOOKUP(J138,[3]Общее!$A$2:$B$111,2,FALSE)/1000</f>
        <v>#N/A</v>
      </c>
      <c r="AP138" s="111" t="str">
        <f t="shared" si="14"/>
        <v/>
      </c>
      <c r="AQ138" s="112"/>
      <c r="AR138" s="113">
        <f t="shared" si="15"/>
        <v>0</v>
      </c>
      <c r="AS138" s="114" t="str">
        <f t="shared" si="16"/>
        <v/>
      </c>
      <c r="AT138" s="115"/>
      <c r="AU138" s="108"/>
      <c r="AV138" s="116" t="b">
        <f>IF(AND(ISERR(FIND({"."},AM138))),IF(AND(0&lt;AM138,AM138&lt;($AW138+1)),"красный",IF(AND($AW138&lt;AM138,AM138&lt;($AX138+1)),"оранжевый",IF(AND($AX138&lt;AM138,AM138&lt;($AY138+1)),"желтый",IF(AND(0&lt;AM138,AM138&gt;=$AZ138),"зеленый","")))))</f>
        <v>0</v>
      </c>
      <c r="AW138" s="117" t="e">
        <f>VLOOKUP(E138,КТ!$A$4:$AC$911,26,0)</f>
        <v>#N/A</v>
      </c>
      <c r="AX138" s="116" t="e">
        <f>VLOOKUP(E138,КТ!$A$4:$AC$911,27,0)</f>
        <v>#N/A</v>
      </c>
      <c r="AY138" s="116" t="e">
        <f>VLOOKUP(E138,КТ!$A$4:$AC$911,28,0)</f>
        <v>#N/A</v>
      </c>
      <c r="AZ138" s="118" t="e">
        <f>VLOOKUP(E138,КТ!$A$4:$AC$911,29,0)</f>
        <v>#N/A</v>
      </c>
      <c r="BA138" s="119"/>
      <c r="BB138" s="119"/>
      <c r="BC138" s="119"/>
      <c r="BD138" s="131" t="e">
        <f t="shared" si="17"/>
        <v>#N/A</v>
      </c>
      <c r="BE138" s="120" t="str">
        <f>IF(E138="","",(VLOOKUP(E138,КТ!$A$4:$AD$911,30,0)))</f>
        <v/>
      </c>
      <c r="BF138" s="121" t="str">
        <f>IF(E138="","",(VLOOKUP(E138,КТ!$A$4:$AD$911,5,0)))</f>
        <v/>
      </c>
      <c r="BG138" s="122"/>
      <c r="BH138" s="132"/>
      <c r="BI138" s="132"/>
      <c r="BJ138" s="132"/>
      <c r="BK138" s="123"/>
      <c r="BL138" s="124"/>
      <c r="BM138" s="125" t="str">
        <f>IFERROR(VLOOKUP(E138,КТ!$A$4:$AE$911,31,FALSE),"")</f>
        <v/>
      </c>
      <c r="BN138" s="124"/>
      <c r="BO138" s="126"/>
      <c r="BP138" s="124"/>
      <c r="BQ138" s="124"/>
      <c r="BR138" s="127"/>
      <c r="BS138" s="127"/>
      <c r="BT138" s="128"/>
      <c r="BU138" s="128"/>
      <c r="BV138" s="129"/>
      <c r="BW138" s="129"/>
      <c r="BX138" s="129"/>
    </row>
    <row r="139" spans="1:76" s="90" customFormat="1" x14ac:dyDescent="0.25">
      <c r="A139" s="91"/>
      <c r="B139" s="278">
        <v>129</v>
      </c>
      <c r="C139" s="93"/>
      <c r="D139" s="92"/>
      <c r="E139" s="130"/>
      <c r="F139" s="94" t="e">
        <f>VLOOKUP(E139,КТ!$A$4:$B$911,2,0)</f>
        <v>#N/A</v>
      </c>
      <c r="G139" s="95"/>
      <c r="H139" s="96"/>
      <c r="I139" s="97"/>
      <c r="J139" s="98"/>
      <c r="K139" s="99"/>
      <c r="L139" s="100" t="str">
        <f t="shared" ref="L139:L202" si="18">IF(OR(AND(I139&gt;=300000,ROUNDUP((O139-N139)/365,1)&gt;=3),I139&gt;=500000),"ДА","НЕТ")</f>
        <v>НЕТ</v>
      </c>
      <c r="M139" s="101" t="e">
        <f>VLOOKUP(E139,КТ!$A$4:$X$911,24,FALSE)</f>
        <v>#N/A</v>
      </c>
      <c r="N139" s="99"/>
      <c r="O139" s="99"/>
      <c r="P139" s="102"/>
      <c r="Q139" s="103"/>
      <c r="R139" s="103"/>
      <c r="S139" s="103"/>
      <c r="T139" s="104"/>
      <c r="U139" s="105"/>
      <c r="V139" s="105"/>
      <c r="W139" s="105"/>
      <c r="X139" s="105"/>
      <c r="Y139" s="105"/>
      <c r="Z139" s="105"/>
      <c r="AA139" s="105"/>
      <c r="AB139" s="105"/>
      <c r="AC139" s="105"/>
      <c r="AD139" s="105"/>
      <c r="AE139" s="105"/>
      <c r="AF139" s="105"/>
      <c r="AG139" s="106"/>
      <c r="AH139" s="107"/>
      <c r="AI139" s="108"/>
      <c r="AJ139" s="109"/>
      <c r="AK139" s="109"/>
      <c r="AL139" s="109"/>
      <c r="AM139" s="297" t="e">
        <f>VLOOKUP(J139,[2]Лист2!$A$2:$B$44,2,FALSE)</f>
        <v>#N/A</v>
      </c>
      <c r="AN139" s="110"/>
      <c r="AO139" s="298" t="e">
        <f>VLOOKUP(J139,[3]Общее!$A$2:$B$111,2,FALSE)/1000</f>
        <v>#N/A</v>
      </c>
      <c r="AP139" s="111" t="str">
        <f t="shared" ref="AP139:AP202" si="19">IFERROR(AO139/I139*100,"")</f>
        <v/>
      </c>
      <c r="AQ139" s="112"/>
      <c r="AR139" s="113">
        <f t="shared" ref="AR139:AR202" si="20">I139-AQ139</f>
        <v>0</v>
      </c>
      <c r="AS139" s="114" t="str">
        <f t="shared" ref="AS139:AS202" si="21">IFERROR(AQ139/I139*100,"")</f>
        <v/>
      </c>
      <c r="AT139" s="115"/>
      <c r="AU139" s="108"/>
      <c r="AV139" s="116" t="b">
        <f>IF(AND(ISERR(FIND({"."},AM139))),IF(AND(0&lt;AM139,AM139&lt;($AW139+1)),"красный",IF(AND($AW139&lt;AM139,AM139&lt;($AX139+1)),"оранжевый",IF(AND($AX139&lt;AM139,AM139&lt;($AY139+1)),"желтый",IF(AND(0&lt;AM139,AM139&gt;=$AZ139),"зеленый","")))))</f>
        <v>0</v>
      </c>
      <c r="AW139" s="117" t="e">
        <f>VLOOKUP(E139,КТ!$A$4:$AC$911,26,0)</f>
        <v>#N/A</v>
      </c>
      <c r="AX139" s="116" t="e">
        <f>VLOOKUP(E139,КТ!$A$4:$AC$911,27,0)</f>
        <v>#N/A</v>
      </c>
      <c r="AY139" s="116" t="e">
        <f>VLOOKUP(E139,КТ!$A$4:$AC$911,28,0)</f>
        <v>#N/A</v>
      </c>
      <c r="AZ139" s="118" t="e">
        <f>VLOOKUP(E139,КТ!$A$4:$AC$911,29,0)</f>
        <v>#N/A</v>
      </c>
      <c r="BA139" s="119"/>
      <c r="BB139" s="119"/>
      <c r="BC139" s="119"/>
      <c r="BD139" s="131" t="e">
        <f t="shared" ref="BD139:BD202" si="22">IF(AND(0&lt;(U139+V139),0&lt;(X139+Y139),0&lt;AH139,90&lt;=AM139),"вопрос","соот-т")</f>
        <v>#N/A</v>
      </c>
      <c r="BE139" s="120" t="str">
        <f>IF(E139="","",(VLOOKUP(E139,КТ!$A$4:$AD$911,30,0)))</f>
        <v/>
      </c>
      <c r="BF139" s="121" t="str">
        <f>IF(E139="","",(VLOOKUP(E139,КТ!$A$4:$AD$911,5,0)))</f>
        <v/>
      </c>
      <c r="BG139" s="122"/>
      <c r="BH139" s="132"/>
      <c r="BI139" s="132"/>
      <c r="BJ139" s="132"/>
      <c r="BK139" s="123"/>
      <c r="BL139" s="124"/>
      <c r="BM139" s="125" t="str">
        <f>IFERROR(VLOOKUP(E139,КТ!$A$4:$AE$911,31,FALSE),"")</f>
        <v/>
      </c>
      <c r="BN139" s="124"/>
      <c r="BO139" s="126"/>
      <c r="BP139" s="124"/>
      <c r="BQ139" s="124"/>
      <c r="BR139" s="127"/>
      <c r="BS139" s="127"/>
      <c r="BT139" s="128"/>
      <c r="BU139" s="128"/>
      <c r="BV139" s="129"/>
      <c r="BW139" s="129"/>
      <c r="BX139" s="129"/>
    </row>
    <row r="140" spans="1:76" s="90" customFormat="1" x14ac:dyDescent="0.25">
      <c r="A140" s="91"/>
      <c r="B140" s="278">
        <v>130</v>
      </c>
      <c r="C140" s="93"/>
      <c r="D140" s="92"/>
      <c r="E140" s="130"/>
      <c r="F140" s="94" t="e">
        <f>VLOOKUP(E140,КТ!$A$4:$B$911,2,0)</f>
        <v>#N/A</v>
      </c>
      <c r="G140" s="95"/>
      <c r="H140" s="96"/>
      <c r="I140" s="97"/>
      <c r="J140" s="98"/>
      <c r="K140" s="99"/>
      <c r="L140" s="100" t="str">
        <f t="shared" si="18"/>
        <v>НЕТ</v>
      </c>
      <c r="M140" s="101" t="e">
        <f>VLOOKUP(E140,КТ!$A$4:$X$911,24,FALSE)</f>
        <v>#N/A</v>
      </c>
      <c r="N140" s="99"/>
      <c r="O140" s="99"/>
      <c r="P140" s="102"/>
      <c r="Q140" s="103"/>
      <c r="R140" s="103"/>
      <c r="S140" s="103"/>
      <c r="T140" s="104"/>
      <c r="U140" s="105"/>
      <c r="V140" s="105"/>
      <c r="W140" s="105"/>
      <c r="X140" s="105"/>
      <c r="Y140" s="105"/>
      <c r="Z140" s="105"/>
      <c r="AA140" s="105"/>
      <c r="AB140" s="105"/>
      <c r="AC140" s="105"/>
      <c r="AD140" s="105"/>
      <c r="AE140" s="105"/>
      <c r="AF140" s="105"/>
      <c r="AG140" s="106"/>
      <c r="AH140" s="107"/>
      <c r="AI140" s="108"/>
      <c r="AJ140" s="109"/>
      <c r="AK140" s="109"/>
      <c r="AL140" s="109"/>
      <c r="AM140" s="297" t="e">
        <f>VLOOKUP(J140,[2]Лист2!$A$2:$B$44,2,FALSE)</f>
        <v>#N/A</v>
      </c>
      <c r="AN140" s="110"/>
      <c r="AO140" s="298" t="e">
        <f>VLOOKUP(J140,[3]Общее!$A$2:$B$111,2,FALSE)/1000</f>
        <v>#N/A</v>
      </c>
      <c r="AP140" s="111" t="str">
        <f t="shared" si="19"/>
        <v/>
      </c>
      <c r="AQ140" s="112"/>
      <c r="AR140" s="113">
        <f t="shared" si="20"/>
        <v>0</v>
      </c>
      <c r="AS140" s="114" t="str">
        <f t="shared" si="21"/>
        <v/>
      </c>
      <c r="AT140" s="115"/>
      <c r="AU140" s="108"/>
      <c r="AV140" s="116" t="b">
        <f>IF(AND(ISERR(FIND({"."},AM140))),IF(AND(0&lt;AM140,AM140&lt;($AW140+1)),"красный",IF(AND($AW140&lt;AM140,AM140&lt;($AX140+1)),"оранжевый",IF(AND($AX140&lt;AM140,AM140&lt;($AY140+1)),"желтый",IF(AND(0&lt;AM140,AM140&gt;=$AZ140),"зеленый","")))))</f>
        <v>0</v>
      </c>
      <c r="AW140" s="117" t="e">
        <f>VLOOKUP(E140,КТ!$A$4:$AC$911,26,0)</f>
        <v>#N/A</v>
      </c>
      <c r="AX140" s="116" t="e">
        <f>VLOOKUP(E140,КТ!$A$4:$AC$911,27,0)</f>
        <v>#N/A</v>
      </c>
      <c r="AY140" s="116" t="e">
        <f>VLOOKUP(E140,КТ!$A$4:$AC$911,28,0)</f>
        <v>#N/A</v>
      </c>
      <c r="AZ140" s="118" t="e">
        <f>VLOOKUP(E140,КТ!$A$4:$AC$911,29,0)</f>
        <v>#N/A</v>
      </c>
      <c r="BA140" s="119"/>
      <c r="BB140" s="119"/>
      <c r="BC140" s="119"/>
      <c r="BD140" s="131" t="e">
        <f t="shared" si="22"/>
        <v>#N/A</v>
      </c>
      <c r="BE140" s="120" t="str">
        <f>IF(E140="","",(VLOOKUP(E140,КТ!$A$4:$AD$911,30,0)))</f>
        <v/>
      </c>
      <c r="BF140" s="121" t="str">
        <f>IF(E140="","",(VLOOKUP(E140,КТ!$A$4:$AD$911,5,0)))</f>
        <v/>
      </c>
      <c r="BG140" s="122"/>
      <c r="BH140" s="132"/>
      <c r="BI140" s="132"/>
      <c r="BJ140" s="132"/>
      <c r="BK140" s="123"/>
      <c r="BL140" s="124"/>
      <c r="BM140" s="125" t="str">
        <f>IFERROR(VLOOKUP(E140,КТ!$A$4:$AE$911,31,FALSE),"")</f>
        <v/>
      </c>
      <c r="BN140" s="124"/>
      <c r="BO140" s="126"/>
      <c r="BP140" s="124"/>
      <c r="BQ140" s="124"/>
      <c r="BR140" s="127"/>
      <c r="BS140" s="127"/>
      <c r="BT140" s="128"/>
      <c r="BU140" s="128"/>
      <c r="BV140" s="129"/>
      <c r="BW140" s="129"/>
      <c r="BX140" s="129"/>
    </row>
    <row r="141" spans="1:76" s="90" customFormat="1" x14ac:dyDescent="0.25">
      <c r="A141" s="91"/>
      <c r="B141" s="278">
        <v>131</v>
      </c>
      <c r="C141" s="93"/>
      <c r="D141" s="92"/>
      <c r="E141" s="130"/>
      <c r="F141" s="94" t="e">
        <f>VLOOKUP(E141,КТ!$A$4:$B$911,2,0)</f>
        <v>#N/A</v>
      </c>
      <c r="G141" s="95"/>
      <c r="H141" s="96"/>
      <c r="I141" s="97"/>
      <c r="J141" s="98"/>
      <c r="K141" s="99"/>
      <c r="L141" s="100" t="str">
        <f t="shared" si="18"/>
        <v>НЕТ</v>
      </c>
      <c r="M141" s="101" t="e">
        <f>VLOOKUP(E141,КТ!$A$4:$X$911,24,FALSE)</f>
        <v>#N/A</v>
      </c>
      <c r="N141" s="99"/>
      <c r="O141" s="99"/>
      <c r="P141" s="102"/>
      <c r="Q141" s="103"/>
      <c r="R141" s="103"/>
      <c r="S141" s="103"/>
      <c r="T141" s="104"/>
      <c r="U141" s="105"/>
      <c r="V141" s="105"/>
      <c r="W141" s="105"/>
      <c r="X141" s="105"/>
      <c r="Y141" s="105"/>
      <c r="Z141" s="105"/>
      <c r="AA141" s="105"/>
      <c r="AB141" s="105"/>
      <c r="AC141" s="105"/>
      <c r="AD141" s="105"/>
      <c r="AE141" s="105"/>
      <c r="AF141" s="105"/>
      <c r="AG141" s="106"/>
      <c r="AH141" s="107"/>
      <c r="AI141" s="108"/>
      <c r="AJ141" s="109"/>
      <c r="AK141" s="109"/>
      <c r="AL141" s="109"/>
      <c r="AM141" s="297" t="e">
        <f>VLOOKUP(J141,[2]Лист2!$A$2:$B$44,2,FALSE)</f>
        <v>#N/A</v>
      </c>
      <c r="AN141" s="110"/>
      <c r="AO141" s="298" t="e">
        <f>VLOOKUP(J141,[3]Общее!$A$2:$B$111,2,FALSE)/1000</f>
        <v>#N/A</v>
      </c>
      <c r="AP141" s="111" t="str">
        <f t="shared" si="19"/>
        <v/>
      </c>
      <c r="AQ141" s="112"/>
      <c r="AR141" s="113">
        <f t="shared" si="20"/>
        <v>0</v>
      </c>
      <c r="AS141" s="114" t="str">
        <f t="shared" si="21"/>
        <v/>
      </c>
      <c r="AT141" s="115"/>
      <c r="AU141" s="108"/>
      <c r="AV141" s="116" t="b">
        <f>IF(AND(ISERR(FIND({"."},AM141))),IF(AND(0&lt;AM141,AM141&lt;($AW141+1)),"красный",IF(AND($AW141&lt;AM141,AM141&lt;($AX141+1)),"оранжевый",IF(AND($AX141&lt;AM141,AM141&lt;($AY141+1)),"желтый",IF(AND(0&lt;AM141,AM141&gt;=$AZ141),"зеленый","")))))</f>
        <v>0</v>
      </c>
      <c r="AW141" s="117" t="e">
        <f>VLOOKUP(E141,КТ!$A$4:$AC$911,26,0)</f>
        <v>#N/A</v>
      </c>
      <c r="AX141" s="116" t="e">
        <f>VLOOKUP(E141,КТ!$A$4:$AC$911,27,0)</f>
        <v>#N/A</v>
      </c>
      <c r="AY141" s="116" t="e">
        <f>VLOOKUP(E141,КТ!$A$4:$AC$911,28,0)</f>
        <v>#N/A</v>
      </c>
      <c r="AZ141" s="118" t="e">
        <f>VLOOKUP(E141,КТ!$A$4:$AC$911,29,0)</f>
        <v>#N/A</v>
      </c>
      <c r="BA141" s="119"/>
      <c r="BB141" s="119"/>
      <c r="BC141" s="119"/>
      <c r="BD141" s="131" t="e">
        <f t="shared" si="22"/>
        <v>#N/A</v>
      </c>
      <c r="BE141" s="120" t="str">
        <f>IF(E141="","",(VLOOKUP(E141,КТ!$A$4:$AD$911,30,0)))</f>
        <v/>
      </c>
      <c r="BF141" s="121" t="str">
        <f>IF(E141="","",(VLOOKUP(E141,КТ!$A$4:$AD$911,5,0)))</f>
        <v/>
      </c>
      <c r="BG141" s="122"/>
      <c r="BH141" s="132"/>
      <c r="BI141" s="132"/>
      <c r="BJ141" s="132"/>
      <c r="BK141" s="123"/>
      <c r="BL141" s="124"/>
      <c r="BM141" s="125" t="str">
        <f>IFERROR(VLOOKUP(E141,КТ!$A$4:$AE$911,31,FALSE),"")</f>
        <v/>
      </c>
      <c r="BN141" s="124"/>
      <c r="BO141" s="126"/>
      <c r="BP141" s="124"/>
      <c r="BQ141" s="124"/>
      <c r="BR141" s="127"/>
      <c r="BS141" s="127"/>
      <c r="BT141" s="128"/>
      <c r="BU141" s="128"/>
      <c r="BV141" s="129"/>
      <c r="BW141" s="129"/>
      <c r="BX141" s="129"/>
    </row>
    <row r="142" spans="1:76" s="90" customFormat="1" x14ac:dyDescent="0.25">
      <c r="A142" s="91"/>
      <c r="B142" s="278">
        <v>132</v>
      </c>
      <c r="C142" s="93"/>
      <c r="D142" s="92"/>
      <c r="E142" s="130"/>
      <c r="F142" s="94" t="e">
        <f>VLOOKUP(E142,КТ!$A$4:$B$911,2,0)</f>
        <v>#N/A</v>
      </c>
      <c r="G142" s="95"/>
      <c r="H142" s="96"/>
      <c r="I142" s="97"/>
      <c r="J142" s="98"/>
      <c r="K142" s="99"/>
      <c r="L142" s="100" t="str">
        <f t="shared" si="18"/>
        <v>НЕТ</v>
      </c>
      <c r="M142" s="101" t="e">
        <f>VLOOKUP(E142,КТ!$A$4:$X$911,24,FALSE)</f>
        <v>#N/A</v>
      </c>
      <c r="N142" s="99"/>
      <c r="O142" s="99"/>
      <c r="P142" s="102"/>
      <c r="Q142" s="103"/>
      <c r="R142" s="103"/>
      <c r="S142" s="103"/>
      <c r="T142" s="104"/>
      <c r="U142" s="105"/>
      <c r="V142" s="105"/>
      <c r="W142" s="105"/>
      <c r="X142" s="105"/>
      <c r="Y142" s="105"/>
      <c r="Z142" s="105"/>
      <c r="AA142" s="105"/>
      <c r="AB142" s="105"/>
      <c r="AC142" s="105"/>
      <c r="AD142" s="105"/>
      <c r="AE142" s="105"/>
      <c r="AF142" s="105"/>
      <c r="AG142" s="106"/>
      <c r="AH142" s="107"/>
      <c r="AI142" s="108"/>
      <c r="AJ142" s="109"/>
      <c r="AK142" s="109"/>
      <c r="AL142" s="109"/>
      <c r="AM142" s="297" t="e">
        <f>VLOOKUP(J142,[2]Лист2!$A$2:$B$44,2,FALSE)</f>
        <v>#N/A</v>
      </c>
      <c r="AN142" s="110"/>
      <c r="AO142" s="298" t="e">
        <f>VLOOKUP(J142,[3]Общее!$A$2:$B$111,2,FALSE)/1000</f>
        <v>#N/A</v>
      </c>
      <c r="AP142" s="111" t="str">
        <f t="shared" si="19"/>
        <v/>
      </c>
      <c r="AQ142" s="112"/>
      <c r="AR142" s="113">
        <f t="shared" si="20"/>
        <v>0</v>
      </c>
      <c r="AS142" s="114" t="str">
        <f t="shared" si="21"/>
        <v/>
      </c>
      <c r="AT142" s="115"/>
      <c r="AU142" s="108"/>
      <c r="AV142" s="116" t="b">
        <f>IF(AND(ISERR(FIND({"."},AM142))),IF(AND(0&lt;AM142,AM142&lt;($AW142+1)),"красный",IF(AND($AW142&lt;AM142,AM142&lt;($AX142+1)),"оранжевый",IF(AND($AX142&lt;AM142,AM142&lt;($AY142+1)),"желтый",IF(AND(0&lt;AM142,AM142&gt;=$AZ142),"зеленый","")))))</f>
        <v>0</v>
      </c>
      <c r="AW142" s="117" t="e">
        <f>VLOOKUP(E142,КТ!$A$4:$AC$911,26,0)</f>
        <v>#N/A</v>
      </c>
      <c r="AX142" s="116" t="e">
        <f>VLOOKUP(E142,КТ!$A$4:$AC$911,27,0)</f>
        <v>#N/A</v>
      </c>
      <c r="AY142" s="116" t="e">
        <f>VLOOKUP(E142,КТ!$A$4:$AC$911,28,0)</f>
        <v>#N/A</v>
      </c>
      <c r="AZ142" s="118" t="e">
        <f>VLOOKUP(E142,КТ!$A$4:$AC$911,29,0)</f>
        <v>#N/A</v>
      </c>
      <c r="BA142" s="119"/>
      <c r="BB142" s="119"/>
      <c r="BC142" s="119"/>
      <c r="BD142" s="131" t="e">
        <f t="shared" si="22"/>
        <v>#N/A</v>
      </c>
      <c r="BE142" s="120" t="str">
        <f>IF(E142="","",(VLOOKUP(E142,КТ!$A$4:$AD$911,30,0)))</f>
        <v/>
      </c>
      <c r="BF142" s="121" t="str">
        <f>IF(E142="","",(VLOOKUP(E142,КТ!$A$4:$AD$911,5,0)))</f>
        <v/>
      </c>
      <c r="BG142" s="122"/>
      <c r="BH142" s="132"/>
      <c r="BI142" s="132"/>
      <c r="BJ142" s="132"/>
      <c r="BK142" s="123"/>
      <c r="BL142" s="124"/>
      <c r="BM142" s="125" t="str">
        <f>IFERROR(VLOOKUP(E142,КТ!$A$4:$AE$911,31,FALSE),"")</f>
        <v/>
      </c>
      <c r="BN142" s="124"/>
      <c r="BO142" s="126"/>
      <c r="BP142" s="124"/>
      <c r="BQ142" s="124"/>
      <c r="BR142" s="127"/>
      <c r="BS142" s="127"/>
      <c r="BT142" s="128"/>
      <c r="BU142" s="128"/>
      <c r="BV142" s="129"/>
      <c r="BW142" s="129"/>
      <c r="BX142" s="129"/>
    </row>
    <row r="143" spans="1:76" s="90" customFormat="1" x14ac:dyDescent="0.25">
      <c r="A143" s="91"/>
      <c r="B143" s="278">
        <v>133</v>
      </c>
      <c r="C143" s="93"/>
      <c r="D143" s="92"/>
      <c r="E143" s="130"/>
      <c r="F143" s="94" t="e">
        <f>VLOOKUP(E143,КТ!$A$4:$B$911,2,0)</f>
        <v>#N/A</v>
      </c>
      <c r="G143" s="95"/>
      <c r="H143" s="96"/>
      <c r="I143" s="97"/>
      <c r="J143" s="98"/>
      <c r="K143" s="99"/>
      <c r="L143" s="100" t="str">
        <f t="shared" si="18"/>
        <v>НЕТ</v>
      </c>
      <c r="M143" s="101" t="e">
        <f>VLOOKUP(E143,КТ!$A$4:$X$911,24,FALSE)</f>
        <v>#N/A</v>
      </c>
      <c r="N143" s="99"/>
      <c r="O143" s="99"/>
      <c r="P143" s="102"/>
      <c r="Q143" s="103"/>
      <c r="R143" s="103"/>
      <c r="S143" s="103"/>
      <c r="T143" s="104"/>
      <c r="U143" s="105"/>
      <c r="V143" s="105"/>
      <c r="W143" s="105"/>
      <c r="X143" s="105"/>
      <c r="Y143" s="105"/>
      <c r="Z143" s="105"/>
      <c r="AA143" s="105"/>
      <c r="AB143" s="105"/>
      <c r="AC143" s="105"/>
      <c r="AD143" s="105"/>
      <c r="AE143" s="105"/>
      <c r="AF143" s="105"/>
      <c r="AG143" s="106"/>
      <c r="AH143" s="107"/>
      <c r="AI143" s="108"/>
      <c r="AJ143" s="109"/>
      <c r="AK143" s="109"/>
      <c r="AL143" s="109"/>
      <c r="AM143" s="297" t="e">
        <f>VLOOKUP(J143,[2]Лист2!$A$2:$B$44,2,FALSE)</f>
        <v>#N/A</v>
      </c>
      <c r="AN143" s="110"/>
      <c r="AO143" s="298" t="e">
        <f>VLOOKUP(J143,[3]Общее!$A$2:$B$111,2,FALSE)/1000</f>
        <v>#N/A</v>
      </c>
      <c r="AP143" s="111" t="str">
        <f t="shared" si="19"/>
        <v/>
      </c>
      <c r="AQ143" s="112"/>
      <c r="AR143" s="113">
        <f t="shared" si="20"/>
        <v>0</v>
      </c>
      <c r="AS143" s="114" t="str">
        <f t="shared" si="21"/>
        <v/>
      </c>
      <c r="AT143" s="115"/>
      <c r="AU143" s="108"/>
      <c r="AV143" s="116" t="b">
        <f>IF(AND(ISERR(FIND({"."},AM143))),IF(AND(0&lt;AM143,AM143&lt;($AW143+1)),"красный",IF(AND($AW143&lt;AM143,AM143&lt;($AX143+1)),"оранжевый",IF(AND($AX143&lt;AM143,AM143&lt;($AY143+1)),"желтый",IF(AND(0&lt;AM143,AM143&gt;=$AZ143),"зеленый","")))))</f>
        <v>0</v>
      </c>
      <c r="AW143" s="117" t="e">
        <f>VLOOKUP(E143,КТ!$A$4:$AC$911,26,0)</f>
        <v>#N/A</v>
      </c>
      <c r="AX143" s="116" t="e">
        <f>VLOOKUP(E143,КТ!$A$4:$AC$911,27,0)</f>
        <v>#N/A</v>
      </c>
      <c r="AY143" s="116" t="e">
        <f>VLOOKUP(E143,КТ!$A$4:$AC$911,28,0)</f>
        <v>#N/A</v>
      </c>
      <c r="AZ143" s="118" t="e">
        <f>VLOOKUP(E143,КТ!$A$4:$AC$911,29,0)</f>
        <v>#N/A</v>
      </c>
      <c r="BA143" s="119"/>
      <c r="BB143" s="119"/>
      <c r="BC143" s="119"/>
      <c r="BD143" s="131" t="e">
        <f t="shared" si="22"/>
        <v>#N/A</v>
      </c>
      <c r="BE143" s="120" t="str">
        <f>IF(E143="","",(VLOOKUP(E143,КТ!$A$4:$AD$911,30,0)))</f>
        <v/>
      </c>
      <c r="BF143" s="121" t="str">
        <f>IF(E143="","",(VLOOKUP(E143,КТ!$A$4:$AD$911,5,0)))</f>
        <v/>
      </c>
      <c r="BG143" s="122"/>
      <c r="BH143" s="132"/>
      <c r="BI143" s="132"/>
      <c r="BJ143" s="132"/>
      <c r="BK143" s="123"/>
      <c r="BL143" s="124"/>
      <c r="BM143" s="125" t="str">
        <f>IFERROR(VLOOKUP(E143,КТ!$A$4:$AE$911,31,FALSE),"")</f>
        <v/>
      </c>
      <c r="BN143" s="124"/>
      <c r="BO143" s="126"/>
      <c r="BP143" s="124"/>
      <c r="BQ143" s="124"/>
      <c r="BR143" s="127"/>
      <c r="BS143" s="127"/>
      <c r="BT143" s="128"/>
      <c r="BU143" s="128"/>
      <c r="BV143" s="129"/>
      <c r="BW143" s="129"/>
      <c r="BX143" s="129"/>
    </row>
    <row r="144" spans="1:76" s="90" customFormat="1" x14ac:dyDescent="0.25">
      <c r="A144" s="91"/>
      <c r="B144" s="278">
        <v>134</v>
      </c>
      <c r="C144" s="93"/>
      <c r="D144" s="92"/>
      <c r="E144" s="130"/>
      <c r="F144" s="94" t="e">
        <f>VLOOKUP(E144,КТ!$A$4:$B$911,2,0)</f>
        <v>#N/A</v>
      </c>
      <c r="G144" s="95"/>
      <c r="H144" s="96"/>
      <c r="I144" s="97"/>
      <c r="J144" s="98"/>
      <c r="K144" s="99"/>
      <c r="L144" s="100" t="str">
        <f t="shared" si="18"/>
        <v>НЕТ</v>
      </c>
      <c r="M144" s="101" t="e">
        <f>VLOOKUP(E144,КТ!$A$4:$X$911,24,FALSE)</f>
        <v>#N/A</v>
      </c>
      <c r="N144" s="99"/>
      <c r="O144" s="99"/>
      <c r="P144" s="102"/>
      <c r="Q144" s="103"/>
      <c r="R144" s="103"/>
      <c r="S144" s="103"/>
      <c r="T144" s="104"/>
      <c r="U144" s="105"/>
      <c r="V144" s="105"/>
      <c r="W144" s="105"/>
      <c r="X144" s="105"/>
      <c r="Y144" s="105"/>
      <c r="Z144" s="105"/>
      <c r="AA144" s="105"/>
      <c r="AB144" s="105"/>
      <c r="AC144" s="105"/>
      <c r="AD144" s="105"/>
      <c r="AE144" s="105"/>
      <c r="AF144" s="105"/>
      <c r="AG144" s="106"/>
      <c r="AH144" s="107"/>
      <c r="AI144" s="108"/>
      <c r="AJ144" s="109"/>
      <c r="AK144" s="109"/>
      <c r="AL144" s="109"/>
      <c r="AM144" s="297" t="e">
        <f>VLOOKUP(J144,[2]Лист2!$A$2:$B$44,2,FALSE)</f>
        <v>#N/A</v>
      </c>
      <c r="AN144" s="110"/>
      <c r="AO144" s="298" t="e">
        <f>VLOOKUP(J144,[3]Общее!$A$2:$B$111,2,FALSE)/1000</f>
        <v>#N/A</v>
      </c>
      <c r="AP144" s="111" t="str">
        <f t="shared" si="19"/>
        <v/>
      </c>
      <c r="AQ144" s="112"/>
      <c r="AR144" s="113">
        <f t="shared" si="20"/>
        <v>0</v>
      </c>
      <c r="AS144" s="114" t="str">
        <f t="shared" si="21"/>
        <v/>
      </c>
      <c r="AT144" s="115"/>
      <c r="AU144" s="108"/>
      <c r="AV144" s="116" t="b">
        <f>IF(AND(ISERR(FIND({"."},AM144))),IF(AND(0&lt;AM144,AM144&lt;($AW144+1)),"красный",IF(AND($AW144&lt;AM144,AM144&lt;($AX144+1)),"оранжевый",IF(AND($AX144&lt;AM144,AM144&lt;($AY144+1)),"желтый",IF(AND(0&lt;AM144,AM144&gt;=$AZ144),"зеленый","")))))</f>
        <v>0</v>
      </c>
      <c r="AW144" s="117" t="e">
        <f>VLOOKUP(E144,КТ!$A$4:$AC$911,26,0)</f>
        <v>#N/A</v>
      </c>
      <c r="AX144" s="116" t="e">
        <f>VLOOKUP(E144,КТ!$A$4:$AC$911,27,0)</f>
        <v>#N/A</v>
      </c>
      <c r="AY144" s="116" t="e">
        <f>VLOOKUP(E144,КТ!$A$4:$AC$911,28,0)</f>
        <v>#N/A</v>
      </c>
      <c r="AZ144" s="118" t="e">
        <f>VLOOKUP(E144,КТ!$A$4:$AC$911,29,0)</f>
        <v>#N/A</v>
      </c>
      <c r="BA144" s="119"/>
      <c r="BB144" s="119"/>
      <c r="BC144" s="119"/>
      <c r="BD144" s="131" t="e">
        <f t="shared" si="22"/>
        <v>#N/A</v>
      </c>
      <c r="BE144" s="120" t="str">
        <f>IF(E144="","",(VLOOKUP(E144,КТ!$A$4:$AD$911,30,0)))</f>
        <v/>
      </c>
      <c r="BF144" s="121" t="str">
        <f>IF(E144="","",(VLOOKUP(E144,КТ!$A$4:$AD$911,5,0)))</f>
        <v/>
      </c>
      <c r="BG144" s="122"/>
      <c r="BH144" s="132"/>
      <c r="BI144" s="132"/>
      <c r="BJ144" s="132"/>
      <c r="BK144" s="123"/>
      <c r="BL144" s="124"/>
      <c r="BM144" s="125" t="str">
        <f>IFERROR(VLOOKUP(E144,КТ!$A$4:$AE$911,31,FALSE),"")</f>
        <v/>
      </c>
      <c r="BN144" s="124"/>
      <c r="BO144" s="126"/>
      <c r="BP144" s="124"/>
      <c r="BQ144" s="124"/>
      <c r="BR144" s="127"/>
      <c r="BS144" s="127"/>
      <c r="BT144" s="128"/>
      <c r="BU144" s="128"/>
      <c r="BV144" s="129"/>
      <c r="BW144" s="129"/>
      <c r="BX144" s="129"/>
    </row>
    <row r="145" spans="1:76" s="90" customFormat="1" x14ac:dyDescent="0.25">
      <c r="A145" s="91"/>
      <c r="B145" s="278">
        <v>135</v>
      </c>
      <c r="C145" s="93"/>
      <c r="D145" s="92"/>
      <c r="E145" s="130"/>
      <c r="F145" s="94" t="e">
        <f>VLOOKUP(E145,КТ!$A$4:$B$911,2,0)</f>
        <v>#N/A</v>
      </c>
      <c r="G145" s="95"/>
      <c r="H145" s="96"/>
      <c r="I145" s="97"/>
      <c r="J145" s="98"/>
      <c r="K145" s="99"/>
      <c r="L145" s="100" t="str">
        <f t="shared" si="18"/>
        <v>НЕТ</v>
      </c>
      <c r="M145" s="101" t="e">
        <f>VLOOKUP(E145,КТ!$A$4:$X$911,24,FALSE)</f>
        <v>#N/A</v>
      </c>
      <c r="N145" s="99"/>
      <c r="O145" s="99"/>
      <c r="P145" s="102"/>
      <c r="Q145" s="103"/>
      <c r="R145" s="103"/>
      <c r="S145" s="103"/>
      <c r="T145" s="104"/>
      <c r="U145" s="105"/>
      <c r="V145" s="105"/>
      <c r="W145" s="105"/>
      <c r="X145" s="105"/>
      <c r="Y145" s="105"/>
      <c r="Z145" s="105"/>
      <c r="AA145" s="105"/>
      <c r="AB145" s="105"/>
      <c r="AC145" s="105"/>
      <c r="AD145" s="105"/>
      <c r="AE145" s="105"/>
      <c r="AF145" s="105"/>
      <c r="AG145" s="106"/>
      <c r="AH145" s="107"/>
      <c r="AI145" s="108"/>
      <c r="AJ145" s="109"/>
      <c r="AK145" s="109"/>
      <c r="AL145" s="109"/>
      <c r="AM145" s="297" t="e">
        <f>VLOOKUP(J145,[2]Лист2!$A$2:$B$44,2,FALSE)</f>
        <v>#N/A</v>
      </c>
      <c r="AN145" s="110"/>
      <c r="AO145" s="298" t="e">
        <f>VLOOKUP(J145,[3]Общее!$A$2:$B$111,2,FALSE)/1000</f>
        <v>#N/A</v>
      </c>
      <c r="AP145" s="111" t="str">
        <f t="shared" si="19"/>
        <v/>
      </c>
      <c r="AQ145" s="112"/>
      <c r="AR145" s="113">
        <f t="shared" si="20"/>
        <v>0</v>
      </c>
      <c r="AS145" s="114" t="str">
        <f t="shared" si="21"/>
        <v/>
      </c>
      <c r="AT145" s="115"/>
      <c r="AU145" s="108"/>
      <c r="AV145" s="116" t="b">
        <f>IF(AND(ISERR(FIND({"."},AM145))),IF(AND(0&lt;AM145,AM145&lt;($AW145+1)),"красный",IF(AND($AW145&lt;AM145,AM145&lt;($AX145+1)),"оранжевый",IF(AND($AX145&lt;AM145,AM145&lt;($AY145+1)),"желтый",IF(AND(0&lt;AM145,AM145&gt;=$AZ145),"зеленый","")))))</f>
        <v>0</v>
      </c>
      <c r="AW145" s="117" t="e">
        <f>VLOOKUP(E145,КТ!$A$4:$AC$911,26,0)</f>
        <v>#N/A</v>
      </c>
      <c r="AX145" s="116" t="e">
        <f>VLOOKUP(E145,КТ!$A$4:$AC$911,27,0)</f>
        <v>#N/A</v>
      </c>
      <c r="AY145" s="116" t="e">
        <f>VLOOKUP(E145,КТ!$A$4:$AC$911,28,0)</f>
        <v>#N/A</v>
      </c>
      <c r="AZ145" s="118" t="e">
        <f>VLOOKUP(E145,КТ!$A$4:$AC$911,29,0)</f>
        <v>#N/A</v>
      </c>
      <c r="BA145" s="119"/>
      <c r="BB145" s="119"/>
      <c r="BC145" s="119"/>
      <c r="BD145" s="131" t="e">
        <f t="shared" si="22"/>
        <v>#N/A</v>
      </c>
      <c r="BE145" s="120" t="str">
        <f>IF(E145="","",(VLOOKUP(E145,КТ!$A$4:$AD$911,30,0)))</f>
        <v/>
      </c>
      <c r="BF145" s="121" t="str">
        <f>IF(E145="","",(VLOOKUP(E145,КТ!$A$4:$AD$911,5,0)))</f>
        <v/>
      </c>
      <c r="BG145" s="122"/>
      <c r="BH145" s="132"/>
      <c r="BI145" s="132"/>
      <c r="BJ145" s="132"/>
      <c r="BK145" s="123"/>
      <c r="BL145" s="124"/>
      <c r="BM145" s="125" t="str">
        <f>IFERROR(VLOOKUP(E145,КТ!$A$4:$AE$911,31,FALSE),"")</f>
        <v/>
      </c>
      <c r="BN145" s="124"/>
      <c r="BO145" s="126"/>
      <c r="BP145" s="124"/>
      <c r="BQ145" s="124"/>
      <c r="BR145" s="127"/>
      <c r="BS145" s="127"/>
      <c r="BT145" s="128"/>
      <c r="BU145" s="128"/>
      <c r="BV145" s="129"/>
      <c r="BW145" s="129"/>
      <c r="BX145" s="129"/>
    </row>
    <row r="146" spans="1:76" s="90" customFormat="1" x14ac:dyDescent="0.25">
      <c r="A146" s="91"/>
      <c r="B146" s="278">
        <v>136</v>
      </c>
      <c r="C146" s="93"/>
      <c r="D146" s="92"/>
      <c r="E146" s="130"/>
      <c r="F146" s="94" t="e">
        <f>VLOOKUP(E146,КТ!$A$4:$B$911,2,0)</f>
        <v>#N/A</v>
      </c>
      <c r="G146" s="95"/>
      <c r="H146" s="96"/>
      <c r="I146" s="97"/>
      <c r="J146" s="98"/>
      <c r="K146" s="99"/>
      <c r="L146" s="100" t="str">
        <f t="shared" si="18"/>
        <v>НЕТ</v>
      </c>
      <c r="M146" s="101" t="e">
        <f>VLOOKUP(E146,КТ!$A$4:$X$911,24,FALSE)</f>
        <v>#N/A</v>
      </c>
      <c r="N146" s="99"/>
      <c r="O146" s="99"/>
      <c r="P146" s="102"/>
      <c r="Q146" s="103"/>
      <c r="R146" s="103"/>
      <c r="S146" s="103"/>
      <c r="T146" s="104"/>
      <c r="U146" s="105"/>
      <c r="V146" s="105"/>
      <c r="W146" s="105"/>
      <c r="X146" s="105"/>
      <c r="Y146" s="105"/>
      <c r="Z146" s="105"/>
      <c r="AA146" s="105"/>
      <c r="AB146" s="105"/>
      <c r="AC146" s="105"/>
      <c r="AD146" s="105"/>
      <c r="AE146" s="105"/>
      <c r="AF146" s="105"/>
      <c r="AG146" s="106"/>
      <c r="AH146" s="107"/>
      <c r="AI146" s="108"/>
      <c r="AJ146" s="109"/>
      <c r="AK146" s="109"/>
      <c r="AL146" s="109"/>
      <c r="AM146" s="297" t="e">
        <f>VLOOKUP(J146,[2]Лист2!$A$2:$B$44,2,FALSE)</f>
        <v>#N/A</v>
      </c>
      <c r="AN146" s="110"/>
      <c r="AO146" s="298" t="e">
        <f>VLOOKUP(J146,[3]Общее!$A$2:$B$111,2,FALSE)/1000</f>
        <v>#N/A</v>
      </c>
      <c r="AP146" s="111" t="str">
        <f t="shared" si="19"/>
        <v/>
      </c>
      <c r="AQ146" s="112"/>
      <c r="AR146" s="113">
        <f t="shared" si="20"/>
        <v>0</v>
      </c>
      <c r="AS146" s="114" t="str">
        <f t="shared" si="21"/>
        <v/>
      </c>
      <c r="AT146" s="115"/>
      <c r="AU146" s="108"/>
      <c r="AV146" s="116" t="b">
        <f>IF(AND(ISERR(FIND({"."},AM146))),IF(AND(0&lt;AM146,AM146&lt;($AW146+1)),"красный",IF(AND($AW146&lt;AM146,AM146&lt;($AX146+1)),"оранжевый",IF(AND($AX146&lt;AM146,AM146&lt;($AY146+1)),"желтый",IF(AND(0&lt;AM146,AM146&gt;=$AZ146),"зеленый","")))))</f>
        <v>0</v>
      </c>
      <c r="AW146" s="117" t="e">
        <f>VLOOKUP(E146,КТ!$A$4:$AC$911,26,0)</f>
        <v>#N/A</v>
      </c>
      <c r="AX146" s="116" t="e">
        <f>VLOOKUP(E146,КТ!$A$4:$AC$911,27,0)</f>
        <v>#N/A</v>
      </c>
      <c r="AY146" s="116" t="e">
        <f>VLOOKUP(E146,КТ!$A$4:$AC$911,28,0)</f>
        <v>#N/A</v>
      </c>
      <c r="AZ146" s="118" t="e">
        <f>VLOOKUP(E146,КТ!$A$4:$AC$911,29,0)</f>
        <v>#N/A</v>
      </c>
      <c r="BA146" s="119"/>
      <c r="BB146" s="119"/>
      <c r="BC146" s="119"/>
      <c r="BD146" s="131" t="e">
        <f t="shared" si="22"/>
        <v>#N/A</v>
      </c>
      <c r="BE146" s="120" t="str">
        <f>IF(E146="","",(VLOOKUP(E146,КТ!$A$4:$AD$911,30,0)))</f>
        <v/>
      </c>
      <c r="BF146" s="121" t="str">
        <f>IF(E146="","",(VLOOKUP(E146,КТ!$A$4:$AD$911,5,0)))</f>
        <v/>
      </c>
      <c r="BG146" s="122"/>
      <c r="BH146" s="132"/>
      <c r="BI146" s="132"/>
      <c r="BJ146" s="132"/>
      <c r="BK146" s="123"/>
      <c r="BL146" s="124"/>
      <c r="BM146" s="125" t="str">
        <f>IFERROR(VLOOKUP(E146,КТ!$A$4:$AE$911,31,FALSE),"")</f>
        <v/>
      </c>
      <c r="BN146" s="124"/>
      <c r="BO146" s="126"/>
      <c r="BP146" s="124"/>
      <c r="BQ146" s="124"/>
      <c r="BR146" s="127"/>
      <c r="BS146" s="127"/>
      <c r="BT146" s="128"/>
      <c r="BU146" s="128"/>
      <c r="BV146" s="129"/>
      <c r="BW146" s="129"/>
      <c r="BX146" s="129"/>
    </row>
    <row r="147" spans="1:76" s="90" customFormat="1" x14ac:dyDescent="0.25">
      <c r="A147" s="91"/>
      <c r="B147" s="278">
        <v>137</v>
      </c>
      <c r="C147" s="93"/>
      <c r="D147" s="92"/>
      <c r="E147" s="130"/>
      <c r="F147" s="94" t="e">
        <f>VLOOKUP(E147,КТ!$A$4:$B$911,2,0)</f>
        <v>#N/A</v>
      </c>
      <c r="G147" s="95"/>
      <c r="H147" s="96"/>
      <c r="I147" s="97"/>
      <c r="J147" s="98"/>
      <c r="K147" s="99"/>
      <c r="L147" s="100" t="str">
        <f t="shared" si="18"/>
        <v>НЕТ</v>
      </c>
      <c r="M147" s="101" t="e">
        <f>VLOOKUP(E147,КТ!$A$4:$X$911,24,FALSE)</f>
        <v>#N/A</v>
      </c>
      <c r="N147" s="99"/>
      <c r="O147" s="99"/>
      <c r="P147" s="102"/>
      <c r="Q147" s="103"/>
      <c r="R147" s="103"/>
      <c r="S147" s="103"/>
      <c r="T147" s="104"/>
      <c r="U147" s="105"/>
      <c r="V147" s="105"/>
      <c r="W147" s="105"/>
      <c r="X147" s="105"/>
      <c r="Y147" s="105"/>
      <c r="Z147" s="105"/>
      <c r="AA147" s="105"/>
      <c r="AB147" s="105"/>
      <c r="AC147" s="105"/>
      <c r="AD147" s="105"/>
      <c r="AE147" s="105"/>
      <c r="AF147" s="105"/>
      <c r="AG147" s="106"/>
      <c r="AH147" s="107"/>
      <c r="AI147" s="108"/>
      <c r="AJ147" s="109"/>
      <c r="AK147" s="109"/>
      <c r="AL147" s="109"/>
      <c r="AM147" s="297" t="e">
        <f>VLOOKUP(J147,[2]Лист2!$A$2:$B$44,2,FALSE)</f>
        <v>#N/A</v>
      </c>
      <c r="AN147" s="110"/>
      <c r="AO147" s="298" t="e">
        <f>VLOOKUP(J147,[3]Общее!$A$2:$B$111,2,FALSE)/1000</f>
        <v>#N/A</v>
      </c>
      <c r="AP147" s="111" t="str">
        <f t="shared" si="19"/>
        <v/>
      </c>
      <c r="AQ147" s="112"/>
      <c r="AR147" s="113">
        <f t="shared" si="20"/>
        <v>0</v>
      </c>
      <c r="AS147" s="114" t="str">
        <f t="shared" si="21"/>
        <v/>
      </c>
      <c r="AT147" s="115"/>
      <c r="AU147" s="108"/>
      <c r="AV147" s="116" t="b">
        <f>IF(AND(ISERR(FIND({"."},AM147))),IF(AND(0&lt;AM147,AM147&lt;($AW147+1)),"красный",IF(AND($AW147&lt;AM147,AM147&lt;($AX147+1)),"оранжевый",IF(AND($AX147&lt;AM147,AM147&lt;($AY147+1)),"желтый",IF(AND(0&lt;AM147,AM147&gt;=$AZ147),"зеленый","")))))</f>
        <v>0</v>
      </c>
      <c r="AW147" s="117" t="e">
        <f>VLOOKUP(E147,КТ!$A$4:$AC$911,26,0)</f>
        <v>#N/A</v>
      </c>
      <c r="AX147" s="116" t="e">
        <f>VLOOKUP(E147,КТ!$A$4:$AC$911,27,0)</f>
        <v>#N/A</v>
      </c>
      <c r="AY147" s="116" t="e">
        <f>VLOOKUP(E147,КТ!$A$4:$AC$911,28,0)</f>
        <v>#N/A</v>
      </c>
      <c r="AZ147" s="118" t="e">
        <f>VLOOKUP(E147,КТ!$A$4:$AC$911,29,0)</f>
        <v>#N/A</v>
      </c>
      <c r="BA147" s="119"/>
      <c r="BB147" s="119"/>
      <c r="BC147" s="119"/>
      <c r="BD147" s="131" t="e">
        <f t="shared" si="22"/>
        <v>#N/A</v>
      </c>
      <c r="BE147" s="120" t="str">
        <f>IF(E147="","",(VLOOKUP(E147,КТ!$A$4:$AD$911,30,0)))</f>
        <v/>
      </c>
      <c r="BF147" s="121" t="str">
        <f>IF(E147="","",(VLOOKUP(E147,КТ!$A$4:$AD$911,5,0)))</f>
        <v/>
      </c>
      <c r="BG147" s="122"/>
      <c r="BH147" s="132"/>
      <c r="BI147" s="132"/>
      <c r="BJ147" s="132"/>
      <c r="BK147" s="123"/>
      <c r="BL147" s="124"/>
      <c r="BM147" s="125" t="str">
        <f>IFERROR(VLOOKUP(E147,КТ!$A$4:$AE$911,31,FALSE),"")</f>
        <v/>
      </c>
      <c r="BN147" s="124"/>
      <c r="BO147" s="126"/>
      <c r="BP147" s="124"/>
      <c r="BQ147" s="124"/>
      <c r="BR147" s="127"/>
      <c r="BS147" s="127"/>
      <c r="BT147" s="128"/>
      <c r="BU147" s="128"/>
      <c r="BV147" s="129"/>
      <c r="BW147" s="129"/>
      <c r="BX147" s="129"/>
    </row>
    <row r="148" spans="1:76" s="90" customFormat="1" x14ac:dyDescent="0.25">
      <c r="A148" s="91"/>
      <c r="B148" s="278">
        <v>138</v>
      </c>
      <c r="C148" s="93"/>
      <c r="D148" s="92"/>
      <c r="E148" s="130"/>
      <c r="F148" s="94" t="e">
        <f>VLOOKUP(E148,КТ!$A$4:$B$911,2,0)</f>
        <v>#N/A</v>
      </c>
      <c r="G148" s="95"/>
      <c r="H148" s="96"/>
      <c r="I148" s="97"/>
      <c r="J148" s="98"/>
      <c r="K148" s="99"/>
      <c r="L148" s="100" t="str">
        <f t="shared" si="18"/>
        <v>НЕТ</v>
      </c>
      <c r="M148" s="101" t="e">
        <f>VLOOKUP(E148,КТ!$A$4:$X$911,24,FALSE)</f>
        <v>#N/A</v>
      </c>
      <c r="N148" s="99"/>
      <c r="O148" s="99"/>
      <c r="P148" s="102"/>
      <c r="Q148" s="103"/>
      <c r="R148" s="103"/>
      <c r="S148" s="103"/>
      <c r="T148" s="104"/>
      <c r="U148" s="105"/>
      <c r="V148" s="105"/>
      <c r="W148" s="105"/>
      <c r="X148" s="105"/>
      <c r="Y148" s="105"/>
      <c r="Z148" s="105"/>
      <c r="AA148" s="105"/>
      <c r="AB148" s="105"/>
      <c r="AC148" s="105"/>
      <c r="AD148" s="105"/>
      <c r="AE148" s="105"/>
      <c r="AF148" s="105"/>
      <c r="AG148" s="106"/>
      <c r="AH148" s="107"/>
      <c r="AI148" s="108"/>
      <c r="AJ148" s="109"/>
      <c r="AK148" s="109"/>
      <c r="AL148" s="109"/>
      <c r="AM148" s="297" t="e">
        <f>VLOOKUP(J148,[2]Лист2!$A$2:$B$44,2,FALSE)</f>
        <v>#N/A</v>
      </c>
      <c r="AN148" s="110"/>
      <c r="AO148" s="298" t="e">
        <f>VLOOKUP(J148,[3]Общее!$A$2:$B$111,2,FALSE)/1000</f>
        <v>#N/A</v>
      </c>
      <c r="AP148" s="111" t="str">
        <f t="shared" si="19"/>
        <v/>
      </c>
      <c r="AQ148" s="112"/>
      <c r="AR148" s="113">
        <f t="shared" si="20"/>
        <v>0</v>
      </c>
      <c r="AS148" s="114" t="str">
        <f t="shared" si="21"/>
        <v/>
      </c>
      <c r="AT148" s="115"/>
      <c r="AU148" s="108"/>
      <c r="AV148" s="116" t="b">
        <f>IF(AND(ISERR(FIND({"."},AM148))),IF(AND(0&lt;AM148,AM148&lt;($AW148+1)),"красный",IF(AND($AW148&lt;AM148,AM148&lt;($AX148+1)),"оранжевый",IF(AND($AX148&lt;AM148,AM148&lt;($AY148+1)),"желтый",IF(AND(0&lt;AM148,AM148&gt;=$AZ148),"зеленый","")))))</f>
        <v>0</v>
      </c>
      <c r="AW148" s="117" t="e">
        <f>VLOOKUP(E148,КТ!$A$4:$AC$911,26,0)</f>
        <v>#N/A</v>
      </c>
      <c r="AX148" s="116" t="e">
        <f>VLOOKUP(E148,КТ!$A$4:$AC$911,27,0)</f>
        <v>#N/A</v>
      </c>
      <c r="AY148" s="116" t="e">
        <f>VLOOKUP(E148,КТ!$A$4:$AC$911,28,0)</f>
        <v>#N/A</v>
      </c>
      <c r="AZ148" s="118" t="e">
        <f>VLOOKUP(E148,КТ!$A$4:$AC$911,29,0)</f>
        <v>#N/A</v>
      </c>
      <c r="BA148" s="119"/>
      <c r="BB148" s="119"/>
      <c r="BC148" s="119"/>
      <c r="BD148" s="131" t="e">
        <f t="shared" si="22"/>
        <v>#N/A</v>
      </c>
      <c r="BE148" s="120" t="str">
        <f>IF(E148="","",(VLOOKUP(E148,КТ!$A$4:$AD$911,30,0)))</f>
        <v/>
      </c>
      <c r="BF148" s="121" t="str">
        <f>IF(E148="","",(VLOOKUP(E148,КТ!$A$4:$AD$911,5,0)))</f>
        <v/>
      </c>
      <c r="BG148" s="122"/>
      <c r="BH148" s="132"/>
      <c r="BI148" s="132"/>
      <c r="BJ148" s="132"/>
      <c r="BK148" s="123"/>
      <c r="BL148" s="124"/>
      <c r="BM148" s="125" t="str">
        <f>IFERROR(VLOOKUP(E148,КТ!$A$4:$AE$911,31,FALSE),"")</f>
        <v/>
      </c>
      <c r="BN148" s="124"/>
      <c r="BO148" s="126"/>
      <c r="BP148" s="124"/>
      <c r="BQ148" s="124"/>
      <c r="BR148" s="127"/>
      <c r="BS148" s="127"/>
      <c r="BT148" s="128"/>
      <c r="BU148" s="128"/>
      <c r="BV148" s="129"/>
      <c r="BW148" s="129"/>
      <c r="BX148" s="129"/>
    </row>
    <row r="149" spans="1:76" s="90" customFormat="1" x14ac:dyDescent="0.25">
      <c r="A149" s="91"/>
      <c r="B149" s="278">
        <v>139</v>
      </c>
      <c r="C149" s="93"/>
      <c r="D149" s="92"/>
      <c r="E149" s="130"/>
      <c r="F149" s="94" t="e">
        <f>VLOOKUP(E149,КТ!$A$4:$B$911,2,0)</f>
        <v>#N/A</v>
      </c>
      <c r="G149" s="95"/>
      <c r="H149" s="96"/>
      <c r="I149" s="97"/>
      <c r="J149" s="98"/>
      <c r="K149" s="99"/>
      <c r="L149" s="100" t="str">
        <f t="shared" si="18"/>
        <v>НЕТ</v>
      </c>
      <c r="M149" s="101" t="e">
        <f>VLOOKUP(E149,КТ!$A$4:$X$911,24,FALSE)</f>
        <v>#N/A</v>
      </c>
      <c r="N149" s="99"/>
      <c r="O149" s="99"/>
      <c r="P149" s="102"/>
      <c r="Q149" s="103"/>
      <c r="R149" s="103"/>
      <c r="S149" s="103"/>
      <c r="T149" s="104"/>
      <c r="U149" s="105"/>
      <c r="V149" s="105"/>
      <c r="W149" s="105"/>
      <c r="X149" s="105"/>
      <c r="Y149" s="105"/>
      <c r="Z149" s="105"/>
      <c r="AA149" s="105"/>
      <c r="AB149" s="105"/>
      <c r="AC149" s="105"/>
      <c r="AD149" s="105"/>
      <c r="AE149" s="105"/>
      <c r="AF149" s="105"/>
      <c r="AG149" s="106"/>
      <c r="AH149" s="107"/>
      <c r="AI149" s="108"/>
      <c r="AJ149" s="109"/>
      <c r="AK149" s="109"/>
      <c r="AL149" s="109"/>
      <c r="AM149" s="297" t="e">
        <f>VLOOKUP(J149,[2]Лист2!$A$2:$B$44,2,FALSE)</f>
        <v>#N/A</v>
      </c>
      <c r="AN149" s="110"/>
      <c r="AO149" s="298" t="e">
        <f>VLOOKUP(J149,[3]Общее!$A$2:$B$111,2,FALSE)/1000</f>
        <v>#N/A</v>
      </c>
      <c r="AP149" s="111" t="str">
        <f t="shared" si="19"/>
        <v/>
      </c>
      <c r="AQ149" s="112"/>
      <c r="AR149" s="113">
        <f t="shared" si="20"/>
        <v>0</v>
      </c>
      <c r="AS149" s="114" t="str">
        <f t="shared" si="21"/>
        <v/>
      </c>
      <c r="AT149" s="115"/>
      <c r="AU149" s="108"/>
      <c r="AV149" s="116" t="b">
        <f>IF(AND(ISERR(FIND({"."},AM149))),IF(AND(0&lt;AM149,AM149&lt;($AW149+1)),"красный",IF(AND($AW149&lt;AM149,AM149&lt;($AX149+1)),"оранжевый",IF(AND($AX149&lt;AM149,AM149&lt;($AY149+1)),"желтый",IF(AND(0&lt;AM149,AM149&gt;=$AZ149),"зеленый","")))))</f>
        <v>0</v>
      </c>
      <c r="AW149" s="117" t="e">
        <f>VLOOKUP(E149,КТ!$A$4:$AC$911,26,0)</f>
        <v>#N/A</v>
      </c>
      <c r="AX149" s="116" t="e">
        <f>VLOOKUP(E149,КТ!$A$4:$AC$911,27,0)</f>
        <v>#N/A</v>
      </c>
      <c r="AY149" s="116" t="e">
        <f>VLOOKUP(E149,КТ!$A$4:$AC$911,28,0)</f>
        <v>#N/A</v>
      </c>
      <c r="AZ149" s="118" t="e">
        <f>VLOOKUP(E149,КТ!$A$4:$AC$911,29,0)</f>
        <v>#N/A</v>
      </c>
      <c r="BA149" s="119"/>
      <c r="BB149" s="119"/>
      <c r="BC149" s="119"/>
      <c r="BD149" s="131" t="e">
        <f t="shared" si="22"/>
        <v>#N/A</v>
      </c>
      <c r="BE149" s="120" t="str">
        <f>IF(E149="","",(VLOOKUP(E149,КТ!$A$4:$AD$911,30,0)))</f>
        <v/>
      </c>
      <c r="BF149" s="121" t="str">
        <f>IF(E149="","",(VLOOKUP(E149,КТ!$A$4:$AD$911,5,0)))</f>
        <v/>
      </c>
      <c r="BG149" s="122"/>
      <c r="BH149" s="132"/>
      <c r="BI149" s="132"/>
      <c r="BJ149" s="132"/>
      <c r="BK149" s="123"/>
      <c r="BL149" s="124"/>
      <c r="BM149" s="125" t="str">
        <f>IFERROR(VLOOKUP(E149,КТ!$A$4:$AE$911,31,FALSE),"")</f>
        <v/>
      </c>
      <c r="BN149" s="124"/>
      <c r="BO149" s="126"/>
      <c r="BP149" s="124"/>
      <c r="BQ149" s="124"/>
      <c r="BR149" s="127"/>
      <c r="BS149" s="127"/>
      <c r="BT149" s="128"/>
      <c r="BU149" s="128"/>
      <c r="BV149" s="129"/>
      <c r="BW149" s="129"/>
      <c r="BX149" s="129"/>
    </row>
    <row r="150" spans="1:76" s="90" customFormat="1" x14ac:dyDescent="0.25">
      <c r="A150" s="91"/>
      <c r="B150" s="278">
        <v>140</v>
      </c>
      <c r="C150" s="93"/>
      <c r="D150" s="92"/>
      <c r="E150" s="130"/>
      <c r="F150" s="94" t="e">
        <f>VLOOKUP(E150,КТ!$A$4:$B$911,2,0)</f>
        <v>#N/A</v>
      </c>
      <c r="G150" s="95"/>
      <c r="H150" s="96"/>
      <c r="I150" s="97"/>
      <c r="J150" s="98"/>
      <c r="K150" s="99"/>
      <c r="L150" s="100" t="str">
        <f t="shared" si="18"/>
        <v>НЕТ</v>
      </c>
      <c r="M150" s="101" t="e">
        <f>VLOOKUP(E150,КТ!$A$4:$X$911,24,FALSE)</f>
        <v>#N/A</v>
      </c>
      <c r="N150" s="99"/>
      <c r="O150" s="99"/>
      <c r="P150" s="102"/>
      <c r="Q150" s="103"/>
      <c r="R150" s="103"/>
      <c r="S150" s="103"/>
      <c r="T150" s="104"/>
      <c r="U150" s="105"/>
      <c r="V150" s="105"/>
      <c r="W150" s="105"/>
      <c r="X150" s="105"/>
      <c r="Y150" s="105"/>
      <c r="Z150" s="105"/>
      <c r="AA150" s="105"/>
      <c r="AB150" s="105"/>
      <c r="AC150" s="105"/>
      <c r="AD150" s="105"/>
      <c r="AE150" s="105"/>
      <c r="AF150" s="105"/>
      <c r="AG150" s="106"/>
      <c r="AH150" s="107"/>
      <c r="AI150" s="108"/>
      <c r="AJ150" s="109"/>
      <c r="AK150" s="109"/>
      <c r="AL150" s="109"/>
      <c r="AM150" s="297" t="e">
        <f>VLOOKUP(J150,[2]Лист2!$A$2:$B$44,2,FALSE)</f>
        <v>#N/A</v>
      </c>
      <c r="AN150" s="110"/>
      <c r="AO150" s="298" t="e">
        <f>VLOOKUP(J150,[3]Общее!$A$2:$B$111,2,FALSE)/1000</f>
        <v>#N/A</v>
      </c>
      <c r="AP150" s="111" t="str">
        <f t="shared" si="19"/>
        <v/>
      </c>
      <c r="AQ150" s="112"/>
      <c r="AR150" s="113">
        <f t="shared" si="20"/>
        <v>0</v>
      </c>
      <c r="AS150" s="114" t="str">
        <f t="shared" si="21"/>
        <v/>
      </c>
      <c r="AT150" s="115"/>
      <c r="AU150" s="108"/>
      <c r="AV150" s="116" t="b">
        <f>IF(AND(ISERR(FIND({"."},AM150))),IF(AND(0&lt;AM150,AM150&lt;($AW150+1)),"красный",IF(AND($AW150&lt;AM150,AM150&lt;($AX150+1)),"оранжевый",IF(AND($AX150&lt;AM150,AM150&lt;($AY150+1)),"желтый",IF(AND(0&lt;AM150,AM150&gt;=$AZ150),"зеленый","")))))</f>
        <v>0</v>
      </c>
      <c r="AW150" s="117" t="e">
        <f>VLOOKUP(E150,КТ!$A$4:$AC$911,26,0)</f>
        <v>#N/A</v>
      </c>
      <c r="AX150" s="116" t="e">
        <f>VLOOKUP(E150,КТ!$A$4:$AC$911,27,0)</f>
        <v>#N/A</v>
      </c>
      <c r="AY150" s="116" t="e">
        <f>VLOOKUP(E150,КТ!$A$4:$AC$911,28,0)</f>
        <v>#N/A</v>
      </c>
      <c r="AZ150" s="118" t="e">
        <f>VLOOKUP(E150,КТ!$A$4:$AC$911,29,0)</f>
        <v>#N/A</v>
      </c>
      <c r="BA150" s="119"/>
      <c r="BB150" s="119"/>
      <c r="BC150" s="119"/>
      <c r="BD150" s="131" t="e">
        <f t="shared" si="22"/>
        <v>#N/A</v>
      </c>
      <c r="BE150" s="120" t="str">
        <f>IF(E150="","",(VLOOKUP(E150,КТ!$A$4:$AD$911,30,0)))</f>
        <v/>
      </c>
      <c r="BF150" s="121" t="str">
        <f>IF(E150="","",(VLOOKUP(E150,КТ!$A$4:$AD$911,5,0)))</f>
        <v/>
      </c>
      <c r="BG150" s="122"/>
      <c r="BH150" s="132"/>
      <c r="BI150" s="132"/>
      <c r="BJ150" s="132"/>
      <c r="BK150" s="123"/>
      <c r="BL150" s="124"/>
      <c r="BM150" s="125" t="str">
        <f>IFERROR(VLOOKUP(E150,КТ!$A$4:$AE$911,31,FALSE),"")</f>
        <v/>
      </c>
      <c r="BN150" s="124"/>
      <c r="BO150" s="126"/>
      <c r="BP150" s="124"/>
      <c r="BQ150" s="124"/>
      <c r="BR150" s="127"/>
      <c r="BS150" s="127"/>
      <c r="BT150" s="128"/>
      <c r="BU150" s="128"/>
      <c r="BV150" s="129"/>
      <c r="BW150" s="129"/>
      <c r="BX150" s="129"/>
    </row>
    <row r="151" spans="1:76" s="90" customFormat="1" x14ac:dyDescent="0.25">
      <c r="A151" s="91"/>
      <c r="B151" s="278">
        <v>141</v>
      </c>
      <c r="C151" s="93"/>
      <c r="D151" s="92"/>
      <c r="E151" s="130"/>
      <c r="F151" s="94" t="e">
        <f>VLOOKUP(E151,КТ!$A$4:$B$911,2,0)</f>
        <v>#N/A</v>
      </c>
      <c r="G151" s="95"/>
      <c r="H151" s="96"/>
      <c r="I151" s="97"/>
      <c r="J151" s="98"/>
      <c r="K151" s="99"/>
      <c r="L151" s="100" t="str">
        <f t="shared" si="18"/>
        <v>НЕТ</v>
      </c>
      <c r="M151" s="101" t="e">
        <f>VLOOKUP(E151,КТ!$A$4:$X$911,24,FALSE)</f>
        <v>#N/A</v>
      </c>
      <c r="N151" s="99"/>
      <c r="O151" s="99"/>
      <c r="P151" s="102"/>
      <c r="Q151" s="103"/>
      <c r="R151" s="103"/>
      <c r="S151" s="103"/>
      <c r="T151" s="104"/>
      <c r="U151" s="105"/>
      <c r="V151" s="105"/>
      <c r="W151" s="105"/>
      <c r="X151" s="105"/>
      <c r="Y151" s="105"/>
      <c r="Z151" s="105"/>
      <c r="AA151" s="105"/>
      <c r="AB151" s="105"/>
      <c r="AC151" s="105"/>
      <c r="AD151" s="105"/>
      <c r="AE151" s="105"/>
      <c r="AF151" s="105"/>
      <c r="AG151" s="106"/>
      <c r="AH151" s="107"/>
      <c r="AI151" s="108"/>
      <c r="AJ151" s="109"/>
      <c r="AK151" s="109"/>
      <c r="AL151" s="109"/>
      <c r="AM151" s="297" t="e">
        <f>VLOOKUP(J151,[2]Лист2!$A$2:$B$44,2,FALSE)</f>
        <v>#N/A</v>
      </c>
      <c r="AN151" s="110"/>
      <c r="AO151" s="298" t="e">
        <f>VLOOKUP(J151,[3]Общее!$A$2:$B$111,2,FALSE)/1000</f>
        <v>#N/A</v>
      </c>
      <c r="AP151" s="111" t="str">
        <f t="shared" si="19"/>
        <v/>
      </c>
      <c r="AQ151" s="112"/>
      <c r="AR151" s="113">
        <f t="shared" si="20"/>
        <v>0</v>
      </c>
      <c r="AS151" s="114" t="str">
        <f t="shared" si="21"/>
        <v/>
      </c>
      <c r="AT151" s="115"/>
      <c r="AU151" s="108"/>
      <c r="AV151" s="116" t="b">
        <f>IF(AND(ISERR(FIND({"."},AM151))),IF(AND(0&lt;AM151,AM151&lt;($AW151+1)),"красный",IF(AND($AW151&lt;AM151,AM151&lt;($AX151+1)),"оранжевый",IF(AND($AX151&lt;AM151,AM151&lt;($AY151+1)),"желтый",IF(AND(0&lt;AM151,AM151&gt;=$AZ151),"зеленый","")))))</f>
        <v>0</v>
      </c>
      <c r="AW151" s="117" t="e">
        <f>VLOOKUP(E151,КТ!$A$4:$AC$911,26,0)</f>
        <v>#N/A</v>
      </c>
      <c r="AX151" s="116" t="e">
        <f>VLOOKUP(E151,КТ!$A$4:$AC$911,27,0)</f>
        <v>#N/A</v>
      </c>
      <c r="AY151" s="116" t="e">
        <f>VLOOKUP(E151,КТ!$A$4:$AC$911,28,0)</f>
        <v>#N/A</v>
      </c>
      <c r="AZ151" s="118" t="e">
        <f>VLOOKUP(E151,КТ!$A$4:$AC$911,29,0)</f>
        <v>#N/A</v>
      </c>
      <c r="BA151" s="119"/>
      <c r="BB151" s="119"/>
      <c r="BC151" s="119"/>
      <c r="BD151" s="131" t="e">
        <f t="shared" si="22"/>
        <v>#N/A</v>
      </c>
      <c r="BE151" s="120" t="str">
        <f>IF(E151="","",(VLOOKUP(E151,КТ!$A$4:$AD$911,30,0)))</f>
        <v/>
      </c>
      <c r="BF151" s="121" t="str">
        <f>IF(E151="","",(VLOOKUP(E151,КТ!$A$4:$AD$911,5,0)))</f>
        <v/>
      </c>
      <c r="BG151" s="122"/>
      <c r="BH151" s="132"/>
      <c r="BI151" s="132"/>
      <c r="BJ151" s="132"/>
      <c r="BK151" s="123"/>
      <c r="BL151" s="124"/>
      <c r="BM151" s="125" t="str">
        <f>IFERROR(VLOOKUP(E151,КТ!$A$4:$AE$911,31,FALSE),"")</f>
        <v/>
      </c>
      <c r="BN151" s="124"/>
      <c r="BO151" s="126"/>
      <c r="BP151" s="124"/>
      <c r="BQ151" s="124"/>
      <c r="BR151" s="127"/>
      <c r="BS151" s="127"/>
      <c r="BT151" s="128"/>
      <c r="BU151" s="128"/>
      <c r="BV151" s="129"/>
      <c r="BW151" s="129"/>
      <c r="BX151" s="129"/>
    </row>
    <row r="152" spans="1:76" s="90" customFormat="1" x14ac:dyDescent="0.25">
      <c r="A152" s="91"/>
      <c r="B152" s="278">
        <v>142</v>
      </c>
      <c r="C152" s="93"/>
      <c r="D152" s="92"/>
      <c r="E152" s="130"/>
      <c r="F152" s="94" t="e">
        <f>VLOOKUP(E152,КТ!$A$4:$B$911,2,0)</f>
        <v>#N/A</v>
      </c>
      <c r="G152" s="95"/>
      <c r="H152" s="96"/>
      <c r="I152" s="97"/>
      <c r="J152" s="98"/>
      <c r="K152" s="99"/>
      <c r="L152" s="100" t="str">
        <f t="shared" si="18"/>
        <v>НЕТ</v>
      </c>
      <c r="M152" s="101" t="e">
        <f>VLOOKUP(E152,КТ!$A$4:$X$911,24,FALSE)</f>
        <v>#N/A</v>
      </c>
      <c r="N152" s="99"/>
      <c r="O152" s="99"/>
      <c r="P152" s="102"/>
      <c r="Q152" s="103"/>
      <c r="R152" s="103"/>
      <c r="S152" s="103"/>
      <c r="T152" s="104"/>
      <c r="U152" s="105"/>
      <c r="V152" s="105"/>
      <c r="W152" s="105"/>
      <c r="X152" s="105"/>
      <c r="Y152" s="105"/>
      <c r="Z152" s="105"/>
      <c r="AA152" s="105"/>
      <c r="AB152" s="105"/>
      <c r="AC152" s="105"/>
      <c r="AD152" s="105"/>
      <c r="AE152" s="105"/>
      <c r="AF152" s="105"/>
      <c r="AG152" s="106"/>
      <c r="AH152" s="107"/>
      <c r="AI152" s="108"/>
      <c r="AJ152" s="109"/>
      <c r="AK152" s="109"/>
      <c r="AL152" s="109"/>
      <c r="AM152" s="297" t="e">
        <f>VLOOKUP(J152,[2]Лист2!$A$2:$B$44,2,FALSE)</f>
        <v>#N/A</v>
      </c>
      <c r="AN152" s="110"/>
      <c r="AO152" s="298" t="e">
        <f>VLOOKUP(J152,[3]Общее!$A$2:$B$111,2,FALSE)/1000</f>
        <v>#N/A</v>
      </c>
      <c r="AP152" s="111" t="str">
        <f t="shared" si="19"/>
        <v/>
      </c>
      <c r="AQ152" s="112"/>
      <c r="AR152" s="113">
        <f t="shared" si="20"/>
        <v>0</v>
      </c>
      <c r="AS152" s="114" t="str">
        <f t="shared" si="21"/>
        <v/>
      </c>
      <c r="AT152" s="115"/>
      <c r="AU152" s="108"/>
      <c r="AV152" s="116" t="b">
        <f>IF(AND(ISERR(FIND({"."},AM152))),IF(AND(0&lt;AM152,AM152&lt;($AW152+1)),"красный",IF(AND($AW152&lt;AM152,AM152&lt;($AX152+1)),"оранжевый",IF(AND($AX152&lt;AM152,AM152&lt;($AY152+1)),"желтый",IF(AND(0&lt;AM152,AM152&gt;=$AZ152),"зеленый","")))))</f>
        <v>0</v>
      </c>
      <c r="AW152" s="117" t="e">
        <f>VLOOKUP(E152,КТ!$A$4:$AC$911,26,0)</f>
        <v>#N/A</v>
      </c>
      <c r="AX152" s="116" t="e">
        <f>VLOOKUP(E152,КТ!$A$4:$AC$911,27,0)</f>
        <v>#N/A</v>
      </c>
      <c r="AY152" s="116" t="e">
        <f>VLOOKUP(E152,КТ!$A$4:$AC$911,28,0)</f>
        <v>#N/A</v>
      </c>
      <c r="AZ152" s="118" t="e">
        <f>VLOOKUP(E152,КТ!$A$4:$AC$911,29,0)</f>
        <v>#N/A</v>
      </c>
      <c r="BA152" s="119"/>
      <c r="BB152" s="119"/>
      <c r="BC152" s="119"/>
      <c r="BD152" s="131" t="e">
        <f t="shared" si="22"/>
        <v>#N/A</v>
      </c>
      <c r="BE152" s="120" t="str">
        <f>IF(E152="","",(VLOOKUP(E152,КТ!$A$4:$AD$911,30,0)))</f>
        <v/>
      </c>
      <c r="BF152" s="121" t="str">
        <f>IF(E152="","",(VLOOKUP(E152,КТ!$A$4:$AD$911,5,0)))</f>
        <v/>
      </c>
      <c r="BG152" s="122"/>
      <c r="BH152" s="132"/>
      <c r="BI152" s="132"/>
      <c r="BJ152" s="132"/>
      <c r="BK152" s="123"/>
      <c r="BL152" s="124"/>
      <c r="BM152" s="125" t="str">
        <f>IFERROR(VLOOKUP(E152,КТ!$A$4:$AE$911,31,FALSE),"")</f>
        <v/>
      </c>
      <c r="BN152" s="124"/>
      <c r="BO152" s="126"/>
      <c r="BP152" s="124"/>
      <c r="BQ152" s="124"/>
      <c r="BR152" s="127"/>
      <c r="BS152" s="127"/>
      <c r="BT152" s="128"/>
      <c r="BU152" s="128"/>
      <c r="BV152" s="129"/>
      <c r="BW152" s="129"/>
      <c r="BX152" s="129"/>
    </row>
    <row r="153" spans="1:76" s="90" customFormat="1" x14ac:dyDescent="0.25">
      <c r="A153" s="91"/>
      <c r="B153" s="278">
        <v>143</v>
      </c>
      <c r="C153" s="93"/>
      <c r="D153" s="92"/>
      <c r="E153" s="130"/>
      <c r="F153" s="94" t="e">
        <f>VLOOKUP(E153,КТ!$A$4:$B$911,2,0)</f>
        <v>#N/A</v>
      </c>
      <c r="G153" s="95"/>
      <c r="H153" s="96"/>
      <c r="I153" s="97"/>
      <c r="J153" s="98"/>
      <c r="K153" s="99"/>
      <c r="L153" s="100" t="str">
        <f t="shared" si="18"/>
        <v>НЕТ</v>
      </c>
      <c r="M153" s="101" t="e">
        <f>VLOOKUP(E153,КТ!$A$4:$X$911,24,FALSE)</f>
        <v>#N/A</v>
      </c>
      <c r="N153" s="99"/>
      <c r="O153" s="99"/>
      <c r="P153" s="102"/>
      <c r="Q153" s="103"/>
      <c r="R153" s="103"/>
      <c r="S153" s="103"/>
      <c r="T153" s="104"/>
      <c r="U153" s="105"/>
      <c r="V153" s="105"/>
      <c r="W153" s="105"/>
      <c r="X153" s="105"/>
      <c r="Y153" s="105"/>
      <c r="Z153" s="105"/>
      <c r="AA153" s="105"/>
      <c r="AB153" s="105"/>
      <c r="AC153" s="105"/>
      <c r="AD153" s="105"/>
      <c r="AE153" s="105"/>
      <c r="AF153" s="105"/>
      <c r="AG153" s="106"/>
      <c r="AH153" s="107"/>
      <c r="AI153" s="108"/>
      <c r="AJ153" s="109"/>
      <c r="AK153" s="109"/>
      <c r="AL153" s="109"/>
      <c r="AM153" s="297" t="e">
        <f>VLOOKUP(J153,[2]Лист2!$A$2:$B$44,2,FALSE)</f>
        <v>#N/A</v>
      </c>
      <c r="AN153" s="110"/>
      <c r="AO153" s="298" t="e">
        <f>VLOOKUP(J153,[3]Общее!$A$2:$B$111,2,FALSE)/1000</f>
        <v>#N/A</v>
      </c>
      <c r="AP153" s="111" t="str">
        <f t="shared" si="19"/>
        <v/>
      </c>
      <c r="AQ153" s="112"/>
      <c r="AR153" s="113">
        <f t="shared" si="20"/>
        <v>0</v>
      </c>
      <c r="AS153" s="114" t="str">
        <f t="shared" si="21"/>
        <v/>
      </c>
      <c r="AT153" s="115"/>
      <c r="AU153" s="108"/>
      <c r="AV153" s="116" t="b">
        <f>IF(AND(ISERR(FIND({"."},AM153))),IF(AND(0&lt;AM153,AM153&lt;($AW153+1)),"красный",IF(AND($AW153&lt;AM153,AM153&lt;($AX153+1)),"оранжевый",IF(AND($AX153&lt;AM153,AM153&lt;($AY153+1)),"желтый",IF(AND(0&lt;AM153,AM153&gt;=$AZ153),"зеленый","")))))</f>
        <v>0</v>
      </c>
      <c r="AW153" s="117" t="e">
        <f>VLOOKUP(E153,КТ!$A$4:$AC$911,26,0)</f>
        <v>#N/A</v>
      </c>
      <c r="AX153" s="116" t="e">
        <f>VLOOKUP(E153,КТ!$A$4:$AC$911,27,0)</f>
        <v>#N/A</v>
      </c>
      <c r="AY153" s="116" t="e">
        <f>VLOOKUP(E153,КТ!$A$4:$AC$911,28,0)</f>
        <v>#N/A</v>
      </c>
      <c r="AZ153" s="118" t="e">
        <f>VLOOKUP(E153,КТ!$A$4:$AC$911,29,0)</f>
        <v>#N/A</v>
      </c>
      <c r="BA153" s="119"/>
      <c r="BB153" s="119"/>
      <c r="BC153" s="119"/>
      <c r="BD153" s="131" t="e">
        <f t="shared" si="22"/>
        <v>#N/A</v>
      </c>
      <c r="BE153" s="120" t="str">
        <f>IF(E153="","",(VLOOKUP(E153,КТ!$A$4:$AD$911,30,0)))</f>
        <v/>
      </c>
      <c r="BF153" s="121" t="str">
        <f>IF(E153="","",(VLOOKUP(E153,КТ!$A$4:$AD$911,5,0)))</f>
        <v/>
      </c>
      <c r="BG153" s="122"/>
      <c r="BH153" s="132"/>
      <c r="BI153" s="132"/>
      <c r="BJ153" s="132"/>
      <c r="BK153" s="123"/>
      <c r="BL153" s="124"/>
      <c r="BM153" s="125" t="str">
        <f>IFERROR(VLOOKUP(E153,КТ!$A$4:$AE$911,31,FALSE),"")</f>
        <v/>
      </c>
      <c r="BN153" s="124"/>
      <c r="BO153" s="126"/>
      <c r="BP153" s="124"/>
      <c r="BQ153" s="124"/>
      <c r="BR153" s="127"/>
      <c r="BS153" s="127"/>
      <c r="BT153" s="128"/>
      <c r="BU153" s="128"/>
      <c r="BV153" s="129"/>
      <c r="BW153" s="129"/>
      <c r="BX153" s="129"/>
    </row>
    <row r="154" spans="1:76" s="90" customFormat="1" x14ac:dyDescent="0.25">
      <c r="A154" s="91"/>
      <c r="B154" s="278">
        <v>144</v>
      </c>
      <c r="C154" s="93"/>
      <c r="D154" s="92"/>
      <c r="E154" s="130"/>
      <c r="F154" s="94" t="e">
        <f>VLOOKUP(E154,КТ!$A$4:$B$911,2,0)</f>
        <v>#N/A</v>
      </c>
      <c r="G154" s="95"/>
      <c r="H154" s="96"/>
      <c r="I154" s="97"/>
      <c r="J154" s="98"/>
      <c r="K154" s="99"/>
      <c r="L154" s="100" t="str">
        <f t="shared" si="18"/>
        <v>НЕТ</v>
      </c>
      <c r="M154" s="101" t="e">
        <f>VLOOKUP(E154,КТ!$A$4:$X$911,24,FALSE)</f>
        <v>#N/A</v>
      </c>
      <c r="N154" s="99"/>
      <c r="O154" s="99"/>
      <c r="P154" s="102"/>
      <c r="Q154" s="103"/>
      <c r="R154" s="103"/>
      <c r="S154" s="103"/>
      <c r="T154" s="104"/>
      <c r="U154" s="105"/>
      <c r="V154" s="105"/>
      <c r="W154" s="105"/>
      <c r="X154" s="105"/>
      <c r="Y154" s="105"/>
      <c r="Z154" s="105"/>
      <c r="AA154" s="105"/>
      <c r="AB154" s="105"/>
      <c r="AC154" s="105"/>
      <c r="AD154" s="105"/>
      <c r="AE154" s="105"/>
      <c r="AF154" s="105"/>
      <c r="AG154" s="106"/>
      <c r="AH154" s="107"/>
      <c r="AI154" s="108"/>
      <c r="AJ154" s="109"/>
      <c r="AK154" s="109"/>
      <c r="AL154" s="109"/>
      <c r="AM154" s="297" t="e">
        <f>VLOOKUP(J154,[2]Лист2!$A$2:$B$44,2,FALSE)</f>
        <v>#N/A</v>
      </c>
      <c r="AN154" s="110"/>
      <c r="AO154" s="298" t="e">
        <f>VLOOKUP(J154,[3]Общее!$A$2:$B$111,2,FALSE)/1000</f>
        <v>#N/A</v>
      </c>
      <c r="AP154" s="111" t="str">
        <f t="shared" si="19"/>
        <v/>
      </c>
      <c r="AQ154" s="112"/>
      <c r="AR154" s="113">
        <f t="shared" si="20"/>
        <v>0</v>
      </c>
      <c r="AS154" s="114" t="str">
        <f t="shared" si="21"/>
        <v/>
      </c>
      <c r="AT154" s="115"/>
      <c r="AU154" s="108"/>
      <c r="AV154" s="116" t="b">
        <f>IF(AND(ISERR(FIND({"."},AM154))),IF(AND(0&lt;AM154,AM154&lt;($AW154+1)),"красный",IF(AND($AW154&lt;AM154,AM154&lt;($AX154+1)),"оранжевый",IF(AND($AX154&lt;AM154,AM154&lt;($AY154+1)),"желтый",IF(AND(0&lt;AM154,AM154&gt;=$AZ154),"зеленый","")))))</f>
        <v>0</v>
      </c>
      <c r="AW154" s="117" t="e">
        <f>VLOOKUP(E154,КТ!$A$4:$AC$911,26,0)</f>
        <v>#N/A</v>
      </c>
      <c r="AX154" s="116" t="e">
        <f>VLOOKUP(E154,КТ!$A$4:$AC$911,27,0)</f>
        <v>#N/A</v>
      </c>
      <c r="AY154" s="116" t="e">
        <f>VLOOKUP(E154,КТ!$A$4:$AC$911,28,0)</f>
        <v>#N/A</v>
      </c>
      <c r="AZ154" s="118" t="e">
        <f>VLOOKUP(E154,КТ!$A$4:$AC$911,29,0)</f>
        <v>#N/A</v>
      </c>
      <c r="BA154" s="119"/>
      <c r="BB154" s="119"/>
      <c r="BC154" s="119"/>
      <c r="BD154" s="131" t="e">
        <f t="shared" si="22"/>
        <v>#N/A</v>
      </c>
      <c r="BE154" s="120" t="str">
        <f>IF(E154="","",(VLOOKUP(E154,КТ!$A$4:$AD$911,30,0)))</f>
        <v/>
      </c>
      <c r="BF154" s="121" t="str">
        <f>IF(E154="","",(VLOOKUP(E154,КТ!$A$4:$AD$911,5,0)))</f>
        <v/>
      </c>
      <c r="BG154" s="122"/>
      <c r="BH154" s="132"/>
      <c r="BI154" s="132"/>
      <c r="BJ154" s="132"/>
      <c r="BK154" s="123"/>
      <c r="BL154" s="124"/>
      <c r="BM154" s="125" t="str">
        <f>IFERROR(VLOOKUP(E154,КТ!$A$4:$AE$911,31,FALSE),"")</f>
        <v/>
      </c>
      <c r="BN154" s="124"/>
      <c r="BO154" s="126"/>
      <c r="BP154" s="124"/>
      <c r="BQ154" s="124"/>
      <c r="BR154" s="127"/>
      <c r="BS154" s="127"/>
      <c r="BT154" s="128"/>
      <c r="BU154" s="128"/>
      <c r="BV154" s="129"/>
      <c r="BW154" s="129"/>
      <c r="BX154" s="129"/>
    </row>
    <row r="155" spans="1:76" s="90" customFormat="1" x14ac:dyDescent="0.25">
      <c r="A155" s="91"/>
      <c r="B155" s="278">
        <v>145</v>
      </c>
      <c r="C155" s="93"/>
      <c r="D155" s="92"/>
      <c r="E155" s="130"/>
      <c r="F155" s="94" t="e">
        <f>VLOOKUP(E155,КТ!$A$4:$B$911,2,0)</f>
        <v>#N/A</v>
      </c>
      <c r="G155" s="95"/>
      <c r="H155" s="96"/>
      <c r="I155" s="97"/>
      <c r="J155" s="98"/>
      <c r="K155" s="99"/>
      <c r="L155" s="100" t="str">
        <f t="shared" si="18"/>
        <v>НЕТ</v>
      </c>
      <c r="M155" s="101" t="e">
        <f>VLOOKUP(E155,КТ!$A$4:$X$911,24,FALSE)</f>
        <v>#N/A</v>
      </c>
      <c r="N155" s="99"/>
      <c r="O155" s="99"/>
      <c r="P155" s="102"/>
      <c r="Q155" s="103"/>
      <c r="R155" s="103"/>
      <c r="S155" s="103"/>
      <c r="T155" s="104"/>
      <c r="U155" s="105"/>
      <c r="V155" s="105"/>
      <c r="W155" s="105"/>
      <c r="X155" s="105"/>
      <c r="Y155" s="105"/>
      <c r="Z155" s="105"/>
      <c r="AA155" s="105"/>
      <c r="AB155" s="105"/>
      <c r="AC155" s="105"/>
      <c r="AD155" s="105"/>
      <c r="AE155" s="105"/>
      <c r="AF155" s="105"/>
      <c r="AG155" s="106"/>
      <c r="AH155" s="107"/>
      <c r="AI155" s="108"/>
      <c r="AJ155" s="109"/>
      <c r="AK155" s="109"/>
      <c r="AL155" s="109"/>
      <c r="AM155" s="297" t="e">
        <f>VLOOKUP(J155,[2]Лист2!$A$2:$B$44,2,FALSE)</f>
        <v>#N/A</v>
      </c>
      <c r="AN155" s="110"/>
      <c r="AO155" s="298" t="e">
        <f>VLOOKUP(J155,[3]Общее!$A$2:$B$111,2,FALSE)/1000</f>
        <v>#N/A</v>
      </c>
      <c r="AP155" s="111" t="str">
        <f t="shared" si="19"/>
        <v/>
      </c>
      <c r="AQ155" s="112"/>
      <c r="AR155" s="113">
        <f t="shared" si="20"/>
        <v>0</v>
      </c>
      <c r="AS155" s="114" t="str">
        <f t="shared" si="21"/>
        <v/>
      </c>
      <c r="AT155" s="115"/>
      <c r="AU155" s="108"/>
      <c r="AV155" s="116" t="b">
        <f>IF(AND(ISERR(FIND({"."},AM155))),IF(AND(0&lt;AM155,AM155&lt;($AW155+1)),"красный",IF(AND($AW155&lt;AM155,AM155&lt;($AX155+1)),"оранжевый",IF(AND($AX155&lt;AM155,AM155&lt;($AY155+1)),"желтый",IF(AND(0&lt;AM155,AM155&gt;=$AZ155),"зеленый","")))))</f>
        <v>0</v>
      </c>
      <c r="AW155" s="117" t="e">
        <f>VLOOKUP(E155,КТ!$A$4:$AC$911,26,0)</f>
        <v>#N/A</v>
      </c>
      <c r="AX155" s="116" t="e">
        <f>VLOOKUP(E155,КТ!$A$4:$AC$911,27,0)</f>
        <v>#N/A</v>
      </c>
      <c r="AY155" s="116" t="e">
        <f>VLOOKUP(E155,КТ!$A$4:$AC$911,28,0)</f>
        <v>#N/A</v>
      </c>
      <c r="AZ155" s="118" t="e">
        <f>VLOOKUP(E155,КТ!$A$4:$AC$911,29,0)</f>
        <v>#N/A</v>
      </c>
      <c r="BA155" s="119"/>
      <c r="BB155" s="119"/>
      <c r="BC155" s="119"/>
      <c r="BD155" s="131" t="e">
        <f t="shared" si="22"/>
        <v>#N/A</v>
      </c>
      <c r="BE155" s="120" t="str">
        <f>IF(E155="","",(VLOOKUP(E155,КТ!$A$4:$AD$911,30,0)))</f>
        <v/>
      </c>
      <c r="BF155" s="121" t="str">
        <f>IF(E155="","",(VLOOKUP(E155,КТ!$A$4:$AD$911,5,0)))</f>
        <v/>
      </c>
      <c r="BG155" s="122"/>
      <c r="BH155" s="132"/>
      <c r="BI155" s="132"/>
      <c r="BJ155" s="132"/>
      <c r="BK155" s="123"/>
      <c r="BL155" s="124"/>
      <c r="BM155" s="125" t="str">
        <f>IFERROR(VLOOKUP(E155,КТ!$A$4:$AE$911,31,FALSE),"")</f>
        <v/>
      </c>
      <c r="BN155" s="124"/>
      <c r="BO155" s="126"/>
      <c r="BP155" s="124"/>
      <c r="BQ155" s="124"/>
      <c r="BR155" s="127"/>
      <c r="BS155" s="127"/>
      <c r="BT155" s="128"/>
      <c r="BU155" s="128"/>
      <c r="BV155" s="129"/>
      <c r="BW155" s="129"/>
      <c r="BX155" s="129"/>
    </row>
    <row r="156" spans="1:76" s="90" customFormat="1" x14ac:dyDescent="0.25">
      <c r="A156" s="91"/>
      <c r="B156" s="278">
        <v>146</v>
      </c>
      <c r="C156" s="93"/>
      <c r="D156" s="92"/>
      <c r="E156" s="130"/>
      <c r="F156" s="94" t="e">
        <f>VLOOKUP(E156,КТ!$A$4:$B$911,2,0)</f>
        <v>#N/A</v>
      </c>
      <c r="G156" s="95"/>
      <c r="H156" s="96"/>
      <c r="I156" s="97"/>
      <c r="J156" s="98"/>
      <c r="K156" s="99"/>
      <c r="L156" s="100" t="str">
        <f t="shared" si="18"/>
        <v>НЕТ</v>
      </c>
      <c r="M156" s="101" t="e">
        <f>VLOOKUP(E156,КТ!$A$4:$X$911,24,FALSE)</f>
        <v>#N/A</v>
      </c>
      <c r="N156" s="99"/>
      <c r="O156" s="99"/>
      <c r="P156" s="102"/>
      <c r="Q156" s="103"/>
      <c r="R156" s="103"/>
      <c r="S156" s="103"/>
      <c r="T156" s="104"/>
      <c r="U156" s="105"/>
      <c r="V156" s="105"/>
      <c r="W156" s="105"/>
      <c r="X156" s="105"/>
      <c r="Y156" s="105"/>
      <c r="Z156" s="105"/>
      <c r="AA156" s="105"/>
      <c r="AB156" s="105"/>
      <c r="AC156" s="105"/>
      <c r="AD156" s="105"/>
      <c r="AE156" s="105"/>
      <c r="AF156" s="105"/>
      <c r="AG156" s="106"/>
      <c r="AH156" s="107"/>
      <c r="AI156" s="108"/>
      <c r="AJ156" s="109"/>
      <c r="AK156" s="109"/>
      <c r="AL156" s="109"/>
      <c r="AM156" s="297" t="e">
        <f>VLOOKUP(J156,[2]Лист2!$A$2:$B$44,2,FALSE)</f>
        <v>#N/A</v>
      </c>
      <c r="AN156" s="110"/>
      <c r="AO156" s="298" t="e">
        <f>VLOOKUP(J156,[3]Общее!$A$2:$B$111,2,FALSE)/1000</f>
        <v>#N/A</v>
      </c>
      <c r="AP156" s="111" t="str">
        <f t="shared" si="19"/>
        <v/>
      </c>
      <c r="AQ156" s="112"/>
      <c r="AR156" s="113">
        <f t="shared" si="20"/>
        <v>0</v>
      </c>
      <c r="AS156" s="114" t="str">
        <f t="shared" si="21"/>
        <v/>
      </c>
      <c r="AT156" s="115"/>
      <c r="AU156" s="108"/>
      <c r="AV156" s="116" t="b">
        <f>IF(AND(ISERR(FIND({"."},AM156))),IF(AND(0&lt;AM156,AM156&lt;($AW156+1)),"красный",IF(AND($AW156&lt;AM156,AM156&lt;($AX156+1)),"оранжевый",IF(AND($AX156&lt;AM156,AM156&lt;($AY156+1)),"желтый",IF(AND(0&lt;AM156,AM156&gt;=$AZ156),"зеленый","")))))</f>
        <v>0</v>
      </c>
      <c r="AW156" s="117" t="e">
        <f>VLOOKUP(E156,КТ!$A$4:$AC$911,26,0)</f>
        <v>#N/A</v>
      </c>
      <c r="AX156" s="116" t="e">
        <f>VLOOKUP(E156,КТ!$A$4:$AC$911,27,0)</f>
        <v>#N/A</v>
      </c>
      <c r="AY156" s="116" t="e">
        <f>VLOOKUP(E156,КТ!$A$4:$AC$911,28,0)</f>
        <v>#N/A</v>
      </c>
      <c r="AZ156" s="118" t="e">
        <f>VLOOKUP(E156,КТ!$A$4:$AC$911,29,0)</f>
        <v>#N/A</v>
      </c>
      <c r="BA156" s="119"/>
      <c r="BB156" s="119"/>
      <c r="BC156" s="119"/>
      <c r="BD156" s="131" t="e">
        <f t="shared" si="22"/>
        <v>#N/A</v>
      </c>
      <c r="BE156" s="120" t="str">
        <f>IF(E156="","",(VLOOKUP(E156,КТ!$A$4:$AD$911,30,0)))</f>
        <v/>
      </c>
      <c r="BF156" s="121" t="str">
        <f>IF(E156="","",(VLOOKUP(E156,КТ!$A$4:$AD$911,5,0)))</f>
        <v/>
      </c>
      <c r="BG156" s="122"/>
      <c r="BH156" s="132"/>
      <c r="BI156" s="132"/>
      <c r="BJ156" s="132"/>
      <c r="BK156" s="123"/>
      <c r="BL156" s="124"/>
      <c r="BM156" s="125" t="str">
        <f>IFERROR(VLOOKUP(E156,КТ!$A$4:$AE$911,31,FALSE),"")</f>
        <v/>
      </c>
      <c r="BN156" s="124"/>
      <c r="BO156" s="126"/>
      <c r="BP156" s="124"/>
      <c r="BQ156" s="124"/>
      <c r="BR156" s="127"/>
      <c r="BS156" s="127"/>
      <c r="BT156" s="128"/>
      <c r="BU156" s="128"/>
      <c r="BV156" s="129"/>
      <c r="BW156" s="129"/>
      <c r="BX156" s="129"/>
    </row>
    <row r="157" spans="1:76" s="90" customFormat="1" x14ac:dyDescent="0.25">
      <c r="A157" s="91"/>
      <c r="B157" s="278">
        <v>147</v>
      </c>
      <c r="C157" s="93"/>
      <c r="D157" s="92"/>
      <c r="E157" s="130"/>
      <c r="F157" s="94" t="e">
        <f>VLOOKUP(E157,КТ!$A$4:$B$911,2,0)</f>
        <v>#N/A</v>
      </c>
      <c r="G157" s="95"/>
      <c r="H157" s="96"/>
      <c r="I157" s="97"/>
      <c r="J157" s="98"/>
      <c r="K157" s="99"/>
      <c r="L157" s="100" t="str">
        <f t="shared" si="18"/>
        <v>НЕТ</v>
      </c>
      <c r="M157" s="101" t="e">
        <f>VLOOKUP(E157,КТ!$A$4:$X$911,24,FALSE)</f>
        <v>#N/A</v>
      </c>
      <c r="N157" s="99"/>
      <c r="O157" s="99"/>
      <c r="P157" s="102"/>
      <c r="Q157" s="103"/>
      <c r="R157" s="103"/>
      <c r="S157" s="103"/>
      <c r="T157" s="104"/>
      <c r="U157" s="105"/>
      <c r="V157" s="105"/>
      <c r="W157" s="105"/>
      <c r="X157" s="105"/>
      <c r="Y157" s="105"/>
      <c r="Z157" s="105"/>
      <c r="AA157" s="105"/>
      <c r="AB157" s="105"/>
      <c r="AC157" s="105"/>
      <c r="AD157" s="105"/>
      <c r="AE157" s="105"/>
      <c r="AF157" s="105"/>
      <c r="AG157" s="106"/>
      <c r="AH157" s="107"/>
      <c r="AI157" s="108"/>
      <c r="AJ157" s="109"/>
      <c r="AK157" s="109"/>
      <c r="AL157" s="109"/>
      <c r="AM157" s="297" t="e">
        <f>VLOOKUP(J157,[2]Лист2!$A$2:$B$44,2,FALSE)</f>
        <v>#N/A</v>
      </c>
      <c r="AN157" s="110"/>
      <c r="AO157" s="298" t="e">
        <f>VLOOKUP(J157,[3]Общее!$A$2:$B$111,2,FALSE)/1000</f>
        <v>#N/A</v>
      </c>
      <c r="AP157" s="111" t="str">
        <f t="shared" si="19"/>
        <v/>
      </c>
      <c r="AQ157" s="112"/>
      <c r="AR157" s="113">
        <f t="shared" si="20"/>
        <v>0</v>
      </c>
      <c r="AS157" s="114" t="str">
        <f t="shared" si="21"/>
        <v/>
      </c>
      <c r="AT157" s="115"/>
      <c r="AU157" s="108"/>
      <c r="AV157" s="116" t="b">
        <f>IF(AND(ISERR(FIND({"."},AM157))),IF(AND(0&lt;AM157,AM157&lt;($AW157+1)),"красный",IF(AND($AW157&lt;AM157,AM157&lt;($AX157+1)),"оранжевый",IF(AND($AX157&lt;AM157,AM157&lt;($AY157+1)),"желтый",IF(AND(0&lt;AM157,AM157&gt;=$AZ157),"зеленый","")))))</f>
        <v>0</v>
      </c>
      <c r="AW157" s="117" t="e">
        <f>VLOOKUP(E157,КТ!$A$4:$AC$911,26,0)</f>
        <v>#N/A</v>
      </c>
      <c r="AX157" s="116" t="e">
        <f>VLOOKUP(E157,КТ!$A$4:$AC$911,27,0)</f>
        <v>#N/A</v>
      </c>
      <c r="AY157" s="116" t="e">
        <f>VLOOKUP(E157,КТ!$A$4:$AC$911,28,0)</f>
        <v>#N/A</v>
      </c>
      <c r="AZ157" s="118" t="e">
        <f>VLOOKUP(E157,КТ!$A$4:$AC$911,29,0)</f>
        <v>#N/A</v>
      </c>
      <c r="BA157" s="119"/>
      <c r="BB157" s="119"/>
      <c r="BC157" s="119"/>
      <c r="BD157" s="131" t="e">
        <f t="shared" si="22"/>
        <v>#N/A</v>
      </c>
      <c r="BE157" s="120" t="str">
        <f>IF(E157="","",(VLOOKUP(E157,КТ!$A$4:$AD$911,30,0)))</f>
        <v/>
      </c>
      <c r="BF157" s="121" t="str">
        <f>IF(E157="","",(VLOOKUP(E157,КТ!$A$4:$AD$911,5,0)))</f>
        <v/>
      </c>
      <c r="BG157" s="122"/>
      <c r="BH157" s="132"/>
      <c r="BI157" s="132"/>
      <c r="BJ157" s="132"/>
      <c r="BK157" s="123"/>
      <c r="BL157" s="124"/>
      <c r="BM157" s="125" t="str">
        <f>IFERROR(VLOOKUP(E157,КТ!$A$4:$AE$911,31,FALSE),"")</f>
        <v/>
      </c>
      <c r="BN157" s="124"/>
      <c r="BO157" s="126"/>
      <c r="BP157" s="124"/>
      <c r="BQ157" s="124"/>
      <c r="BR157" s="127"/>
      <c r="BS157" s="127"/>
      <c r="BT157" s="128"/>
      <c r="BU157" s="128"/>
      <c r="BV157" s="129"/>
      <c r="BW157" s="129"/>
      <c r="BX157" s="129"/>
    </row>
    <row r="158" spans="1:76" s="90" customFormat="1" x14ac:dyDescent="0.25">
      <c r="A158" s="91"/>
      <c r="B158" s="278">
        <v>148</v>
      </c>
      <c r="C158" s="93"/>
      <c r="D158" s="92"/>
      <c r="E158" s="130"/>
      <c r="F158" s="94" t="e">
        <f>VLOOKUP(E158,КТ!$A$4:$B$911,2,0)</f>
        <v>#N/A</v>
      </c>
      <c r="G158" s="95"/>
      <c r="H158" s="96"/>
      <c r="I158" s="97"/>
      <c r="J158" s="98"/>
      <c r="K158" s="99"/>
      <c r="L158" s="100" t="str">
        <f t="shared" si="18"/>
        <v>НЕТ</v>
      </c>
      <c r="M158" s="101" t="e">
        <f>VLOOKUP(E158,КТ!$A$4:$X$911,24,FALSE)</f>
        <v>#N/A</v>
      </c>
      <c r="N158" s="99"/>
      <c r="O158" s="99"/>
      <c r="P158" s="102"/>
      <c r="Q158" s="103"/>
      <c r="R158" s="103"/>
      <c r="S158" s="103"/>
      <c r="T158" s="104"/>
      <c r="U158" s="105"/>
      <c r="V158" s="105"/>
      <c r="W158" s="105"/>
      <c r="X158" s="105"/>
      <c r="Y158" s="105"/>
      <c r="Z158" s="105"/>
      <c r="AA158" s="105"/>
      <c r="AB158" s="105"/>
      <c r="AC158" s="105"/>
      <c r="AD158" s="105"/>
      <c r="AE158" s="105"/>
      <c r="AF158" s="105"/>
      <c r="AG158" s="106"/>
      <c r="AH158" s="107"/>
      <c r="AI158" s="108"/>
      <c r="AJ158" s="109"/>
      <c r="AK158" s="109"/>
      <c r="AL158" s="109"/>
      <c r="AM158" s="297" t="e">
        <f>VLOOKUP(J158,[2]Лист2!$A$2:$B$44,2,FALSE)</f>
        <v>#N/A</v>
      </c>
      <c r="AN158" s="110"/>
      <c r="AO158" s="298" t="e">
        <f>VLOOKUP(J158,[3]Общее!$A$2:$B$111,2,FALSE)/1000</f>
        <v>#N/A</v>
      </c>
      <c r="AP158" s="111" t="str">
        <f t="shared" si="19"/>
        <v/>
      </c>
      <c r="AQ158" s="112"/>
      <c r="AR158" s="113">
        <f t="shared" si="20"/>
        <v>0</v>
      </c>
      <c r="AS158" s="114" t="str">
        <f t="shared" si="21"/>
        <v/>
      </c>
      <c r="AT158" s="115"/>
      <c r="AU158" s="108"/>
      <c r="AV158" s="116" t="b">
        <f>IF(AND(ISERR(FIND({"."},AM158))),IF(AND(0&lt;AM158,AM158&lt;($AW158+1)),"красный",IF(AND($AW158&lt;AM158,AM158&lt;($AX158+1)),"оранжевый",IF(AND($AX158&lt;AM158,AM158&lt;($AY158+1)),"желтый",IF(AND(0&lt;AM158,AM158&gt;=$AZ158),"зеленый","")))))</f>
        <v>0</v>
      </c>
      <c r="AW158" s="117" t="e">
        <f>VLOOKUP(E158,КТ!$A$4:$AC$911,26,0)</f>
        <v>#N/A</v>
      </c>
      <c r="AX158" s="116" t="e">
        <f>VLOOKUP(E158,КТ!$A$4:$AC$911,27,0)</f>
        <v>#N/A</v>
      </c>
      <c r="AY158" s="116" t="e">
        <f>VLOOKUP(E158,КТ!$A$4:$AC$911,28,0)</f>
        <v>#N/A</v>
      </c>
      <c r="AZ158" s="118" t="e">
        <f>VLOOKUP(E158,КТ!$A$4:$AC$911,29,0)</f>
        <v>#N/A</v>
      </c>
      <c r="BA158" s="119"/>
      <c r="BB158" s="119"/>
      <c r="BC158" s="119"/>
      <c r="BD158" s="131" t="e">
        <f t="shared" si="22"/>
        <v>#N/A</v>
      </c>
      <c r="BE158" s="120" t="str">
        <f>IF(E158="","",(VLOOKUP(E158,КТ!$A$4:$AD$911,30,0)))</f>
        <v/>
      </c>
      <c r="BF158" s="121" t="str">
        <f>IF(E158="","",(VLOOKUP(E158,КТ!$A$4:$AD$911,5,0)))</f>
        <v/>
      </c>
      <c r="BG158" s="122"/>
      <c r="BH158" s="132"/>
      <c r="BI158" s="132"/>
      <c r="BJ158" s="132"/>
      <c r="BK158" s="123"/>
      <c r="BL158" s="124"/>
      <c r="BM158" s="125" t="str">
        <f>IFERROR(VLOOKUP(E158,КТ!$A$4:$AE$911,31,FALSE),"")</f>
        <v/>
      </c>
      <c r="BN158" s="124"/>
      <c r="BO158" s="126"/>
      <c r="BP158" s="124"/>
      <c r="BQ158" s="124"/>
      <c r="BR158" s="127"/>
      <c r="BS158" s="127"/>
      <c r="BT158" s="128"/>
      <c r="BU158" s="128"/>
      <c r="BV158" s="129"/>
      <c r="BW158" s="129"/>
      <c r="BX158" s="129"/>
    </row>
    <row r="159" spans="1:76" s="90" customFormat="1" x14ac:dyDescent="0.25">
      <c r="A159" s="91"/>
      <c r="B159" s="278">
        <v>149</v>
      </c>
      <c r="C159" s="93"/>
      <c r="D159" s="92"/>
      <c r="E159" s="130"/>
      <c r="F159" s="94" t="e">
        <f>VLOOKUP(E159,КТ!$A$4:$B$911,2,0)</f>
        <v>#N/A</v>
      </c>
      <c r="G159" s="95"/>
      <c r="H159" s="96"/>
      <c r="I159" s="97"/>
      <c r="J159" s="98"/>
      <c r="K159" s="99"/>
      <c r="L159" s="100" t="str">
        <f t="shared" si="18"/>
        <v>НЕТ</v>
      </c>
      <c r="M159" s="101" t="e">
        <f>VLOOKUP(E159,КТ!$A$4:$X$911,24,FALSE)</f>
        <v>#N/A</v>
      </c>
      <c r="N159" s="99"/>
      <c r="O159" s="99"/>
      <c r="P159" s="102"/>
      <c r="Q159" s="103"/>
      <c r="R159" s="103"/>
      <c r="S159" s="103"/>
      <c r="T159" s="104"/>
      <c r="U159" s="105"/>
      <c r="V159" s="105"/>
      <c r="W159" s="105"/>
      <c r="X159" s="105"/>
      <c r="Y159" s="105"/>
      <c r="Z159" s="105"/>
      <c r="AA159" s="105"/>
      <c r="AB159" s="105"/>
      <c r="AC159" s="105"/>
      <c r="AD159" s="105"/>
      <c r="AE159" s="105"/>
      <c r="AF159" s="105"/>
      <c r="AG159" s="106"/>
      <c r="AH159" s="107"/>
      <c r="AI159" s="108"/>
      <c r="AJ159" s="109"/>
      <c r="AK159" s="109"/>
      <c r="AL159" s="109"/>
      <c r="AM159" s="297" t="e">
        <f>VLOOKUP(J159,[2]Лист2!$A$2:$B$44,2,FALSE)</f>
        <v>#N/A</v>
      </c>
      <c r="AN159" s="110"/>
      <c r="AO159" s="298" t="e">
        <f>VLOOKUP(J159,[3]Общее!$A$2:$B$111,2,FALSE)/1000</f>
        <v>#N/A</v>
      </c>
      <c r="AP159" s="111" t="str">
        <f t="shared" si="19"/>
        <v/>
      </c>
      <c r="AQ159" s="112"/>
      <c r="AR159" s="113">
        <f t="shared" si="20"/>
        <v>0</v>
      </c>
      <c r="AS159" s="114" t="str">
        <f t="shared" si="21"/>
        <v/>
      </c>
      <c r="AT159" s="115"/>
      <c r="AU159" s="108"/>
      <c r="AV159" s="116" t="b">
        <f>IF(AND(ISERR(FIND({"."},AM159))),IF(AND(0&lt;AM159,AM159&lt;($AW159+1)),"красный",IF(AND($AW159&lt;AM159,AM159&lt;($AX159+1)),"оранжевый",IF(AND($AX159&lt;AM159,AM159&lt;($AY159+1)),"желтый",IF(AND(0&lt;AM159,AM159&gt;=$AZ159),"зеленый","")))))</f>
        <v>0</v>
      </c>
      <c r="AW159" s="117" t="e">
        <f>VLOOKUP(E159,КТ!$A$4:$AC$911,26,0)</f>
        <v>#N/A</v>
      </c>
      <c r="AX159" s="116" t="e">
        <f>VLOOKUP(E159,КТ!$A$4:$AC$911,27,0)</f>
        <v>#N/A</v>
      </c>
      <c r="AY159" s="116" t="e">
        <f>VLOOKUP(E159,КТ!$A$4:$AC$911,28,0)</f>
        <v>#N/A</v>
      </c>
      <c r="AZ159" s="118" t="e">
        <f>VLOOKUP(E159,КТ!$A$4:$AC$911,29,0)</f>
        <v>#N/A</v>
      </c>
      <c r="BA159" s="119"/>
      <c r="BB159" s="119"/>
      <c r="BC159" s="119"/>
      <c r="BD159" s="131" t="e">
        <f t="shared" si="22"/>
        <v>#N/A</v>
      </c>
      <c r="BE159" s="120" t="str">
        <f>IF(E159="","",(VLOOKUP(E159,КТ!$A$4:$AD$911,30,0)))</f>
        <v/>
      </c>
      <c r="BF159" s="121" t="str">
        <f>IF(E159="","",(VLOOKUP(E159,КТ!$A$4:$AD$911,5,0)))</f>
        <v/>
      </c>
      <c r="BG159" s="122"/>
      <c r="BH159" s="132"/>
      <c r="BI159" s="132"/>
      <c r="BJ159" s="132"/>
      <c r="BK159" s="123"/>
      <c r="BL159" s="124"/>
      <c r="BM159" s="125" t="str">
        <f>IFERROR(VLOOKUP(E159,КТ!$A$4:$AE$911,31,FALSE),"")</f>
        <v/>
      </c>
      <c r="BN159" s="124"/>
      <c r="BO159" s="126"/>
      <c r="BP159" s="124"/>
      <c r="BQ159" s="124"/>
      <c r="BR159" s="127"/>
      <c r="BS159" s="127"/>
      <c r="BT159" s="128"/>
      <c r="BU159" s="128"/>
      <c r="BV159" s="129"/>
      <c r="BW159" s="129"/>
      <c r="BX159" s="129"/>
    </row>
    <row r="160" spans="1:76" s="90" customFormat="1" x14ac:dyDescent="0.25">
      <c r="A160" s="91"/>
      <c r="B160" s="278">
        <v>150</v>
      </c>
      <c r="C160" s="93"/>
      <c r="D160" s="92"/>
      <c r="E160" s="130"/>
      <c r="F160" s="94" t="e">
        <f>VLOOKUP(E160,КТ!$A$4:$B$911,2,0)</f>
        <v>#N/A</v>
      </c>
      <c r="G160" s="95"/>
      <c r="H160" s="96"/>
      <c r="I160" s="97"/>
      <c r="J160" s="98"/>
      <c r="K160" s="99"/>
      <c r="L160" s="100" t="str">
        <f t="shared" si="18"/>
        <v>НЕТ</v>
      </c>
      <c r="M160" s="101" t="e">
        <f>VLOOKUP(E160,КТ!$A$4:$X$911,24,FALSE)</f>
        <v>#N/A</v>
      </c>
      <c r="N160" s="99"/>
      <c r="O160" s="99"/>
      <c r="P160" s="102"/>
      <c r="Q160" s="103"/>
      <c r="R160" s="103"/>
      <c r="S160" s="103"/>
      <c r="T160" s="104"/>
      <c r="U160" s="105"/>
      <c r="V160" s="105"/>
      <c r="W160" s="105"/>
      <c r="X160" s="105"/>
      <c r="Y160" s="105"/>
      <c r="Z160" s="105"/>
      <c r="AA160" s="105"/>
      <c r="AB160" s="105"/>
      <c r="AC160" s="105"/>
      <c r="AD160" s="105"/>
      <c r="AE160" s="105"/>
      <c r="AF160" s="105"/>
      <c r="AG160" s="106"/>
      <c r="AH160" s="107"/>
      <c r="AI160" s="108"/>
      <c r="AJ160" s="109"/>
      <c r="AK160" s="109"/>
      <c r="AL160" s="109"/>
      <c r="AM160" s="297" t="e">
        <f>VLOOKUP(J160,[2]Лист2!$A$2:$B$44,2,FALSE)</f>
        <v>#N/A</v>
      </c>
      <c r="AN160" s="110"/>
      <c r="AO160" s="298" t="e">
        <f>VLOOKUP(J160,[3]Общее!$A$2:$B$111,2,FALSE)/1000</f>
        <v>#N/A</v>
      </c>
      <c r="AP160" s="111" t="str">
        <f t="shared" si="19"/>
        <v/>
      </c>
      <c r="AQ160" s="112"/>
      <c r="AR160" s="113">
        <f t="shared" si="20"/>
        <v>0</v>
      </c>
      <c r="AS160" s="114" t="str">
        <f t="shared" si="21"/>
        <v/>
      </c>
      <c r="AT160" s="115"/>
      <c r="AU160" s="108"/>
      <c r="AV160" s="116" t="b">
        <f>IF(AND(ISERR(FIND({"."},AM160))),IF(AND(0&lt;AM160,AM160&lt;($AW160+1)),"красный",IF(AND($AW160&lt;AM160,AM160&lt;($AX160+1)),"оранжевый",IF(AND($AX160&lt;AM160,AM160&lt;($AY160+1)),"желтый",IF(AND(0&lt;AM160,AM160&gt;=$AZ160),"зеленый","")))))</f>
        <v>0</v>
      </c>
      <c r="AW160" s="117" t="e">
        <f>VLOOKUP(E160,КТ!$A$4:$AC$911,26,0)</f>
        <v>#N/A</v>
      </c>
      <c r="AX160" s="116" t="e">
        <f>VLOOKUP(E160,КТ!$A$4:$AC$911,27,0)</f>
        <v>#N/A</v>
      </c>
      <c r="AY160" s="116" t="e">
        <f>VLOOKUP(E160,КТ!$A$4:$AC$911,28,0)</f>
        <v>#N/A</v>
      </c>
      <c r="AZ160" s="118" t="e">
        <f>VLOOKUP(E160,КТ!$A$4:$AC$911,29,0)</f>
        <v>#N/A</v>
      </c>
      <c r="BA160" s="119"/>
      <c r="BB160" s="119"/>
      <c r="BC160" s="119"/>
      <c r="BD160" s="131" t="e">
        <f t="shared" si="22"/>
        <v>#N/A</v>
      </c>
      <c r="BE160" s="120" t="str">
        <f>IF(E160="","",(VLOOKUP(E160,КТ!$A$4:$AD$911,30,0)))</f>
        <v/>
      </c>
      <c r="BF160" s="121" t="str">
        <f>IF(E160="","",(VLOOKUP(E160,КТ!$A$4:$AD$911,5,0)))</f>
        <v/>
      </c>
      <c r="BG160" s="122"/>
      <c r="BH160" s="132"/>
      <c r="BI160" s="132"/>
      <c r="BJ160" s="132"/>
      <c r="BK160" s="123"/>
      <c r="BL160" s="124"/>
      <c r="BM160" s="125" t="str">
        <f>IFERROR(VLOOKUP(E160,КТ!$A$4:$AE$911,31,FALSE),"")</f>
        <v/>
      </c>
      <c r="BN160" s="124"/>
      <c r="BO160" s="126"/>
      <c r="BP160" s="124"/>
      <c r="BQ160" s="124"/>
      <c r="BR160" s="127"/>
      <c r="BS160" s="127"/>
      <c r="BT160" s="128"/>
      <c r="BU160" s="128"/>
      <c r="BV160" s="129"/>
      <c r="BW160" s="129"/>
      <c r="BX160" s="129"/>
    </row>
    <row r="161" spans="1:76" s="90" customFormat="1" x14ac:dyDescent="0.25">
      <c r="A161" s="91"/>
      <c r="B161" s="278">
        <v>151</v>
      </c>
      <c r="C161" s="93"/>
      <c r="D161" s="92"/>
      <c r="E161" s="130"/>
      <c r="F161" s="94" t="e">
        <f>VLOOKUP(E161,КТ!$A$4:$B$911,2,0)</f>
        <v>#N/A</v>
      </c>
      <c r="G161" s="95"/>
      <c r="H161" s="96"/>
      <c r="I161" s="97"/>
      <c r="J161" s="98"/>
      <c r="K161" s="99"/>
      <c r="L161" s="100" t="str">
        <f t="shared" si="18"/>
        <v>НЕТ</v>
      </c>
      <c r="M161" s="101" t="e">
        <f>VLOOKUP(E161,КТ!$A$4:$X$911,24,FALSE)</f>
        <v>#N/A</v>
      </c>
      <c r="N161" s="99"/>
      <c r="O161" s="99"/>
      <c r="P161" s="102"/>
      <c r="Q161" s="103"/>
      <c r="R161" s="103"/>
      <c r="S161" s="103"/>
      <c r="T161" s="104"/>
      <c r="U161" s="105"/>
      <c r="V161" s="105"/>
      <c r="W161" s="105"/>
      <c r="X161" s="105"/>
      <c r="Y161" s="105"/>
      <c r="Z161" s="105"/>
      <c r="AA161" s="105"/>
      <c r="AB161" s="105"/>
      <c r="AC161" s="105"/>
      <c r="AD161" s="105"/>
      <c r="AE161" s="105"/>
      <c r="AF161" s="105"/>
      <c r="AG161" s="106"/>
      <c r="AH161" s="107"/>
      <c r="AI161" s="108"/>
      <c r="AJ161" s="109"/>
      <c r="AK161" s="109"/>
      <c r="AL161" s="109"/>
      <c r="AM161" s="297" t="e">
        <f>VLOOKUP(J161,[2]Лист2!$A$2:$B$44,2,FALSE)</f>
        <v>#N/A</v>
      </c>
      <c r="AN161" s="110"/>
      <c r="AO161" s="298" t="e">
        <f>VLOOKUP(J161,[3]Общее!$A$2:$B$111,2,FALSE)/1000</f>
        <v>#N/A</v>
      </c>
      <c r="AP161" s="111" t="str">
        <f t="shared" si="19"/>
        <v/>
      </c>
      <c r="AQ161" s="112"/>
      <c r="AR161" s="113">
        <f t="shared" si="20"/>
        <v>0</v>
      </c>
      <c r="AS161" s="114" t="str">
        <f t="shared" si="21"/>
        <v/>
      </c>
      <c r="AT161" s="115"/>
      <c r="AU161" s="108"/>
      <c r="AV161" s="116" t="b">
        <f>IF(AND(ISERR(FIND({"."},AM161))),IF(AND(0&lt;AM161,AM161&lt;($AW161+1)),"красный",IF(AND($AW161&lt;AM161,AM161&lt;($AX161+1)),"оранжевый",IF(AND($AX161&lt;AM161,AM161&lt;($AY161+1)),"желтый",IF(AND(0&lt;AM161,AM161&gt;=$AZ161),"зеленый","")))))</f>
        <v>0</v>
      </c>
      <c r="AW161" s="117" t="e">
        <f>VLOOKUP(E161,КТ!$A$4:$AC$911,26,0)</f>
        <v>#N/A</v>
      </c>
      <c r="AX161" s="116" t="e">
        <f>VLOOKUP(E161,КТ!$A$4:$AC$911,27,0)</f>
        <v>#N/A</v>
      </c>
      <c r="AY161" s="116" t="e">
        <f>VLOOKUP(E161,КТ!$A$4:$AC$911,28,0)</f>
        <v>#N/A</v>
      </c>
      <c r="AZ161" s="118" t="e">
        <f>VLOOKUP(E161,КТ!$A$4:$AC$911,29,0)</f>
        <v>#N/A</v>
      </c>
      <c r="BA161" s="119"/>
      <c r="BB161" s="119"/>
      <c r="BC161" s="119"/>
      <c r="BD161" s="131" t="e">
        <f t="shared" si="22"/>
        <v>#N/A</v>
      </c>
      <c r="BE161" s="120" t="str">
        <f>IF(E161="","",(VLOOKUP(E161,КТ!$A$4:$AD$911,30,0)))</f>
        <v/>
      </c>
      <c r="BF161" s="121" t="str">
        <f>IF(E161="","",(VLOOKUP(E161,КТ!$A$4:$AD$911,5,0)))</f>
        <v/>
      </c>
      <c r="BG161" s="122"/>
      <c r="BH161" s="132"/>
      <c r="BI161" s="132"/>
      <c r="BJ161" s="132"/>
      <c r="BK161" s="123"/>
      <c r="BL161" s="124"/>
      <c r="BM161" s="125" t="str">
        <f>IFERROR(VLOOKUP(E161,КТ!$A$4:$AE$911,31,FALSE),"")</f>
        <v/>
      </c>
      <c r="BN161" s="124"/>
      <c r="BO161" s="126"/>
      <c r="BP161" s="124"/>
      <c r="BQ161" s="124"/>
      <c r="BR161" s="127"/>
      <c r="BS161" s="127"/>
      <c r="BT161" s="128"/>
      <c r="BU161" s="128"/>
      <c r="BV161" s="129"/>
      <c r="BW161" s="129"/>
      <c r="BX161" s="129"/>
    </row>
    <row r="162" spans="1:76" s="90" customFormat="1" x14ac:dyDescent="0.25">
      <c r="A162" s="91"/>
      <c r="B162" s="278">
        <v>152</v>
      </c>
      <c r="C162" s="93"/>
      <c r="D162" s="92"/>
      <c r="E162" s="130"/>
      <c r="F162" s="94" t="e">
        <f>VLOOKUP(E162,КТ!$A$4:$B$911,2,0)</f>
        <v>#N/A</v>
      </c>
      <c r="G162" s="95"/>
      <c r="H162" s="96"/>
      <c r="I162" s="97"/>
      <c r="J162" s="98"/>
      <c r="K162" s="99"/>
      <c r="L162" s="100" t="str">
        <f t="shared" si="18"/>
        <v>НЕТ</v>
      </c>
      <c r="M162" s="101" t="e">
        <f>VLOOKUP(E162,КТ!$A$4:$X$911,24,FALSE)</f>
        <v>#N/A</v>
      </c>
      <c r="N162" s="99"/>
      <c r="O162" s="99"/>
      <c r="P162" s="102"/>
      <c r="Q162" s="103"/>
      <c r="R162" s="103"/>
      <c r="S162" s="103"/>
      <c r="T162" s="104"/>
      <c r="U162" s="105"/>
      <c r="V162" s="105"/>
      <c r="W162" s="105"/>
      <c r="X162" s="105"/>
      <c r="Y162" s="105"/>
      <c r="Z162" s="105"/>
      <c r="AA162" s="105"/>
      <c r="AB162" s="105"/>
      <c r="AC162" s="105"/>
      <c r="AD162" s="105"/>
      <c r="AE162" s="105"/>
      <c r="AF162" s="105"/>
      <c r="AG162" s="106"/>
      <c r="AH162" s="107"/>
      <c r="AI162" s="108"/>
      <c r="AJ162" s="109"/>
      <c r="AK162" s="109"/>
      <c r="AL162" s="109"/>
      <c r="AM162" s="297" t="e">
        <f>VLOOKUP(J162,[2]Лист2!$A$2:$B$44,2,FALSE)</f>
        <v>#N/A</v>
      </c>
      <c r="AN162" s="110"/>
      <c r="AO162" s="298" t="e">
        <f>VLOOKUP(J162,[3]Общее!$A$2:$B$111,2,FALSE)/1000</f>
        <v>#N/A</v>
      </c>
      <c r="AP162" s="111" t="str">
        <f t="shared" si="19"/>
        <v/>
      </c>
      <c r="AQ162" s="112"/>
      <c r="AR162" s="113">
        <f t="shared" si="20"/>
        <v>0</v>
      </c>
      <c r="AS162" s="114" t="str">
        <f t="shared" si="21"/>
        <v/>
      </c>
      <c r="AT162" s="115"/>
      <c r="AU162" s="108"/>
      <c r="AV162" s="116" t="b">
        <f>IF(AND(ISERR(FIND({"."},AM162))),IF(AND(0&lt;AM162,AM162&lt;($AW162+1)),"красный",IF(AND($AW162&lt;AM162,AM162&lt;($AX162+1)),"оранжевый",IF(AND($AX162&lt;AM162,AM162&lt;($AY162+1)),"желтый",IF(AND(0&lt;AM162,AM162&gt;=$AZ162),"зеленый","")))))</f>
        <v>0</v>
      </c>
      <c r="AW162" s="117" t="e">
        <f>VLOOKUP(E162,КТ!$A$4:$AC$911,26,0)</f>
        <v>#N/A</v>
      </c>
      <c r="AX162" s="116" t="e">
        <f>VLOOKUP(E162,КТ!$A$4:$AC$911,27,0)</f>
        <v>#N/A</v>
      </c>
      <c r="AY162" s="116" t="e">
        <f>VLOOKUP(E162,КТ!$A$4:$AC$911,28,0)</f>
        <v>#N/A</v>
      </c>
      <c r="AZ162" s="118" t="e">
        <f>VLOOKUP(E162,КТ!$A$4:$AC$911,29,0)</f>
        <v>#N/A</v>
      </c>
      <c r="BA162" s="119"/>
      <c r="BB162" s="119"/>
      <c r="BC162" s="119"/>
      <c r="BD162" s="131" t="e">
        <f t="shared" si="22"/>
        <v>#N/A</v>
      </c>
      <c r="BE162" s="120" t="str">
        <f>IF(E162="","",(VLOOKUP(E162,КТ!$A$4:$AD$911,30,0)))</f>
        <v/>
      </c>
      <c r="BF162" s="121" t="str">
        <f>IF(E162="","",(VLOOKUP(E162,КТ!$A$4:$AD$911,5,0)))</f>
        <v/>
      </c>
      <c r="BG162" s="122"/>
      <c r="BH162" s="132"/>
      <c r="BI162" s="132"/>
      <c r="BJ162" s="132"/>
      <c r="BK162" s="123"/>
      <c r="BL162" s="124"/>
      <c r="BM162" s="125" t="str">
        <f>IFERROR(VLOOKUP(E162,КТ!$A$4:$AE$911,31,FALSE),"")</f>
        <v/>
      </c>
      <c r="BN162" s="124"/>
      <c r="BO162" s="126"/>
      <c r="BP162" s="124"/>
      <c r="BQ162" s="124"/>
      <c r="BR162" s="127"/>
      <c r="BS162" s="127"/>
      <c r="BT162" s="128"/>
      <c r="BU162" s="128"/>
      <c r="BV162" s="129"/>
      <c r="BW162" s="129"/>
      <c r="BX162" s="129"/>
    </row>
    <row r="163" spans="1:76" s="90" customFormat="1" x14ac:dyDescent="0.25">
      <c r="A163" s="91"/>
      <c r="B163" s="278">
        <v>153</v>
      </c>
      <c r="C163" s="93"/>
      <c r="D163" s="92"/>
      <c r="E163" s="130"/>
      <c r="F163" s="94" t="e">
        <f>VLOOKUP(E163,КТ!$A$4:$B$911,2,0)</f>
        <v>#N/A</v>
      </c>
      <c r="G163" s="95"/>
      <c r="H163" s="96"/>
      <c r="I163" s="97"/>
      <c r="J163" s="98"/>
      <c r="K163" s="99"/>
      <c r="L163" s="100" t="str">
        <f t="shared" si="18"/>
        <v>НЕТ</v>
      </c>
      <c r="M163" s="101" t="e">
        <f>VLOOKUP(E163,КТ!$A$4:$X$911,24,FALSE)</f>
        <v>#N/A</v>
      </c>
      <c r="N163" s="99"/>
      <c r="O163" s="99"/>
      <c r="P163" s="102"/>
      <c r="Q163" s="103"/>
      <c r="R163" s="103"/>
      <c r="S163" s="103"/>
      <c r="T163" s="104"/>
      <c r="U163" s="105"/>
      <c r="V163" s="105"/>
      <c r="W163" s="105"/>
      <c r="X163" s="105"/>
      <c r="Y163" s="105"/>
      <c r="Z163" s="105"/>
      <c r="AA163" s="105"/>
      <c r="AB163" s="105"/>
      <c r="AC163" s="105"/>
      <c r="AD163" s="105"/>
      <c r="AE163" s="105"/>
      <c r="AF163" s="105"/>
      <c r="AG163" s="106"/>
      <c r="AH163" s="107"/>
      <c r="AI163" s="108"/>
      <c r="AJ163" s="109"/>
      <c r="AK163" s="109"/>
      <c r="AL163" s="109"/>
      <c r="AM163" s="297" t="e">
        <f>VLOOKUP(J163,[2]Лист2!$A$2:$B$44,2,FALSE)</f>
        <v>#N/A</v>
      </c>
      <c r="AN163" s="110"/>
      <c r="AO163" s="298" t="e">
        <f>VLOOKUP(J163,[3]Общее!$A$2:$B$111,2,FALSE)/1000</f>
        <v>#N/A</v>
      </c>
      <c r="AP163" s="111" t="str">
        <f t="shared" si="19"/>
        <v/>
      </c>
      <c r="AQ163" s="112"/>
      <c r="AR163" s="113">
        <f t="shared" si="20"/>
        <v>0</v>
      </c>
      <c r="AS163" s="114" t="str">
        <f t="shared" si="21"/>
        <v/>
      </c>
      <c r="AT163" s="115"/>
      <c r="AU163" s="108"/>
      <c r="AV163" s="116" t="b">
        <f>IF(AND(ISERR(FIND({"."},AM163))),IF(AND(0&lt;AM163,AM163&lt;($AW163+1)),"красный",IF(AND($AW163&lt;AM163,AM163&lt;($AX163+1)),"оранжевый",IF(AND($AX163&lt;AM163,AM163&lt;($AY163+1)),"желтый",IF(AND(0&lt;AM163,AM163&gt;=$AZ163),"зеленый","")))))</f>
        <v>0</v>
      </c>
      <c r="AW163" s="117" t="e">
        <f>VLOOKUP(E163,КТ!$A$4:$AC$911,26,0)</f>
        <v>#N/A</v>
      </c>
      <c r="AX163" s="116" t="e">
        <f>VLOOKUP(E163,КТ!$A$4:$AC$911,27,0)</f>
        <v>#N/A</v>
      </c>
      <c r="AY163" s="116" t="e">
        <f>VLOOKUP(E163,КТ!$A$4:$AC$911,28,0)</f>
        <v>#N/A</v>
      </c>
      <c r="AZ163" s="118" t="e">
        <f>VLOOKUP(E163,КТ!$A$4:$AC$911,29,0)</f>
        <v>#N/A</v>
      </c>
      <c r="BA163" s="119"/>
      <c r="BB163" s="119"/>
      <c r="BC163" s="119"/>
      <c r="BD163" s="131" t="e">
        <f t="shared" si="22"/>
        <v>#N/A</v>
      </c>
      <c r="BE163" s="120" t="str">
        <f>IF(E163="","",(VLOOKUP(E163,КТ!$A$4:$AD$911,30,0)))</f>
        <v/>
      </c>
      <c r="BF163" s="121" t="str">
        <f>IF(E163="","",(VLOOKUP(E163,КТ!$A$4:$AD$911,5,0)))</f>
        <v/>
      </c>
      <c r="BG163" s="122"/>
      <c r="BH163" s="132"/>
      <c r="BI163" s="132"/>
      <c r="BJ163" s="132"/>
      <c r="BK163" s="123"/>
      <c r="BL163" s="124"/>
      <c r="BM163" s="125" t="str">
        <f>IFERROR(VLOOKUP(E163,КТ!$A$4:$AE$911,31,FALSE),"")</f>
        <v/>
      </c>
      <c r="BN163" s="124"/>
      <c r="BO163" s="126"/>
      <c r="BP163" s="124"/>
      <c r="BQ163" s="124"/>
      <c r="BR163" s="127"/>
      <c r="BS163" s="127"/>
      <c r="BT163" s="128"/>
      <c r="BU163" s="128"/>
      <c r="BV163" s="129"/>
      <c r="BW163" s="129"/>
      <c r="BX163" s="129"/>
    </row>
    <row r="164" spans="1:76" s="90" customFormat="1" x14ac:dyDescent="0.25">
      <c r="A164" s="91"/>
      <c r="B164" s="278">
        <v>154</v>
      </c>
      <c r="C164" s="93"/>
      <c r="D164" s="92"/>
      <c r="E164" s="130"/>
      <c r="F164" s="94" t="e">
        <f>VLOOKUP(E164,КТ!$A$4:$B$911,2,0)</f>
        <v>#N/A</v>
      </c>
      <c r="G164" s="95"/>
      <c r="H164" s="96"/>
      <c r="I164" s="97"/>
      <c r="J164" s="98"/>
      <c r="K164" s="99"/>
      <c r="L164" s="100" t="str">
        <f t="shared" si="18"/>
        <v>НЕТ</v>
      </c>
      <c r="M164" s="101" t="e">
        <f>VLOOKUP(E164,КТ!$A$4:$X$911,24,FALSE)</f>
        <v>#N/A</v>
      </c>
      <c r="N164" s="99"/>
      <c r="O164" s="99"/>
      <c r="P164" s="102"/>
      <c r="Q164" s="103"/>
      <c r="R164" s="103"/>
      <c r="S164" s="103"/>
      <c r="T164" s="104"/>
      <c r="U164" s="105"/>
      <c r="V164" s="105"/>
      <c r="W164" s="105"/>
      <c r="X164" s="105"/>
      <c r="Y164" s="105"/>
      <c r="Z164" s="105"/>
      <c r="AA164" s="105"/>
      <c r="AB164" s="105"/>
      <c r="AC164" s="105"/>
      <c r="AD164" s="105"/>
      <c r="AE164" s="105"/>
      <c r="AF164" s="105"/>
      <c r="AG164" s="106"/>
      <c r="AH164" s="107"/>
      <c r="AI164" s="108"/>
      <c r="AJ164" s="109"/>
      <c r="AK164" s="109"/>
      <c r="AL164" s="109"/>
      <c r="AM164" s="297" t="e">
        <f>VLOOKUP(J164,[2]Лист2!$A$2:$B$44,2,FALSE)</f>
        <v>#N/A</v>
      </c>
      <c r="AN164" s="110"/>
      <c r="AO164" s="298" t="e">
        <f>VLOOKUP(J164,[3]Общее!$A$2:$B$111,2,FALSE)/1000</f>
        <v>#N/A</v>
      </c>
      <c r="AP164" s="111" t="str">
        <f t="shared" si="19"/>
        <v/>
      </c>
      <c r="AQ164" s="112"/>
      <c r="AR164" s="113">
        <f t="shared" si="20"/>
        <v>0</v>
      </c>
      <c r="AS164" s="114" t="str">
        <f t="shared" si="21"/>
        <v/>
      </c>
      <c r="AT164" s="115"/>
      <c r="AU164" s="108"/>
      <c r="AV164" s="116" t="b">
        <f>IF(AND(ISERR(FIND({"."},AM164))),IF(AND(0&lt;AM164,AM164&lt;($AW164+1)),"красный",IF(AND($AW164&lt;AM164,AM164&lt;($AX164+1)),"оранжевый",IF(AND($AX164&lt;AM164,AM164&lt;($AY164+1)),"желтый",IF(AND(0&lt;AM164,AM164&gt;=$AZ164),"зеленый","")))))</f>
        <v>0</v>
      </c>
      <c r="AW164" s="117" t="e">
        <f>VLOOKUP(E164,КТ!$A$4:$AC$911,26,0)</f>
        <v>#N/A</v>
      </c>
      <c r="AX164" s="116" t="e">
        <f>VLOOKUP(E164,КТ!$A$4:$AC$911,27,0)</f>
        <v>#N/A</v>
      </c>
      <c r="AY164" s="116" t="e">
        <f>VLOOKUP(E164,КТ!$A$4:$AC$911,28,0)</f>
        <v>#N/A</v>
      </c>
      <c r="AZ164" s="118" t="e">
        <f>VLOOKUP(E164,КТ!$A$4:$AC$911,29,0)</f>
        <v>#N/A</v>
      </c>
      <c r="BA164" s="119"/>
      <c r="BB164" s="119"/>
      <c r="BC164" s="119"/>
      <c r="BD164" s="131" t="e">
        <f t="shared" si="22"/>
        <v>#N/A</v>
      </c>
      <c r="BE164" s="120" t="str">
        <f>IF(E164="","",(VLOOKUP(E164,КТ!$A$4:$AD$911,30,0)))</f>
        <v/>
      </c>
      <c r="BF164" s="121" t="str">
        <f>IF(E164="","",(VLOOKUP(E164,КТ!$A$4:$AD$911,5,0)))</f>
        <v/>
      </c>
      <c r="BG164" s="122"/>
      <c r="BH164" s="132"/>
      <c r="BI164" s="132"/>
      <c r="BJ164" s="132"/>
      <c r="BK164" s="123"/>
      <c r="BL164" s="124"/>
      <c r="BM164" s="125" t="str">
        <f>IFERROR(VLOOKUP(E164,КТ!$A$4:$AE$911,31,FALSE),"")</f>
        <v/>
      </c>
      <c r="BN164" s="124"/>
      <c r="BO164" s="126"/>
      <c r="BP164" s="124"/>
      <c r="BQ164" s="124"/>
      <c r="BR164" s="127"/>
      <c r="BS164" s="127"/>
      <c r="BT164" s="128"/>
      <c r="BU164" s="128"/>
      <c r="BV164" s="129"/>
      <c r="BW164" s="129"/>
      <c r="BX164" s="129"/>
    </row>
    <row r="165" spans="1:76" s="90" customFormat="1" x14ac:dyDescent="0.25">
      <c r="A165" s="91"/>
      <c r="B165" s="278">
        <v>155</v>
      </c>
      <c r="C165" s="93"/>
      <c r="D165" s="92"/>
      <c r="E165" s="130"/>
      <c r="F165" s="94" t="e">
        <f>VLOOKUP(E165,КТ!$A$4:$B$911,2,0)</f>
        <v>#N/A</v>
      </c>
      <c r="G165" s="95"/>
      <c r="H165" s="96"/>
      <c r="I165" s="97"/>
      <c r="J165" s="98"/>
      <c r="K165" s="99"/>
      <c r="L165" s="100" t="str">
        <f t="shared" si="18"/>
        <v>НЕТ</v>
      </c>
      <c r="M165" s="101" t="e">
        <f>VLOOKUP(E165,КТ!$A$4:$X$911,24,FALSE)</f>
        <v>#N/A</v>
      </c>
      <c r="N165" s="99"/>
      <c r="O165" s="99"/>
      <c r="P165" s="102"/>
      <c r="Q165" s="103"/>
      <c r="R165" s="103"/>
      <c r="S165" s="103"/>
      <c r="T165" s="104"/>
      <c r="U165" s="105"/>
      <c r="V165" s="105"/>
      <c r="W165" s="105"/>
      <c r="X165" s="105"/>
      <c r="Y165" s="105"/>
      <c r="Z165" s="105"/>
      <c r="AA165" s="105"/>
      <c r="AB165" s="105"/>
      <c r="AC165" s="105"/>
      <c r="AD165" s="105"/>
      <c r="AE165" s="105"/>
      <c r="AF165" s="105"/>
      <c r="AG165" s="106"/>
      <c r="AH165" s="107"/>
      <c r="AI165" s="108"/>
      <c r="AJ165" s="109"/>
      <c r="AK165" s="109"/>
      <c r="AL165" s="109"/>
      <c r="AM165" s="297" t="e">
        <f>VLOOKUP(J165,[2]Лист2!$A$2:$B$44,2,FALSE)</f>
        <v>#N/A</v>
      </c>
      <c r="AN165" s="110"/>
      <c r="AO165" s="298" t="e">
        <f>VLOOKUP(J165,[3]Общее!$A$2:$B$111,2,FALSE)/1000</f>
        <v>#N/A</v>
      </c>
      <c r="AP165" s="111" t="str">
        <f t="shared" si="19"/>
        <v/>
      </c>
      <c r="AQ165" s="112"/>
      <c r="AR165" s="113">
        <f t="shared" si="20"/>
        <v>0</v>
      </c>
      <c r="AS165" s="114" t="str">
        <f t="shared" si="21"/>
        <v/>
      </c>
      <c r="AT165" s="115"/>
      <c r="AU165" s="108"/>
      <c r="AV165" s="116" t="b">
        <f>IF(AND(ISERR(FIND({"."},AM165))),IF(AND(0&lt;AM165,AM165&lt;($AW165+1)),"красный",IF(AND($AW165&lt;AM165,AM165&lt;($AX165+1)),"оранжевый",IF(AND($AX165&lt;AM165,AM165&lt;($AY165+1)),"желтый",IF(AND(0&lt;AM165,AM165&gt;=$AZ165),"зеленый","")))))</f>
        <v>0</v>
      </c>
      <c r="AW165" s="117" t="e">
        <f>VLOOKUP(E165,КТ!$A$4:$AC$911,26,0)</f>
        <v>#N/A</v>
      </c>
      <c r="AX165" s="116" t="e">
        <f>VLOOKUP(E165,КТ!$A$4:$AC$911,27,0)</f>
        <v>#N/A</v>
      </c>
      <c r="AY165" s="116" t="e">
        <f>VLOOKUP(E165,КТ!$A$4:$AC$911,28,0)</f>
        <v>#N/A</v>
      </c>
      <c r="AZ165" s="118" t="e">
        <f>VLOOKUP(E165,КТ!$A$4:$AC$911,29,0)</f>
        <v>#N/A</v>
      </c>
      <c r="BA165" s="119"/>
      <c r="BB165" s="119"/>
      <c r="BC165" s="119"/>
      <c r="BD165" s="131" t="e">
        <f t="shared" si="22"/>
        <v>#N/A</v>
      </c>
      <c r="BE165" s="120" t="str">
        <f>IF(E165="","",(VLOOKUP(E165,КТ!$A$4:$AD$911,30,0)))</f>
        <v/>
      </c>
      <c r="BF165" s="121" t="str">
        <f>IF(E165="","",(VLOOKUP(E165,КТ!$A$4:$AD$911,5,0)))</f>
        <v/>
      </c>
      <c r="BG165" s="122"/>
      <c r="BH165" s="132"/>
      <c r="BI165" s="132"/>
      <c r="BJ165" s="132"/>
      <c r="BK165" s="123"/>
      <c r="BL165" s="124"/>
      <c r="BM165" s="125" t="str">
        <f>IFERROR(VLOOKUP(E165,КТ!$A$4:$AE$911,31,FALSE),"")</f>
        <v/>
      </c>
      <c r="BN165" s="124"/>
      <c r="BO165" s="126"/>
      <c r="BP165" s="124"/>
      <c r="BQ165" s="124"/>
      <c r="BR165" s="127"/>
      <c r="BS165" s="127"/>
      <c r="BT165" s="128"/>
      <c r="BU165" s="128"/>
      <c r="BV165" s="129"/>
      <c r="BW165" s="129"/>
      <c r="BX165" s="129"/>
    </row>
    <row r="166" spans="1:76" s="90" customFormat="1" x14ac:dyDescent="0.25">
      <c r="A166" s="91"/>
      <c r="B166" s="278">
        <v>156</v>
      </c>
      <c r="C166" s="93"/>
      <c r="D166" s="92"/>
      <c r="E166" s="130"/>
      <c r="F166" s="94" t="e">
        <f>VLOOKUP(E166,КТ!$A$4:$B$911,2,0)</f>
        <v>#N/A</v>
      </c>
      <c r="G166" s="95"/>
      <c r="H166" s="96"/>
      <c r="I166" s="97"/>
      <c r="J166" s="98"/>
      <c r="K166" s="99"/>
      <c r="L166" s="100" t="str">
        <f t="shared" si="18"/>
        <v>НЕТ</v>
      </c>
      <c r="M166" s="101" t="e">
        <f>VLOOKUP(E166,КТ!$A$4:$X$911,24,FALSE)</f>
        <v>#N/A</v>
      </c>
      <c r="N166" s="99"/>
      <c r="O166" s="99"/>
      <c r="P166" s="102"/>
      <c r="Q166" s="103"/>
      <c r="R166" s="103"/>
      <c r="S166" s="103"/>
      <c r="T166" s="104"/>
      <c r="U166" s="105"/>
      <c r="V166" s="105"/>
      <c r="W166" s="105"/>
      <c r="X166" s="105"/>
      <c r="Y166" s="105"/>
      <c r="Z166" s="105"/>
      <c r="AA166" s="105"/>
      <c r="AB166" s="105"/>
      <c r="AC166" s="105"/>
      <c r="AD166" s="105"/>
      <c r="AE166" s="105"/>
      <c r="AF166" s="105"/>
      <c r="AG166" s="106"/>
      <c r="AH166" s="107"/>
      <c r="AI166" s="108"/>
      <c r="AJ166" s="109"/>
      <c r="AK166" s="109"/>
      <c r="AL166" s="109"/>
      <c r="AM166" s="297" t="e">
        <f>VLOOKUP(J166,[2]Лист2!$A$2:$B$44,2,FALSE)</f>
        <v>#N/A</v>
      </c>
      <c r="AN166" s="110"/>
      <c r="AO166" s="298" t="e">
        <f>VLOOKUP(J166,[3]Общее!$A$2:$B$111,2,FALSE)/1000</f>
        <v>#N/A</v>
      </c>
      <c r="AP166" s="111" t="str">
        <f t="shared" si="19"/>
        <v/>
      </c>
      <c r="AQ166" s="112"/>
      <c r="AR166" s="113">
        <f t="shared" si="20"/>
        <v>0</v>
      </c>
      <c r="AS166" s="114" t="str">
        <f t="shared" si="21"/>
        <v/>
      </c>
      <c r="AT166" s="115"/>
      <c r="AU166" s="108"/>
      <c r="AV166" s="116" t="b">
        <f>IF(AND(ISERR(FIND({"."},AM166))),IF(AND(0&lt;AM166,AM166&lt;($AW166+1)),"красный",IF(AND($AW166&lt;AM166,AM166&lt;($AX166+1)),"оранжевый",IF(AND($AX166&lt;AM166,AM166&lt;($AY166+1)),"желтый",IF(AND(0&lt;AM166,AM166&gt;=$AZ166),"зеленый","")))))</f>
        <v>0</v>
      </c>
      <c r="AW166" s="117" t="e">
        <f>VLOOKUP(E166,КТ!$A$4:$AC$911,26,0)</f>
        <v>#N/A</v>
      </c>
      <c r="AX166" s="116" t="e">
        <f>VLOOKUP(E166,КТ!$A$4:$AC$911,27,0)</f>
        <v>#N/A</v>
      </c>
      <c r="AY166" s="116" t="e">
        <f>VLOOKUP(E166,КТ!$A$4:$AC$911,28,0)</f>
        <v>#N/A</v>
      </c>
      <c r="AZ166" s="118" t="e">
        <f>VLOOKUP(E166,КТ!$A$4:$AC$911,29,0)</f>
        <v>#N/A</v>
      </c>
      <c r="BA166" s="119"/>
      <c r="BB166" s="119"/>
      <c r="BC166" s="119"/>
      <c r="BD166" s="131" t="e">
        <f t="shared" si="22"/>
        <v>#N/A</v>
      </c>
      <c r="BE166" s="120" t="str">
        <f>IF(E166="","",(VLOOKUP(E166,КТ!$A$4:$AD$911,30,0)))</f>
        <v/>
      </c>
      <c r="BF166" s="121" t="str">
        <f>IF(E166="","",(VLOOKUP(E166,КТ!$A$4:$AD$911,5,0)))</f>
        <v/>
      </c>
      <c r="BG166" s="122"/>
      <c r="BH166" s="132"/>
      <c r="BI166" s="132"/>
      <c r="BJ166" s="132"/>
      <c r="BK166" s="123"/>
      <c r="BL166" s="124"/>
      <c r="BM166" s="125" t="str">
        <f>IFERROR(VLOOKUP(E166,КТ!$A$4:$AE$911,31,FALSE),"")</f>
        <v/>
      </c>
      <c r="BN166" s="124"/>
      <c r="BO166" s="126"/>
      <c r="BP166" s="124"/>
      <c r="BQ166" s="124"/>
      <c r="BR166" s="127"/>
      <c r="BS166" s="127"/>
      <c r="BT166" s="128"/>
      <c r="BU166" s="128"/>
      <c r="BV166" s="129"/>
      <c r="BW166" s="129"/>
      <c r="BX166" s="129"/>
    </row>
    <row r="167" spans="1:76" s="90" customFormat="1" x14ac:dyDescent="0.25">
      <c r="A167" s="91"/>
      <c r="B167" s="278">
        <v>157</v>
      </c>
      <c r="C167" s="93"/>
      <c r="D167" s="92"/>
      <c r="E167" s="130"/>
      <c r="F167" s="94" t="e">
        <f>VLOOKUP(E167,КТ!$A$4:$B$911,2,0)</f>
        <v>#N/A</v>
      </c>
      <c r="G167" s="95"/>
      <c r="H167" s="96"/>
      <c r="I167" s="97"/>
      <c r="J167" s="98"/>
      <c r="K167" s="99"/>
      <c r="L167" s="100" t="str">
        <f t="shared" si="18"/>
        <v>НЕТ</v>
      </c>
      <c r="M167" s="101" t="e">
        <f>VLOOKUP(E167,КТ!$A$4:$X$911,24,FALSE)</f>
        <v>#N/A</v>
      </c>
      <c r="N167" s="99"/>
      <c r="O167" s="99"/>
      <c r="P167" s="102"/>
      <c r="Q167" s="103"/>
      <c r="R167" s="103"/>
      <c r="S167" s="103"/>
      <c r="T167" s="104"/>
      <c r="U167" s="105"/>
      <c r="V167" s="105"/>
      <c r="W167" s="105"/>
      <c r="X167" s="105"/>
      <c r="Y167" s="105"/>
      <c r="Z167" s="105"/>
      <c r="AA167" s="105"/>
      <c r="AB167" s="105"/>
      <c r="AC167" s="105"/>
      <c r="AD167" s="105"/>
      <c r="AE167" s="105"/>
      <c r="AF167" s="105"/>
      <c r="AG167" s="106"/>
      <c r="AH167" s="107"/>
      <c r="AI167" s="108"/>
      <c r="AJ167" s="109"/>
      <c r="AK167" s="109"/>
      <c r="AL167" s="109"/>
      <c r="AM167" s="297" t="e">
        <f>VLOOKUP(J167,[2]Лист2!$A$2:$B$44,2,FALSE)</f>
        <v>#N/A</v>
      </c>
      <c r="AN167" s="110"/>
      <c r="AO167" s="298" t="e">
        <f>VLOOKUP(J167,[3]Общее!$A$2:$B$111,2,FALSE)/1000</f>
        <v>#N/A</v>
      </c>
      <c r="AP167" s="111" t="str">
        <f t="shared" si="19"/>
        <v/>
      </c>
      <c r="AQ167" s="112"/>
      <c r="AR167" s="113">
        <f t="shared" si="20"/>
        <v>0</v>
      </c>
      <c r="AS167" s="114" t="str">
        <f t="shared" si="21"/>
        <v/>
      </c>
      <c r="AT167" s="115"/>
      <c r="AU167" s="108"/>
      <c r="AV167" s="116" t="b">
        <f>IF(AND(ISERR(FIND({"."},AM167))),IF(AND(0&lt;AM167,AM167&lt;($AW167+1)),"красный",IF(AND($AW167&lt;AM167,AM167&lt;($AX167+1)),"оранжевый",IF(AND($AX167&lt;AM167,AM167&lt;($AY167+1)),"желтый",IF(AND(0&lt;AM167,AM167&gt;=$AZ167),"зеленый","")))))</f>
        <v>0</v>
      </c>
      <c r="AW167" s="117" t="e">
        <f>VLOOKUP(E167,КТ!$A$4:$AC$911,26,0)</f>
        <v>#N/A</v>
      </c>
      <c r="AX167" s="116" t="e">
        <f>VLOOKUP(E167,КТ!$A$4:$AC$911,27,0)</f>
        <v>#N/A</v>
      </c>
      <c r="AY167" s="116" t="e">
        <f>VLOOKUP(E167,КТ!$A$4:$AC$911,28,0)</f>
        <v>#N/A</v>
      </c>
      <c r="AZ167" s="118" t="e">
        <f>VLOOKUP(E167,КТ!$A$4:$AC$911,29,0)</f>
        <v>#N/A</v>
      </c>
      <c r="BA167" s="119"/>
      <c r="BB167" s="119"/>
      <c r="BC167" s="119"/>
      <c r="BD167" s="131" t="e">
        <f t="shared" si="22"/>
        <v>#N/A</v>
      </c>
      <c r="BE167" s="120" t="str">
        <f>IF(E167="","",(VLOOKUP(E167,КТ!$A$4:$AD$911,30,0)))</f>
        <v/>
      </c>
      <c r="BF167" s="121" t="str">
        <f>IF(E167="","",(VLOOKUP(E167,КТ!$A$4:$AD$911,5,0)))</f>
        <v/>
      </c>
      <c r="BG167" s="122"/>
      <c r="BH167" s="132"/>
      <c r="BI167" s="132"/>
      <c r="BJ167" s="132"/>
      <c r="BK167" s="123"/>
      <c r="BL167" s="124"/>
      <c r="BM167" s="125" t="str">
        <f>IFERROR(VLOOKUP(E167,КТ!$A$4:$AE$911,31,FALSE),"")</f>
        <v/>
      </c>
      <c r="BN167" s="124"/>
      <c r="BO167" s="126"/>
      <c r="BP167" s="124"/>
      <c r="BQ167" s="124"/>
      <c r="BR167" s="127"/>
      <c r="BS167" s="127"/>
      <c r="BT167" s="128"/>
      <c r="BU167" s="128"/>
      <c r="BV167" s="129"/>
      <c r="BW167" s="129"/>
      <c r="BX167" s="129"/>
    </row>
    <row r="168" spans="1:76" s="90" customFormat="1" x14ac:dyDescent="0.25">
      <c r="A168" s="91"/>
      <c r="B168" s="278">
        <v>158</v>
      </c>
      <c r="C168" s="93"/>
      <c r="D168" s="92"/>
      <c r="E168" s="130"/>
      <c r="F168" s="94" t="e">
        <f>VLOOKUP(E168,КТ!$A$4:$B$911,2,0)</f>
        <v>#N/A</v>
      </c>
      <c r="G168" s="95"/>
      <c r="H168" s="96"/>
      <c r="I168" s="97"/>
      <c r="J168" s="98"/>
      <c r="K168" s="99"/>
      <c r="L168" s="100" t="str">
        <f t="shared" si="18"/>
        <v>НЕТ</v>
      </c>
      <c r="M168" s="101" t="e">
        <f>VLOOKUP(E168,КТ!$A$4:$X$911,24,FALSE)</f>
        <v>#N/A</v>
      </c>
      <c r="N168" s="99"/>
      <c r="O168" s="99"/>
      <c r="P168" s="102"/>
      <c r="Q168" s="103"/>
      <c r="R168" s="103"/>
      <c r="S168" s="103"/>
      <c r="T168" s="104"/>
      <c r="U168" s="105"/>
      <c r="V168" s="105"/>
      <c r="W168" s="105"/>
      <c r="X168" s="105"/>
      <c r="Y168" s="105"/>
      <c r="Z168" s="105"/>
      <c r="AA168" s="105"/>
      <c r="AB168" s="105"/>
      <c r="AC168" s="105"/>
      <c r="AD168" s="105"/>
      <c r="AE168" s="105"/>
      <c r="AF168" s="105"/>
      <c r="AG168" s="106"/>
      <c r="AH168" s="107"/>
      <c r="AI168" s="108"/>
      <c r="AJ168" s="109"/>
      <c r="AK168" s="109"/>
      <c r="AL168" s="109"/>
      <c r="AM168" s="297" t="e">
        <f>VLOOKUP(J168,[2]Лист2!$A$2:$B$44,2,FALSE)</f>
        <v>#N/A</v>
      </c>
      <c r="AN168" s="110"/>
      <c r="AO168" s="298" t="e">
        <f>VLOOKUP(J168,[3]Общее!$A$2:$B$111,2,FALSE)/1000</f>
        <v>#N/A</v>
      </c>
      <c r="AP168" s="111" t="str">
        <f t="shared" si="19"/>
        <v/>
      </c>
      <c r="AQ168" s="112"/>
      <c r="AR168" s="113">
        <f t="shared" si="20"/>
        <v>0</v>
      </c>
      <c r="AS168" s="114" t="str">
        <f t="shared" si="21"/>
        <v/>
      </c>
      <c r="AT168" s="115"/>
      <c r="AU168" s="108"/>
      <c r="AV168" s="116" t="b">
        <f>IF(AND(ISERR(FIND({"."},AM168))),IF(AND(0&lt;AM168,AM168&lt;($AW168+1)),"красный",IF(AND($AW168&lt;AM168,AM168&lt;($AX168+1)),"оранжевый",IF(AND($AX168&lt;AM168,AM168&lt;($AY168+1)),"желтый",IF(AND(0&lt;AM168,AM168&gt;=$AZ168),"зеленый","")))))</f>
        <v>0</v>
      </c>
      <c r="AW168" s="117" t="e">
        <f>VLOOKUP(E168,КТ!$A$4:$AC$911,26,0)</f>
        <v>#N/A</v>
      </c>
      <c r="AX168" s="116" t="e">
        <f>VLOOKUP(E168,КТ!$A$4:$AC$911,27,0)</f>
        <v>#N/A</v>
      </c>
      <c r="AY168" s="116" t="e">
        <f>VLOOKUP(E168,КТ!$A$4:$AC$911,28,0)</f>
        <v>#N/A</v>
      </c>
      <c r="AZ168" s="118" t="e">
        <f>VLOOKUP(E168,КТ!$A$4:$AC$911,29,0)</f>
        <v>#N/A</v>
      </c>
      <c r="BA168" s="119"/>
      <c r="BB168" s="119"/>
      <c r="BC168" s="119"/>
      <c r="BD168" s="131" t="e">
        <f t="shared" si="22"/>
        <v>#N/A</v>
      </c>
      <c r="BE168" s="120" t="str">
        <f>IF(E168="","",(VLOOKUP(E168,КТ!$A$4:$AD$911,30,0)))</f>
        <v/>
      </c>
      <c r="BF168" s="121" t="str">
        <f>IF(E168="","",(VLOOKUP(E168,КТ!$A$4:$AD$911,5,0)))</f>
        <v/>
      </c>
      <c r="BG168" s="122"/>
      <c r="BH168" s="132"/>
      <c r="BI168" s="132"/>
      <c r="BJ168" s="132"/>
      <c r="BK168" s="123"/>
      <c r="BL168" s="124"/>
      <c r="BM168" s="125" t="str">
        <f>IFERROR(VLOOKUP(E168,КТ!$A$4:$AE$911,31,FALSE),"")</f>
        <v/>
      </c>
      <c r="BN168" s="124"/>
      <c r="BO168" s="126"/>
      <c r="BP168" s="124"/>
      <c r="BQ168" s="124"/>
      <c r="BR168" s="127"/>
      <c r="BS168" s="127"/>
      <c r="BT168" s="128"/>
      <c r="BU168" s="128"/>
      <c r="BV168" s="129"/>
      <c r="BW168" s="129"/>
      <c r="BX168" s="129"/>
    </row>
    <row r="169" spans="1:76" s="90" customFormat="1" x14ac:dyDescent="0.25">
      <c r="A169" s="91"/>
      <c r="B169" s="278">
        <v>159</v>
      </c>
      <c r="C169" s="93"/>
      <c r="D169" s="92"/>
      <c r="E169" s="130"/>
      <c r="F169" s="94" t="e">
        <f>VLOOKUP(E169,КТ!$A$4:$B$911,2,0)</f>
        <v>#N/A</v>
      </c>
      <c r="G169" s="95"/>
      <c r="H169" s="96"/>
      <c r="I169" s="97"/>
      <c r="J169" s="98"/>
      <c r="K169" s="99"/>
      <c r="L169" s="100" t="str">
        <f t="shared" si="18"/>
        <v>НЕТ</v>
      </c>
      <c r="M169" s="101" t="e">
        <f>VLOOKUP(E169,КТ!$A$4:$X$911,24,FALSE)</f>
        <v>#N/A</v>
      </c>
      <c r="N169" s="99"/>
      <c r="O169" s="99"/>
      <c r="P169" s="102"/>
      <c r="Q169" s="103"/>
      <c r="R169" s="103"/>
      <c r="S169" s="103"/>
      <c r="T169" s="104"/>
      <c r="U169" s="105"/>
      <c r="V169" s="105"/>
      <c r="W169" s="105"/>
      <c r="X169" s="105"/>
      <c r="Y169" s="105"/>
      <c r="Z169" s="105"/>
      <c r="AA169" s="105"/>
      <c r="AB169" s="105"/>
      <c r="AC169" s="105"/>
      <c r="AD169" s="105"/>
      <c r="AE169" s="105"/>
      <c r="AF169" s="105"/>
      <c r="AG169" s="106"/>
      <c r="AH169" s="107"/>
      <c r="AI169" s="108"/>
      <c r="AJ169" s="109"/>
      <c r="AK169" s="109"/>
      <c r="AL169" s="109"/>
      <c r="AM169" s="297" t="e">
        <f>VLOOKUP(J169,[2]Лист2!$A$2:$B$44,2,FALSE)</f>
        <v>#N/A</v>
      </c>
      <c r="AN169" s="110"/>
      <c r="AO169" s="298" t="e">
        <f>VLOOKUP(J169,[3]Общее!$A$2:$B$111,2,FALSE)/1000</f>
        <v>#N/A</v>
      </c>
      <c r="AP169" s="111" t="str">
        <f t="shared" si="19"/>
        <v/>
      </c>
      <c r="AQ169" s="112"/>
      <c r="AR169" s="113">
        <f t="shared" si="20"/>
        <v>0</v>
      </c>
      <c r="AS169" s="114" t="str">
        <f t="shared" si="21"/>
        <v/>
      </c>
      <c r="AT169" s="115"/>
      <c r="AU169" s="108"/>
      <c r="AV169" s="116" t="b">
        <f>IF(AND(ISERR(FIND({"."},AM169))),IF(AND(0&lt;AM169,AM169&lt;($AW169+1)),"красный",IF(AND($AW169&lt;AM169,AM169&lt;($AX169+1)),"оранжевый",IF(AND($AX169&lt;AM169,AM169&lt;($AY169+1)),"желтый",IF(AND(0&lt;AM169,AM169&gt;=$AZ169),"зеленый","")))))</f>
        <v>0</v>
      </c>
      <c r="AW169" s="117" t="e">
        <f>VLOOKUP(E169,КТ!$A$4:$AC$911,26,0)</f>
        <v>#N/A</v>
      </c>
      <c r="AX169" s="116" t="e">
        <f>VLOOKUP(E169,КТ!$A$4:$AC$911,27,0)</f>
        <v>#N/A</v>
      </c>
      <c r="AY169" s="116" t="e">
        <f>VLOOKUP(E169,КТ!$A$4:$AC$911,28,0)</f>
        <v>#N/A</v>
      </c>
      <c r="AZ169" s="118" t="e">
        <f>VLOOKUP(E169,КТ!$A$4:$AC$911,29,0)</f>
        <v>#N/A</v>
      </c>
      <c r="BA169" s="119"/>
      <c r="BB169" s="119"/>
      <c r="BC169" s="119"/>
      <c r="BD169" s="131" t="e">
        <f t="shared" si="22"/>
        <v>#N/A</v>
      </c>
      <c r="BE169" s="120" t="str">
        <f>IF(E169="","",(VLOOKUP(E169,КТ!$A$4:$AD$911,30,0)))</f>
        <v/>
      </c>
      <c r="BF169" s="121" t="str">
        <f>IF(E169="","",(VLOOKUP(E169,КТ!$A$4:$AD$911,5,0)))</f>
        <v/>
      </c>
      <c r="BG169" s="122"/>
      <c r="BH169" s="132"/>
      <c r="BI169" s="132"/>
      <c r="BJ169" s="132"/>
      <c r="BK169" s="123"/>
      <c r="BL169" s="124"/>
      <c r="BM169" s="125" t="str">
        <f>IFERROR(VLOOKUP(E169,КТ!$A$4:$AE$911,31,FALSE),"")</f>
        <v/>
      </c>
      <c r="BN169" s="124"/>
      <c r="BO169" s="126"/>
      <c r="BP169" s="124"/>
      <c r="BQ169" s="124"/>
      <c r="BR169" s="127"/>
      <c r="BS169" s="127"/>
      <c r="BT169" s="128"/>
      <c r="BU169" s="128"/>
      <c r="BV169" s="129"/>
      <c r="BW169" s="129"/>
      <c r="BX169" s="129"/>
    </row>
    <row r="170" spans="1:76" s="90" customFormat="1" x14ac:dyDescent="0.25">
      <c r="A170" s="91"/>
      <c r="B170" s="278">
        <v>160</v>
      </c>
      <c r="C170" s="93"/>
      <c r="D170" s="92"/>
      <c r="E170" s="130"/>
      <c r="F170" s="94" t="e">
        <f>VLOOKUP(E170,КТ!$A$4:$B$911,2,0)</f>
        <v>#N/A</v>
      </c>
      <c r="G170" s="95"/>
      <c r="H170" s="96"/>
      <c r="I170" s="97"/>
      <c r="J170" s="98"/>
      <c r="K170" s="99"/>
      <c r="L170" s="100" t="str">
        <f t="shared" si="18"/>
        <v>НЕТ</v>
      </c>
      <c r="M170" s="101" t="e">
        <f>VLOOKUP(E170,КТ!$A$4:$X$911,24,FALSE)</f>
        <v>#N/A</v>
      </c>
      <c r="N170" s="99"/>
      <c r="O170" s="99"/>
      <c r="P170" s="102"/>
      <c r="Q170" s="103"/>
      <c r="R170" s="103"/>
      <c r="S170" s="103"/>
      <c r="T170" s="104"/>
      <c r="U170" s="105"/>
      <c r="V170" s="105"/>
      <c r="W170" s="105"/>
      <c r="X170" s="105"/>
      <c r="Y170" s="105"/>
      <c r="Z170" s="105"/>
      <c r="AA170" s="105"/>
      <c r="AB170" s="105"/>
      <c r="AC170" s="105"/>
      <c r="AD170" s="105"/>
      <c r="AE170" s="105"/>
      <c r="AF170" s="105"/>
      <c r="AG170" s="106"/>
      <c r="AH170" s="107"/>
      <c r="AI170" s="108"/>
      <c r="AJ170" s="109"/>
      <c r="AK170" s="109"/>
      <c r="AL170" s="109"/>
      <c r="AM170" s="297" t="e">
        <f>VLOOKUP(J170,[2]Лист2!$A$2:$B$44,2,FALSE)</f>
        <v>#N/A</v>
      </c>
      <c r="AN170" s="110"/>
      <c r="AO170" s="298" t="e">
        <f>VLOOKUP(J170,[3]Общее!$A$2:$B$111,2,FALSE)/1000</f>
        <v>#N/A</v>
      </c>
      <c r="AP170" s="111" t="str">
        <f t="shared" si="19"/>
        <v/>
      </c>
      <c r="AQ170" s="112"/>
      <c r="AR170" s="113">
        <f t="shared" si="20"/>
        <v>0</v>
      </c>
      <c r="AS170" s="114" t="str">
        <f t="shared" si="21"/>
        <v/>
      </c>
      <c r="AT170" s="115"/>
      <c r="AU170" s="108"/>
      <c r="AV170" s="116" t="b">
        <f>IF(AND(ISERR(FIND({"."},AM170))),IF(AND(0&lt;AM170,AM170&lt;($AW170+1)),"красный",IF(AND($AW170&lt;AM170,AM170&lt;($AX170+1)),"оранжевый",IF(AND($AX170&lt;AM170,AM170&lt;($AY170+1)),"желтый",IF(AND(0&lt;AM170,AM170&gt;=$AZ170),"зеленый","")))))</f>
        <v>0</v>
      </c>
      <c r="AW170" s="117" t="e">
        <f>VLOOKUP(E170,КТ!$A$4:$AC$911,26,0)</f>
        <v>#N/A</v>
      </c>
      <c r="AX170" s="116" t="e">
        <f>VLOOKUP(E170,КТ!$A$4:$AC$911,27,0)</f>
        <v>#N/A</v>
      </c>
      <c r="AY170" s="116" t="e">
        <f>VLOOKUP(E170,КТ!$A$4:$AC$911,28,0)</f>
        <v>#N/A</v>
      </c>
      <c r="AZ170" s="118" t="e">
        <f>VLOOKUP(E170,КТ!$A$4:$AC$911,29,0)</f>
        <v>#N/A</v>
      </c>
      <c r="BA170" s="119"/>
      <c r="BB170" s="119"/>
      <c r="BC170" s="119"/>
      <c r="BD170" s="131" t="e">
        <f t="shared" si="22"/>
        <v>#N/A</v>
      </c>
      <c r="BE170" s="120" t="str">
        <f>IF(E170="","",(VLOOKUP(E170,КТ!$A$4:$AD$911,30,0)))</f>
        <v/>
      </c>
      <c r="BF170" s="121" t="str">
        <f>IF(E170="","",(VLOOKUP(E170,КТ!$A$4:$AD$911,5,0)))</f>
        <v/>
      </c>
      <c r="BG170" s="122"/>
      <c r="BH170" s="132"/>
      <c r="BI170" s="132"/>
      <c r="BJ170" s="132"/>
      <c r="BK170" s="123"/>
      <c r="BL170" s="124"/>
      <c r="BM170" s="125" t="str">
        <f>IFERROR(VLOOKUP(E170,КТ!$A$4:$AE$911,31,FALSE),"")</f>
        <v/>
      </c>
      <c r="BN170" s="124"/>
      <c r="BO170" s="126"/>
      <c r="BP170" s="124"/>
      <c r="BQ170" s="124"/>
      <c r="BR170" s="127"/>
      <c r="BS170" s="127"/>
      <c r="BT170" s="128"/>
      <c r="BU170" s="128"/>
      <c r="BV170" s="129"/>
      <c r="BW170" s="129"/>
      <c r="BX170" s="129"/>
    </row>
    <row r="171" spans="1:76" s="90" customFormat="1" x14ac:dyDescent="0.25">
      <c r="A171" s="91"/>
      <c r="B171" s="278">
        <v>161</v>
      </c>
      <c r="C171" s="93"/>
      <c r="D171" s="92"/>
      <c r="E171" s="130"/>
      <c r="F171" s="94" t="e">
        <f>VLOOKUP(E171,КТ!$A$4:$B$911,2,0)</f>
        <v>#N/A</v>
      </c>
      <c r="G171" s="95"/>
      <c r="H171" s="96"/>
      <c r="I171" s="97"/>
      <c r="J171" s="98"/>
      <c r="K171" s="99"/>
      <c r="L171" s="100" t="str">
        <f t="shared" si="18"/>
        <v>НЕТ</v>
      </c>
      <c r="M171" s="101" t="e">
        <f>VLOOKUP(E171,КТ!$A$4:$X$911,24,FALSE)</f>
        <v>#N/A</v>
      </c>
      <c r="N171" s="99"/>
      <c r="O171" s="99"/>
      <c r="P171" s="102"/>
      <c r="Q171" s="103"/>
      <c r="R171" s="103"/>
      <c r="S171" s="103"/>
      <c r="T171" s="104"/>
      <c r="U171" s="105"/>
      <c r="V171" s="105"/>
      <c r="W171" s="105"/>
      <c r="X171" s="105"/>
      <c r="Y171" s="105"/>
      <c r="Z171" s="105"/>
      <c r="AA171" s="105"/>
      <c r="AB171" s="105"/>
      <c r="AC171" s="105"/>
      <c r="AD171" s="105"/>
      <c r="AE171" s="105"/>
      <c r="AF171" s="105"/>
      <c r="AG171" s="106"/>
      <c r="AH171" s="107"/>
      <c r="AI171" s="108"/>
      <c r="AJ171" s="109"/>
      <c r="AK171" s="109"/>
      <c r="AL171" s="109"/>
      <c r="AM171" s="297" t="e">
        <f>VLOOKUP(J171,[2]Лист2!$A$2:$B$44,2,FALSE)</f>
        <v>#N/A</v>
      </c>
      <c r="AN171" s="110"/>
      <c r="AO171" s="298" t="e">
        <f>VLOOKUP(J171,[3]Общее!$A$2:$B$111,2,FALSE)/1000</f>
        <v>#N/A</v>
      </c>
      <c r="AP171" s="111" t="str">
        <f t="shared" si="19"/>
        <v/>
      </c>
      <c r="AQ171" s="112"/>
      <c r="AR171" s="113">
        <f t="shared" si="20"/>
        <v>0</v>
      </c>
      <c r="AS171" s="114" t="str">
        <f t="shared" si="21"/>
        <v/>
      </c>
      <c r="AT171" s="115"/>
      <c r="AU171" s="108"/>
      <c r="AV171" s="116" t="b">
        <f>IF(AND(ISERR(FIND({"."},AM171))),IF(AND(0&lt;AM171,AM171&lt;($AW171+1)),"красный",IF(AND($AW171&lt;AM171,AM171&lt;($AX171+1)),"оранжевый",IF(AND($AX171&lt;AM171,AM171&lt;($AY171+1)),"желтый",IF(AND(0&lt;AM171,AM171&gt;=$AZ171),"зеленый","")))))</f>
        <v>0</v>
      </c>
      <c r="AW171" s="117" t="e">
        <f>VLOOKUP(E171,КТ!$A$4:$AC$911,26,0)</f>
        <v>#N/A</v>
      </c>
      <c r="AX171" s="116" t="e">
        <f>VLOOKUP(E171,КТ!$A$4:$AC$911,27,0)</f>
        <v>#N/A</v>
      </c>
      <c r="AY171" s="116" t="e">
        <f>VLOOKUP(E171,КТ!$A$4:$AC$911,28,0)</f>
        <v>#N/A</v>
      </c>
      <c r="AZ171" s="118" t="e">
        <f>VLOOKUP(E171,КТ!$A$4:$AC$911,29,0)</f>
        <v>#N/A</v>
      </c>
      <c r="BA171" s="119"/>
      <c r="BB171" s="119"/>
      <c r="BC171" s="119"/>
      <c r="BD171" s="131" t="e">
        <f t="shared" si="22"/>
        <v>#N/A</v>
      </c>
      <c r="BE171" s="120" t="str">
        <f>IF(E171="","",(VLOOKUP(E171,КТ!$A$4:$AD$911,30,0)))</f>
        <v/>
      </c>
      <c r="BF171" s="121" t="str">
        <f>IF(E171="","",(VLOOKUP(E171,КТ!$A$4:$AD$911,5,0)))</f>
        <v/>
      </c>
      <c r="BG171" s="122"/>
      <c r="BH171" s="132"/>
      <c r="BI171" s="132"/>
      <c r="BJ171" s="132"/>
      <c r="BK171" s="123"/>
      <c r="BL171" s="124"/>
      <c r="BM171" s="125" t="str">
        <f>IFERROR(VLOOKUP(E171,КТ!$A$4:$AE$911,31,FALSE),"")</f>
        <v/>
      </c>
      <c r="BN171" s="124"/>
      <c r="BO171" s="126"/>
      <c r="BP171" s="124"/>
      <c r="BQ171" s="124"/>
      <c r="BR171" s="127"/>
      <c r="BS171" s="127"/>
      <c r="BT171" s="128"/>
      <c r="BU171" s="128"/>
      <c r="BV171" s="129"/>
      <c r="BW171" s="129"/>
      <c r="BX171" s="129"/>
    </row>
    <row r="172" spans="1:76" s="90" customFormat="1" x14ac:dyDescent="0.25">
      <c r="A172" s="91"/>
      <c r="B172" s="278">
        <v>162</v>
      </c>
      <c r="C172" s="93"/>
      <c r="D172" s="92"/>
      <c r="E172" s="130"/>
      <c r="F172" s="94" t="e">
        <f>VLOOKUP(E172,КТ!$A$4:$B$911,2,0)</f>
        <v>#N/A</v>
      </c>
      <c r="G172" s="95"/>
      <c r="H172" s="96"/>
      <c r="I172" s="97"/>
      <c r="J172" s="98"/>
      <c r="K172" s="99"/>
      <c r="L172" s="100" t="str">
        <f t="shared" si="18"/>
        <v>НЕТ</v>
      </c>
      <c r="M172" s="101" t="e">
        <f>VLOOKUP(E172,КТ!$A$4:$X$911,24,FALSE)</f>
        <v>#N/A</v>
      </c>
      <c r="N172" s="99"/>
      <c r="O172" s="99"/>
      <c r="P172" s="102"/>
      <c r="Q172" s="103"/>
      <c r="R172" s="103"/>
      <c r="S172" s="103"/>
      <c r="T172" s="104"/>
      <c r="U172" s="105"/>
      <c r="V172" s="105"/>
      <c r="W172" s="105"/>
      <c r="X172" s="105"/>
      <c r="Y172" s="105"/>
      <c r="Z172" s="105"/>
      <c r="AA172" s="105"/>
      <c r="AB172" s="105"/>
      <c r="AC172" s="105"/>
      <c r="AD172" s="105"/>
      <c r="AE172" s="105"/>
      <c r="AF172" s="105"/>
      <c r="AG172" s="106"/>
      <c r="AH172" s="107"/>
      <c r="AI172" s="108"/>
      <c r="AJ172" s="109"/>
      <c r="AK172" s="109"/>
      <c r="AL172" s="109"/>
      <c r="AM172" s="297" t="e">
        <f>VLOOKUP(J172,[2]Лист2!$A$2:$B$44,2,FALSE)</f>
        <v>#N/A</v>
      </c>
      <c r="AN172" s="110"/>
      <c r="AO172" s="298" t="e">
        <f>VLOOKUP(J172,[3]Общее!$A$2:$B$111,2,FALSE)/1000</f>
        <v>#N/A</v>
      </c>
      <c r="AP172" s="111" t="str">
        <f t="shared" si="19"/>
        <v/>
      </c>
      <c r="AQ172" s="112"/>
      <c r="AR172" s="113">
        <f t="shared" si="20"/>
        <v>0</v>
      </c>
      <c r="AS172" s="114" t="str">
        <f t="shared" si="21"/>
        <v/>
      </c>
      <c r="AT172" s="115"/>
      <c r="AU172" s="108"/>
      <c r="AV172" s="116" t="b">
        <f>IF(AND(ISERR(FIND({"."},AM172))),IF(AND(0&lt;AM172,AM172&lt;($AW172+1)),"красный",IF(AND($AW172&lt;AM172,AM172&lt;($AX172+1)),"оранжевый",IF(AND($AX172&lt;AM172,AM172&lt;($AY172+1)),"желтый",IF(AND(0&lt;AM172,AM172&gt;=$AZ172),"зеленый","")))))</f>
        <v>0</v>
      </c>
      <c r="AW172" s="117" t="e">
        <f>VLOOKUP(E172,КТ!$A$4:$AC$911,26,0)</f>
        <v>#N/A</v>
      </c>
      <c r="AX172" s="116" t="e">
        <f>VLOOKUP(E172,КТ!$A$4:$AC$911,27,0)</f>
        <v>#N/A</v>
      </c>
      <c r="AY172" s="116" t="e">
        <f>VLOOKUP(E172,КТ!$A$4:$AC$911,28,0)</f>
        <v>#N/A</v>
      </c>
      <c r="AZ172" s="118" t="e">
        <f>VLOOKUP(E172,КТ!$A$4:$AC$911,29,0)</f>
        <v>#N/A</v>
      </c>
      <c r="BA172" s="119"/>
      <c r="BB172" s="119"/>
      <c r="BC172" s="119"/>
      <c r="BD172" s="131" t="e">
        <f t="shared" si="22"/>
        <v>#N/A</v>
      </c>
      <c r="BE172" s="120" t="str">
        <f>IF(E172="","",(VLOOKUP(E172,КТ!$A$4:$AD$911,30,0)))</f>
        <v/>
      </c>
      <c r="BF172" s="121" t="str">
        <f>IF(E172="","",(VLOOKUP(E172,КТ!$A$4:$AD$911,5,0)))</f>
        <v/>
      </c>
      <c r="BG172" s="122"/>
      <c r="BH172" s="132"/>
      <c r="BI172" s="132"/>
      <c r="BJ172" s="132"/>
      <c r="BK172" s="123"/>
      <c r="BL172" s="124"/>
      <c r="BM172" s="125" t="str">
        <f>IFERROR(VLOOKUP(E172,КТ!$A$4:$AE$911,31,FALSE),"")</f>
        <v/>
      </c>
      <c r="BN172" s="124"/>
      <c r="BO172" s="126"/>
      <c r="BP172" s="124"/>
      <c r="BQ172" s="124"/>
      <c r="BR172" s="127"/>
      <c r="BS172" s="127"/>
      <c r="BT172" s="128"/>
      <c r="BU172" s="128"/>
      <c r="BV172" s="129"/>
      <c r="BW172" s="129"/>
      <c r="BX172" s="129"/>
    </row>
    <row r="173" spans="1:76" s="90" customFormat="1" x14ac:dyDescent="0.25">
      <c r="A173" s="91"/>
      <c r="B173" s="278">
        <v>163</v>
      </c>
      <c r="C173" s="93"/>
      <c r="D173" s="92"/>
      <c r="E173" s="130"/>
      <c r="F173" s="94" t="e">
        <f>VLOOKUP(E173,КТ!$A$4:$B$911,2,0)</f>
        <v>#N/A</v>
      </c>
      <c r="G173" s="95"/>
      <c r="H173" s="96"/>
      <c r="I173" s="97"/>
      <c r="J173" s="98"/>
      <c r="K173" s="99"/>
      <c r="L173" s="100" t="str">
        <f t="shared" si="18"/>
        <v>НЕТ</v>
      </c>
      <c r="M173" s="101" t="e">
        <f>VLOOKUP(E173,КТ!$A$4:$X$911,24,FALSE)</f>
        <v>#N/A</v>
      </c>
      <c r="N173" s="99"/>
      <c r="O173" s="99"/>
      <c r="P173" s="102"/>
      <c r="Q173" s="103"/>
      <c r="R173" s="103"/>
      <c r="S173" s="103"/>
      <c r="T173" s="104"/>
      <c r="U173" s="105"/>
      <c r="V173" s="105"/>
      <c r="W173" s="105"/>
      <c r="X173" s="105"/>
      <c r="Y173" s="105"/>
      <c r="Z173" s="105"/>
      <c r="AA173" s="105"/>
      <c r="AB173" s="105"/>
      <c r="AC173" s="105"/>
      <c r="AD173" s="105"/>
      <c r="AE173" s="105"/>
      <c r="AF173" s="105"/>
      <c r="AG173" s="106"/>
      <c r="AH173" s="107"/>
      <c r="AI173" s="108"/>
      <c r="AJ173" s="109"/>
      <c r="AK173" s="109"/>
      <c r="AL173" s="109"/>
      <c r="AM173" s="297" t="e">
        <f>VLOOKUP(J173,[2]Лист2!$A$2:$B$44,2,FALSE)</f>
        <v>#N/A</v>
      </c>
      <c r="AN173" s="110"/>
      <c r="AO173" s="298" t="e">
        <f>VLOOKUP(J173,[3]Общее!$A$2:$B$111,2,FALSE)/1000</f>
        <v>#N/A</v>
      </c>
      <c r="AP173" s="111" t="str">
        <f t="shared" si="19"/>
        <v/>
      </c>
      <c r="AQ173" s="112"/>
      <c r="AR173" s="113">
        <f t="shared" si="20"/>
        <v>0</v>
      </c>
      <c r="AS173" s="114" t="str">
        <f t="shared" si="21"/>
        <v/>
      </c>
      <c r="AT173" s="115"/>
      <c r="AU173" s="108"/>
      <c r="AV173" s="116" t="b">
        <f>IF(AND(ISERR(FIND({"."},AM173))),IF(AND(0&lt;AM173,AM173&lt;($AW173+1)),"красный",IF(AND($AW173&lt;AM173,AM173&lt;($AX173+1)),"оранжевый",IF(AND($AX173&lt;AM173,AM173&lt;($AY173+1)),"желтый",IF(AND(0&lt;AM173,AM173&gt;=$AZ173),"зеленый","")))))</f>
        <v>0</v>
      </c>
      <c r="AW173" s="117" t="e">
        <f>VLOOKUP(E173,КТ!$A$4:$AC$911,26,0)</f>
        <v>#N/A</v>
      </c>
      <c r="AX173" s="116" t="e">
        <f>VLOOKUP(E173,КТ!$A$4:$AC$911,27,0)</f>
        <v>#N/A</v>
      </c>
      <c r="AY173" s="116" t="e">
        <f>VLOOKUP(E173,КТ!$A$4:$AC$911,28,0)</f>
        <v>#N/A</v>
      </c>
      <c r="AZ173" s="118" t="e">
        <f>VLOOKUP(E173,КТ!$A$4:$AC$911,29,0)</f>
        <v>#N/A</v>
      </c>
      <c r="BA173" s="119"/>
      <c r="BB173" s="119"/>
      <c r="BC173" s="119"/>
      <c r="BD173" s="131" t="e">
        <f t="shared" si="22"/>
        <v>#N/A</v>
      </c>
      <c r="BE173" s="120" t="str">
        <f>IF(E173="","",(VLOOKUP(E173,КТ!$A$4:$AD$911,30,0)))</f>
        <v/>
      </c>
      <c r="BF173" s="121" t="str">
        <f>IF(E173="","",(VLOOKUP(E173,КТ!$A$4:$AD$911,5,0)))</f>
        <v/>
      </c>
      <c r="BG173" s="122"/>
      <c r="BH173" s="132"/>
      <c r="BI173" s="132"/>
      <c r="BJ173" s="132"/>
      <c r="BK173" s="123"/>
      <c r="BL173" s="124"/>
      <c r="BM173" s="125" t="str">
        <f>IFERROR(VLOOKUP(E173,КТ!$A$4:$AE$911,31,FALSE),"")</f>
        <v/>
      </c>
      <c r="BN173" s="124"/>
      <c r="BO173" s="126"/>
      <c r="BP173" s="124"/>
      <c r="BQ173" s="124"/>
      <c r="BR173" s="127"/>
      <c r="BS173" s="127"/>
      <c r="BT173" s="128"/>
      <c r="BU173" s="128"/>
      <c r="BV173" s="129"/>
      <c r="BW173" s="129"/>
      <c r="BX173" s="129"/>
    </row>
    <row r="174" spans="1:76" s="90" customFormat="1" x14ac:dyDescent="0.25">
      <c r="A174" s="91"/>
      <c r="B174" s="278">
        <v>164</v>
      </c>
      <c r="C174" s="93"/>
      <c r="D174" s="92"/>
      <c r="E174" s="130"/>
      <c r="F174" s="94" t="e">
        <f>VLOOKUP(E174,КТ!$A$4:$B$911,2,0)</f>
        <v>#N/A</v>
      </c>
      <c r="G174" s="95"/>
      <c r="H174" s="96"/>
      <c r="I174" s="97"/>
      <c r="J174" s="98"/>
      <c r="K174" s="99"/>
      <c r="L174" s="100" t="str">
        <f t="shared" si="18"/>
        <v>НЕТ</v>
      </c>
      <c r="M174" s="101" t="e">
        <f>VLOOKUP(E174,КТ!$A$4:$X$911,24,FALSE)</f>
        <v>#N/A</v>
      </c>
      <c r="N174" s="99"/>
      <c r="O174" s="99"/>
      <c r="P174" s="102"/>
      <c r="Q174" s="103"/>
      <c r="R174" s="103"/>
      <c r="S174" s="103"/>
      <c r="T174" s="104"/>
      <c r="U174" s="105"/>
      <c r="V174" s="105"/>
      <c r="W174" s="105"/>
      <c r="X174" s="105"/>
      <c r="Y174" s="105"/>
      <c r="Z174" s="105"/>
      <c r="AA174" s="105"/>
      <c r="AB174" s="105"/>
      <c r="AC174" s="105"/>
      <c r="AD174" s="105"/>
      <c r="AE174" s="105"/>
      <c r="AF174" s="105"/>
      <c r="AG174" s="106"/>
      <c r="AH174" s="107"/>
      <c r="AI174" s="108"/>
      <c r="AJ174" s="109"/>
      <c r="AK174" s="109"/>
      <c r="AL174" s="109"/>
      <c r="AM174" s="297" t="e">
        <f>VLOOKUP(J174,[2]Лист2!$A$2:$B$44,2,FALSE)</f>
        <v>#N/A</v>
      </c>
      <c r="AN174" s="110"/>
      <c r="AO174" s="298" t="e">
        <f>VLOOKUP(J174,[3]Общее!$A$2:$B$111,2,FALSE)/1000</f>
        <v>#N/A</v>
      </c>
      <c r="AP174" s="111" t="str">
        <f t="shared" si="19"/>
        <v/>
      </c>
      <c r="AQ174" s="112"/>
      <c r="AR174" s="113">
        <f t="shared" si="20"/>
        <v>0</v>
      </c>
      <c r="AS174" s="114" t="str">
        <f t="shared" si="21"/>
        <v/>
      </c>
      <c r="AT174" s="115"/>
      <c r="AU174" s="108"/>
      <c r="AV174" s="116" t="b">
        <f>IF(AND(ISERR(FIND({"."},AM174))),IF(AND(0&lt;AM174,AM174&lt;($AW174+1)),"красный",IF(AND($AW174&lt;AM174,AM174&lt;($AX174+1)),"оранжевый",IF(AND($AX174&lt;AM174,AM174&lt;($AY174+1)),"желтый",IF(AND(0&lt;AM174,AM174&gt;=$AZ174),"зеленый","")))))</f>
        <v>0</v>
      </c>
      <c r="AW174" s="117" t="e">
        <f>VLOOKUP(E174,КТ!$A$4:$AC$911,26,0)</f>
        <v>#N/A</v>
      </c>
      <c r="AX174" s="116" t="e">
        <f>VLOOKUP(E174,КТ!$A$4:$AC$911,27,0)</f>
        <v>#N/A</v>
      </c>
      <c r="AY174" s="116" t="e">
        <f>VLOOKUP(E174,КТ!$A$4:$AC$911,28,0)</f>
        <v>#N/A</v>
      </c>
      <c r="AZ174" s="118" t="e">
        <f>VLOOKUP(E174,КТ!$A$4:$AC$911,29,0)</f>
        <v>#N/A</v>
      </c>
      <c r="BA174" s="119"/>
      <c r="BB174" s="119"/>
      <c r="BC174" s="119"/>
      <c r="BD174" s="131" t="e">
        <f t="shared" si="22"/>
        <v>#N/A</v>
      </c>
      <c r="BE174" s="120" t="str">
        <f>IF(E174="","",(VLOOKUP(E174,КТ!$A$4:$AD$911,30,0)))</f>
        <v/>
      </c>
      <c r="BF174" s="121" t="str">
        <f>IF(E174="","",(VLOOKUP(E174,КТ!$A$4:$AD$911,5,0)))</f>
        <v/>
      </c>
      <c r="BG174" s="122"/>
      <c r="BH174" s="132"/>
      <c r="BI174" s="132"/>
      <c r="BJ174" s="132"/>
      <c r="BK174" s="123"/>
      <c r="BL174" s="124"/>
      <c r="BM174" s="125" t="str">
        <f>IFERROR(VLOOKUP(E174,КТ!$A$4:$AE$911,31,FALSE),"")</f>
        <v/>
      </c>
      <c r="BN174" s="124"/>
      <c r="BO174" s="126"/>
      <c r="BP174" s="124"/>
      <c r="BQ174" s="124"/>
      <c r="BR174" s="127"/>
      <c r="BS174" s="127"/>
      <c r="BT174" s="128"/>
      <c r="BU174" s="128"/>
      <c r="BV174" s="129"/>
      <c r="BW174" s="129"/>
      <c r="BX174" s="129"/>
    </row>
    <row r="175" spans="1:76" s="90" customFormat="1" x14ac:dyDescent="0.25">
      <c r="A175" s="91"/>
      <c r="B175" s="278">
        <v>165</v>
      </c>
      <c r="C175" s="93"/>
      <c r="D175" s="92"/>
      <c r="E175" s="130"/>
      <c r="F175" s="94" t="e">
        <f>VLOOKUP(E175,КТ!$A$4:$B$911,2,0)</f>
        <v>#N/A</v>
      </c>
      <c r="G175" s="95"/>
      <c r="H175" s="96"/>
      <c r="I175" s="97"/>
      <c r="J175" s="98"/>
      <c r="K175" s="99"/>
      <c r="L175" s="100" t="str">
        <f t="shared" si="18"/>
        <v>НЕТ</v>
      </c>
      <c r="M175" s="101" t="e">
        <f>VLOOKUP(E175,КТ!$A$4:$X$911,24,FALSE)</f>
        <v>#N/A</v>
      </c>
      <c r="N175" s="99"/>
      <c r="O175" s="99"/>
      <c r="P175" s="102"/>
      <c r="Q175" s="103"/>
      <c r="R175" s="103"/>
      <c r="S175" s="103"/>
      <c r="T175" s="104"/>
      <c r="U175" s="105"/>
      <c r="V175" s="105"/>
      <c r="W175" s="105"/>
      <c r="X175" s="105"/>
      <c r="Y175" s="105"/>
      <c r="Z175" s="105"/>
      <c r="AA175" s="105"/>
      <c r="AB175" s="105"/>
      <c r="AC175" s="105"/>
      <c r="AD175" s="105"/>
      <c r="AE175" s="105"/>
      <c r="AF175" s="105"/>
      <c r="AG175" s="106"/>
      <c r="AH175" s="107"/>
      <c r="AI175" s="108"/>
      <c r="AJ175" s="109"/>
      <c r="AK175" s="109"/>
      <c r="AL175" s="109"/>
      <c r="AM175" s="297" t="e">
        <f>VLOOKUP(J175,[2]Лист2!$A$2:$B$44,2,FALSE)</f>
        <v>#N/A</v>
      </c>
      <c r="AN175" s="110"/>
      <c r="AO175" s="298" t="e">
        <f>VLOOKUP(J175,[3]Общее!$A$2:$B$111,2,FALSE)/1000</f>
        <v>#N/A</v>
      </c>
      <c r="AP175" s="111" t="str">
        <f t="shared" si="19"/>
        <v/>
      </c>
      <c r="AQ175" s="112"/>
      <c r="AR175" s="113">
        <f t="shared" si="20"/>
        <v>0</v>
      </c>
      <c r="AS175" s="114" t="str">
        <f t="shared" si="21"/>
        <v/>
      </c>
      <c r="AT175" s="115"/>
      <c r="AU175" s="108"/>
      <c r="AV175" s="116" t="b">
        <f>IF(AND(ISERR(FIND({"."},AM175))),IF(AND(0&lt;AM175,AM175&lt;($AW175+1)),"красный",IF(AND($AW175&lt;AM175,AM175&lt;($AX175+1)),"оранжевый",IF(AND($AX175&lt;AM175,AM175&lt;($AY175+1)),"желтый",IF(AND(0&lt;AM175,AM175&gt;=$AZ175),"зеленый","")))))</f>
        <v>0</v>
      </c>
      <c r="AW175" s="117" t="e">
        <f>VLOOKUP(E175,КТ!$A$4:$AC$911,26,0)</f>
        <v>#N/A</v>
      </c>
      <c r="AX175" s="116" t="e">
        <f>VLOOKUP(E175,КТ!$A$4:$AC$911,27,0)</f>
        <v>#N/A</v>
      </c>
      <c r="AY175" s="116" t="e">
        <f>VLOOKUP(E175,КТ!$A$4:$AC$911,28,0)</f>
        <v>#N/A</v>
      </c>
      <c r="AZ175" s="118" t="e">
        <f>VLOOKUP(E175,КТ!$A$4:$AC$911,29,0)</f>
        <v>#N/A</v>
      </c>
      <c r="BA175" s="119"/>
      <c r="BB175" s="119"/>
      <c r="BC175" s="119"/>
      <c r="BD175" s="131" t="e">
        <f t="shared" si="22"/>
        <v>#N/A</v>
      </c>
      <c r="BE175" s="120" t="str">
        <f>IF(E175="","",(VLOOKUP(E175,КТ!$A$4:$AD$911,30,0)))</f>
        <v/>
      </c>
      <c r="BF175" s="121" t="str">
        <f>IF(E175="","",(VLOOKUP(E175,КТ!$A$4:$AD$911,5,0)))</f>
        <v/>
      </c>
      <c r="BG175" s="122"/>
      <c r="BH175" s="132"/>
      <c r="BI175" s="132"/>
      <c r="BJ175" s="132"/>
      <c r="BK175" s="123"/>
      <c r="BL175" s="124"/>
      <c r="BM175" s="125" t="str">
        <f>IFERROR(VLOOKUP(E175,КТ!$A$4:$AE$911,31,FALSE),"")</f>
        <v/>
      </c>
      <c r="BN175" s="124"/>
      <c r="BO175" s="126"/>
      <c r="BP175" s="124"/>
      <c r="BQ175" s="124"/>
      <c r="BR175" s="127"/>
      <c r="BS175" s="127"/>
      <c r="BT175" s="128"/>
      <c r="BU175" s="128"/>
      <c r="BV175" s="129"/>
      <c r="BW175" s="129"/>
      <c r="BX175" s="129"/>
    </row>
    <row r="176" spans="1:76" s="90" customFormat="1" x14ac:dyDescent="0.25">
      <c r="A176" s="91"/>
      <c r="B176" s="278">
        <v>166</v>
      </c>
      <c r="C176" s="93"/>
      <c r="D176" s="92"/>
      <c r="E176" s="130"/>
      <c r="F176" s="94" t="e">
        <f>VLOOKUP(E176,КТ!$A$4:$B$911,2,0)</f>
        <v>#N/A</v>
      </c>
      <c r="G176" s="95"/>
      <c r="H176" s="96"/>
      <c r="I176" s="97"/>
      <c r="J176" s="98"/>
      <c r="K176" s="99"/>
      <c r="L176" s="100" t="str">
        <f t="shared" si="18"/>
        <v>НЕТ</v>
      </c>
      <c r="M176" s="101" t="e">
        <f>VLOOKUP(E176,КТ!$A$4:$X$911,24,FALSE)</f>
        <v>#N/A</v>
      </c>
      <c r="N176" s="99"/>
      <c r="O176" s="99"/>
      <c r="P176" s="102"/>
      <c r="Q176" s="103"/>
      <c r="R176" s="103"/>
      <c r="S176" s="103"/>
      <c r="T176" s="104"/>
      <c r="U176" s="105"/>
      <c r="V176" s="105"/>
      <c r="W176" s="105"/>
      <c r="X176" s="105"/>
      <c r="Y176" s="105"/>
      <c r="Z176" s="105"/>
      <c r="AA176" s="105"/>
      <c r="AB176" s="105"/>
      <c r="AC176" s="105"/>
      <c r="AD176" s="105"/>
      <c r="AE176" s="105"/>
      <c r="AF176" s="105"/>
      <c r="AG176" s="106"/>
      <c r="AH176" s="107"/>
      <c r="AI176" s="108"/>
      <c r="AJ176" s="109"/>
      <c r="AK176" s="109"/>
      <c r="AL176" s="109"/>
      <c r="AM176" s="297" t="e">
        <f>VLOOKUP(J176,[2]Лист2!$A$2:$B$44,2,FALSE)</f>
        <v>#N/A</v>
      </c>
      <c r="AN176" s="110"/>
      <c r="AO176" s="298" t="e">
        <f>VLOOKUP(J176,[3]Общее!$A$2:$B$111,2,FALSE)/1000</f>
        <v>#N/A</v>
      </c>
      <c r="AP176" s="111" t="str">
        <f t="shared" si="19"/>
        <v/>
      </c>
      <c r="AQ176" s="112"/>
      <c r="AR176" s="113">
        <f t="shared" si="20"/>
        <v>0</v>
      </c>
      <c r="AS176" s="114" t="str">
        <f t="shared" si="21"/>
        <v/>
      </c>
      <c r="AT176" s="115"/>
      <c r="AU176" s="108"/>
      <c r="AV176" s="116" t="b">
        <f>IF(AND(ISERR(FIND({"."},AM176))),IF(AND(0&lt;AM176,AM176&lt;($AW176+1)),"красный",IF(AND($AW176&lt;AM176,AM176&lt;($AX176+1)),"оранжевый",IF(AND($AX176&lt;AM176,AM176&lt;($AY176+1)),"желтый",IF(AND(0&lt;AM176,AM176&gt;=$AZ176),"зеленый","")))))</f>
        <v>0</v>
      </c>
      <c r="AW176" s="117" t="e">
        <f>VLOOKUP(E176,КТ!$A$4:$AC$911,26,0)</f>
        <v>#N/A</v>
      </c>
      <c r="AX176" s="116" t="e">
        <f>VLOOKUP(E176,КТ!$A$4:$AC$911,27,0)</f>
        <v>#N/A</v>
      </c>
      <c r="AY176" s="116" t="e">
        <f>VLOOKUP(E176,КТ!$A$4:$AC$911,28,0)</f>
        <v>#N/A</v>
      </c>
      <c r="AZ176" s="118" t="e">
        <f>VLOOKUP(E176,КТ!$A$4:$AC$911,29,0)</f>
        <v>#N/A</v>
      </c>
      <c r="BA176" s="119"/>
      <c r="BB176" s="119"/>
      <c r="BC176" s="119"/>
      <c r="BD176" s="131" t="e">
        <f t="shared" si="22"/>
        <v>#N/A</v>
      </c>
      <c r="BE176" s="120" t="str">
        <f>IF(E176="","",(VLOOKUP(E176,КТ!$A$4:$AD$911,30,0)))</f>
        <v/>
      </c>
      <c r="BF176" s="121" t="str">
        <f>IF(E176="","",(VLOOKUP(E176,КТ!$A$4:$AD$911,5,0)))</f>
        <v/>
      </c>
      <c r="BG176" s="122"/>
      <c r="BH176" s="132"/>
      <c r="BI176" s="132"/>
      <c r="BJ176" s="132"/>
      <c r="BK176" s="123"/>
      <c r="BL176" s="124"/>
      <c r="BM176" s="125" t="str">
        <f>IFERROR(VLOOKUP(E176,КТ!$A$4:$AE$911,31,FALSE),"")</f>
        <v/>
      </c>
      <c r="BN176" s="124"/>
      <c r="BO176" s="126"/>
      <c r="BP176" s="124"/>
      <c r="BQ176" s="124"/>
      <c r="BR176" s="127"/>
      <c r="BS176" s="127"/>
      <c r="BT176" s="128"/>
      <c r="BU176" s="128"/>
      <c r="BV176" s="129"/>
      <c r="BW176" s="129"/>
      <c r="BX176" s="129"/>
    </row>
    <row r="177" spans="1:76" s="90" customFormat="1" x14ac:dyDescent="0.25">
      <c r="A177" s="91"/>
      <c r="B177" s="278">
        <v>167</v>
      </c>
      <c r="C177" s="93"/>
      <c r="D177" s="92"/>
      <c r="E177" s="130"/>
      <c r="F177" s="94" t="e">
        <f>VLOOKUP(E177,КТ!$A$4:$B$911,2,0)</f>
        <v>#N/A</v>
      </c>
      <c r="G177" s="95"/>
      <c r="H177" s="96"/>
      <c r="I177" s="97"/>
      <c r="J177" s="98"/>
      <c r="K177" s="99"/>
      <c r="L177" s="100" t="str">
        <f t="shared" si="18"/>
        <v>НЕТ</v>
      </c>
      <c r="M177" s="101" t="e">
        <f>VLOOKUP(E177,КТ!$A$4:$X$911,24,FALSE)</f>
        <v>#N/A</v>
      </c>
      <c r="N177" s="99"/>
      <c r="O177" s="99"/>
      <c r="P177" s="102"/>
      <c r="Q177" s="103"/>
      <c r="R177" s="103"/>
      <c r="S177" s="103"/>
      <c r="T177" s="104"/>
      <c r="U177" s="105"/>
      <c r="V177" s="105"/>
      <c r="W177" s="105"/>
      <c r="X177" s="105"/>
      <c r="Y177" s="105"/>
      <c r="Z177" s="105"/>
      <c r="AA177" s="105"/>
      <c r="AB177" s="105"/>
      <c r="AC177" s="105"/>
      <c r="AD177" s="105"/>
      <c r="AE177" s="105"/>
      <c r="AF177" s="105"/>
      <c r="AG177" s="106"/>
      <c r="AH177" s="107"/>
      <c r="AI177" s="108"/>
      <c r="AJ177" s="109"/>
      <c r="AK177" s="109"/>
      <c r="AL177" s="109"/>
      <c r="AM177" s="297" t="e">
        <f>VLOOKUP(J177,[2]Лист2!$A$2:$B$44,2,FALSE)</f>
        <v>#N/A</v>
      </c>
      <c r="AN177" s="110"/>
      <c r="AO177" s="298" t="e">
        <f>VLOOKUP(J177,[3]Общее!$A$2:$B$111,2,FALSE)/1000</f>
        <v>#N/A</v>
      </c>
      <c r="AP177" s="111" t="str">
        <f t="shared" si="19"/>
        <v/>
      </c>
      <c r="AQ177" s="112"/>
      <c r="AR177" s="113">
        <f t="shared" si="20"/>
        <v>0</v>
      </c>
      <c r="AS177" s="114" t="str">
        <f t="shared" si="21"/>
        <v/>
      </c>
      <c r="AT177" s="115"/>
      <c r="AU177" s="108"/>
      <c r="AV177" s="116" t="b">
        <f>IF(AND(ISERR(FIND({"."},AM177))),IF(AND(0&lt;AM177,AM177&lt;($AW177+1)),"красный",IF(AND($AW177&lt;AM177,AM177&lt;($AX177+1)),"оранжевый",IF(AND($AX177&lt;AM177,AM177&lt;($AY177+1)),"желтый",IF(AND(0&lt;AM177,AM177&gt;=$AZ177),"зеленый","")))))</f>
        <v>0</v>
      </c>
      <c r="AW177" s="117" t="e">
        <f>VLOOKUP(E177,КТ!$A$4:$AC$911,26,0)</f>
        <v>#N/A</v>
      </c>
      <c r="AX177" s="116" t="e">
        <f>VLOOKUP(E177,КТ!$A$4:$AC$911,27,0)</f>
        <v>#N/A</v>
      </c>
      <c r="AY177" s="116" t="e">
        <f>VLOOKUP(E177,КТ!$A$4:$AC$911,28,0)</f>
        <v>#N/A</v>
      </c>
      <c r="AZ177" s="118" t="e">
        <f>VLOOKUP(E177,КТ!$A$4:$AC$911,29,0)</f>
        <v>#N/A</v>
      </c>
      <c r="BA177" s="119"/>
      <c r="BB177" s="119"/>
      <c r="BC177" s="119"/>
      <c r="BD177" s="131" t="e">
        <f t="shared" si="22"/>
        <v>#N/A</v>
      </c>
      <c r="BE177" s="120" t="str">
        <f>IF(E177="","",(VLOOKUP(E177,КТ!$A$4:$AD$911,30,0)))</f>
        <v/>
      </c>
      <c r="BF177" s="121" t="str">
        <f>IF(E177="","",(VLOOKUP(E177,КТ!$A$4:$AD$911,5,0)))</f>
        <v/>
      </c>
      <c r="BG177" s="122"/>
      <c r="BH177" s="132"/>
      <c r="BI177" s="132"/>
      <c r="BJ177" s="132"/>
      <c r="BK177" s="123"/>
      <c r="BL177" s="124"/>
      <c r="BM177" s="125" t="str">
        <f>IFERROR(VLOOKUP(E177,КТ!$A$4:$AE$911,31,FALSE),"")</f>
        <v/>
      </c>
      <c r="BN177" s="124"/>
      <c r="BO177" s="126"/>
      <c r="BP177" s="124"/>
      <c r="BQ177" s="124"/>
      <c r="BR177" s="127"/>
      <c r="BS177" s="127"/>
      <c r="BT177" s="128"/>
      <c r="BU177" s="128"/>
      <c r="BV177" s="129"/>
      <c r="BW177" s="129"/>
      <c r="BX177" s="129"/>
    </row>
    <row r="178" spans="1:76" s="90" customFormat="1" x14ac:dyDescent="0.25">
      <c r="A178" s="91"/>
      <c r="B178" s="278">
        <v>168</v>
      </c>
      <c r="C178" s="93"/>
      <c r="D178" s="92"/>
      <c r="E178" s="130"/>
      <c r="F178" s="94" t="e">
        <f>VLOOKUP(E178,КТ!$A$4:$B$911,2,0)</f>
        <v>#N/A</v>
      </c>
      <c r="G178" s="95"/>
      <c r="H178" s="96"/>
      <c r="I178" s="97"/>
      <c r="J178" s="98"/>
      <c r="K178" s="99"/>
      <c r="L178" s="100" t="str">
        <f t="shared" si="18"/>
        <v>НЕТ</v>
      </c>
      <c r="M178" s="101" t="e">
        <f>VLOOKUP(E178,КТ!$A$4:$X$911,24,FALSE)</f>
        <v>#N/A</v>
      </c>
      <c r="N178" s="99"/>
      <c r="O178" s="99"/>
      <c r="P178" s="102"/>
      <c r="Q178" s="103"/>
      <c r="R178" s="103"/>
      <c r="S178" s="103"/>
      <c r="T178" s="104"/>
      <c r="U178" s="105"/>
      <c r="V178" s="105"/>
      <c r="W178" s="105"/>
      <c r="X178" s="105"/>
      <c r="Y178" s="105"/>
      <c r="Z178" s="105"/>
      <c r="AA178" s="105"/>
      <c r="AB178" s="105"/>
      <c r="AC178" s="105"/>
      <c r="AD178" s="105"/>
      <c r="AE178" s="105"/>
      <c r="AF178" s="105"/>
      <c r="AG178" s="106"/>
      <c r="AH178" s="107"/>
      <c r="AI178" s="108"/>
      <c r="AJ178" s="109"/>
      <c r="AK178" s="109"/>
      <c r="AL178" s="109"/>
      <c r="AM178" s="297" t="e">
        <f>VLOOKUP(J178,[2]Лист2!$A$2:$B$44,2,FALSE)</f>
        <v>#N/A</v>
      </c>
      <c r="AN178" s="110"/>
      <c r="AO178" s="298" t="e">
        <f>VLOOKUP(J178,[3]Общее!$A$2:$B$111,2,FALSE)/1000</f>
        <v>#N/A</v>
      </c>
      <c r="AP178" s="111" t="str">
        <f t="shared" si="19"/>
        <v/>
      </c>
      <c r="AQ178" s="112"/>
      <c r="AR178" s="113">
        <f t="shared" si="20"/>
        <v>0</v>
      </c>
      <c r="AS178" s="114" t="str">
        <f t="shared" si="21"/>
        <v/>
      </c>
      <c r="AT178" s="115"/>
      <c r="AU178" s="108"/>
      <c r="AV178" s="116" t="b">
        <f>IF(AND(ISERR(FIND({"."},AM178))),IF(AND(0&lt;AM178,AM178&lt;($AW178+1)),"красный",IF(AND($AW178&lt;AM178,AM178&lt;($AX178+1)),"оранжевый",IF(AND($AX178&lt;AM178,AM178&lt;($AY178+1)),"желтый",IF(AND(0&lt;AM178,AM178&gt;=$AZ178),"зеленый","")))))</f>
        <v>0</v>
      </c>
      <c r="AW178" s="117" t="e">
        <f>VLOOKUP(E178,КТ!$A$4:$AC$911,26,0)</f>
        <v>#N/A</v>
      </c>
      <c r="AX178" s="116" t="e">
        <f>VLOOKUP(E178,КТ!$A$4:$AC$911,27,0)</f>
        <v>#N/A</v>
      </c>
      <c r="AY178" s="116" t="e">
        <f>VLOOKUP(E178,КТ!$A$4:$AC$911,28,0)</f>
        <v>#N/A</v>
      </c>
      <c r="AZ178" s="118" t="e">
        <f>VLOOKUP(E178,КТ!$A$4:$AC$911,29,0)</f>
        <v>#N/A</v>
      </c>
      <c r="BA178" s="119"/>
      <c r="BB178" s="119"/>
      <c r="BC178" s="119"/>
      <c r="BD178" s="131" t="e">
        <f t="shared" si="22"/>
        <v>#N/A</v>
      </c>
      <c r="BE178" s="120" t="str">
        <f>IF(E178="","",(VLOOKUP(E178,КТ!$A$4:$AD$911,30,0)))</f>
        <v/>
      </c>
      <c r="BF178" s="121" t="str">
        <f>IF(E178="","",(VLOOKUP(E178,КТ!$A$4:$AD$911,5,0)))</f>
        <v/>
      </c>
      <c r="BG178" s="122"/>
      <c r="BH178" s="132"/>
      <c r="BI178" s="132"/>
      <c r="BJ178" s="132"/>
      <c r="BK178" s="123"/>
      <c r="BL178" s="124"/>
      <c r="BM178" s="125" t="str">
        <f>IFERROR(VLOOKUP(E178,КТ!$A$4:$AE$911,31,FALSE),"")</f>
        <v/>
      </c>
      <c r="BN178" s="124"/>
      <c r="BO178" s="126"/>
      <c r="BP178" s="124"/>
      <c r="BQ178" s="124"/>
      <c r="BR178" s="127"/>
      <c r="BS178" s="127"/>
      <c r="BT178" s="128"/>
      <c r="BU178" s="128"/>
      <c r="BV178" s="129"/>
      <c r="BW178" s="129"/>
      <c r="BX178" s="129"/>
    </row>
    <row r="179" spans="1:76" s="90" customFormat="1" x14ac:dyDescent="0.25">
      <c r="A179" s="91"/>
      <c r="B179" s="278">
        <v>169</v>
      </c>
      <c r="C179" s="93"/>
      <c r="D179" s="92"/>
      <c r="E179" s="130"/>
      <c r="F179" s="94" t="e">
        <f>VLOOKUP(E179,КТ!$A$4:$B$911,2,0)</f>
        <v>#N/A</v>
      </c>
      <c r="G179" s="95"/>
      <c r="H179" s="96"/>
      <c r="I179" s="97"/>
      <c r="J179" s="98"/>
      <c r="K179" s="99"/>
      <c r="L179" s="100" t="str">
        <f t="shared" si="18"/>
        <v>НЕТ</v>
      </c>
      <c r="M179" s="101" t="e">
        <f>VLOOKUP(E179,КТ!$A$4:$X$911,24,FALSE)</f>
        <v>#N/A</v>
      </c>
      <c r="N179" s="99"/>
      <c r="O179" s="99"/>
      <c r="P179" s="102"/>
      <c r="Q179" s="103"/>
      <c r="R179" s="103"/>
      <c r="S179" s="103"/>
      <c r="T179" s="104"/>
      <c r="U179" s="105"/>
      <c r="V179" s="105"/>
      <c r="W179" s="105"/>
      <c r="X179" s="105"/>
      <c r="Y179" s="105"/>
      <c r="Z179" s="105"/>
      <c r="AA179" s="105"/>
      <c r="AB179" s="105"/>
      <c r="AC179" s="105"/>
      <c r="AD179" s="105"/>
      <c r="AE179" s="105"/>
      <c r="AF179" s="105"/>
      <c r="AG179" s="106"/>
      <c r="AH179" s="107"/>
      <c r="AI179" s="108"/>
      <c r="AJ179" s="109"/>
      <c r="AK179" s="109"/>
      <c r="AL179" s="109"/>
      <c r="AM179" s="297" t="e">
        <f>VLOOKUP(J179,[2]Лист2!$A$2:$B$44,2,FALSE)</f>
        <v>#N/A</v>
      </c>
      <c r="AN179" s="110"/>
      <c r="AO179" s="298" t="e">
        <f>VLOOKUP(J179,[3]Общее!$A$2:$B$111,2,FALSE)/1000</f>
        <v>#N/A</v>
      </c>
      <c r="AP179" s="111" t="str">
        <f t="shared" si="19"/>
        <v/>
      </c>
      <c r="AQ179" s="112"/>
      <c r="AR179" s="113">
        <f t="shared" si="20"/>
        <v>0</v>
      </c>
      <c r="AS179" s="114" t="str">
        <f t="shared" si="21"/>
        <v/>
      </c>
      <c r="AT179" s="115"/>
      <c r="AU179" s="108"/>
      <c r="AV179" s="116" t="b">
        <f>IF(AND(ISERR(FIND({"."},AM179))),IF(AND(0&lt;AM179,AM179&lt;($AW179+1)),"красный",IF(AND($AW179&lt;AM179,AM179&lt;($AX179+1)),"оранжевый",IF(AND($AX179&lt;AM179,AM179&lt;($AY179+1)),"желтый",IF(AND(0&lt;AM179,AM179&gt;=$AZ179),"зеленый","")))))</f>
        <v>0</v>
      </c>
      <c r="AW179" s="117" t="e">
        <f>VLOOKUP(E179,КТ!$A$4:$AC$911,26,0)</f>
        <v>#N/A</v>
      </c>
      <c r="AX179" s="116" t="e">
        <f>VLOOKUP(E179,КТ!$A$4:$AC$911,27,0)</f>
        <v>#N/A</v>
      </c>
      <c r="AY179" s="116" t="e">
        <f>VLOOKUP(E179,КТ!$A$4:$AC$911,28,0)</f>
        <v>#N/A</v>
      </c>
      <c r="AZ179" s="118" t="e">
        <f>VLOOKUP(E179,КТ!$A$4:$AC$911,29,0)</f>
        <v>#N/A</v>
      </c>
      <c r="BA179" s="119"/>
      <c r="BB179" s="119"/>
      <c r="BC179" s="119"/>
      <c r="BD179" s="131" t="e">
        <f t="shared" si="22"/>
        <v>#N/A</v>
      </c>
      <c r="BE179" s="120" t="str">
        <f>IF(E179="","",(VLOOKUP(E179,КТ!$A$4:$AD$911,30,0)))</f>
        <v/>
      </c>
      <c r="BF179" s="121" t="str">
        <f>IF(E179="","",(VLOOKUP(E179,КТ!$A$4:$AD$911,5,0)))</f>
        <v/>
      </c>
      <c r="BG179" s="122"/>
      <c r="BH179" s="132"/>
      <c r="BI179" s="132"/>
      <c r="BJ179" s="132"/>
      <c r="BK179" s="123"/>
      <c r="BL179" s="124"/>
      <c r="BM179" s="125" t="str">
        <f>IFERROR(VLOOKUP(E179,КТ!$A$4:$AE$911,31,FALSE),"")</f>
        <v/>
      </c>
      <c r="BN179" s="124"/>
      <c r="BO179" s="126"/>
      <c r="BP179" s="124"/>
      <c r="BQ179" s="124"/>
      <c r="BR179" s="127"/>
      <c r="BS179" s="127"/>
      <c r="BT179" s="128"/>
      <c r="BU179" s="128"/>
      <c r="BV179" s="129"/>
      <c r="BW179" s="129"/>
      <c r="BX179" s="129"/>
    </row>
    <row r="180" spans="1:76" s="90" customFormat="1" x14ac:dyDescent="0.25">
      <c r="A180" s="91"/>
      <c r="B180" s="278">
        <v>170</v>
      </c>
      <c r="C180" s="93"/>
      <c r="D180" s="92"/>
      <c r="E180" s="130"/>
      <c r="F180" s="94" t="e">
        <f>VLOOKUP(E180,КТ!$A$4:$B$911,2,0)</f>
        <v>#N/A</v>
      </c>
      <c r="G180" s="95"/>
      <c r="H180" s="96"/>
      <c r="I180" s="97"/>
      <c r="J180" s="98"/>
      <c r="K180" s="99"/>
      <c r="L180" s="100" t="str">
        <f t="shared" si="18"/>
        <v>НЕТ</v>
      </c>
      <c r="M180" s="101" t="e">
        <f>VLOOKUP(E180,КТ!$A$4:$X$911,24,FALSE)</f>
        <v>#N/A</v>
      </c>
      <c r="N180" s="99"/>
      <c r="O180" s="99"/>
      <c r="P180" s="102"/>
      <c r="Q180" s="103"/>
      <c r="R180" s="103"/>
      <c r="S180" s="103"/>
      <c r="T180" s="104"/>
      <c r="U180" s="105"/>
      <c r="V180" s="105"/>
      <c r="W180" s="105"/>
      <c r="X180" s="105"/>
      <c r="Y180" s="105"/>
      <c r="Z180" s="105"/>
      <c r="AA180" s="105"/>
      <c r="AB180" s="105"/>
      <c r="AC180" s="105"/>
      <c r="AD180" s="105"/>
      <c r="AE180" s="105"/>
      <c r="AF180" s="105"/>
      <c r="AG180" s="106"/>
      <c r="AH180" s="107"/>
      <c r="AI180" s="108"/>
      <c r="AJ180" s="109"/>
      <c r="AK180" s="109"/>
      <c r="AL180" s="109"/>
      <c r="AM180" s="297" t="e">
        <f>VLOOKUP(J180,[2]Лист2!$A$2:$B$44,2,FALSE)</f>
        <v>#N/A</v>
      </c>
      <c r="AN180" s="110"/>
      <c r="AO180" s="298" t="e">
        <f>VLOOKUP(J180,[3]Общее!$A$2:$B$111,2,FALSE)/1000</f>
        <v>#N/A</v>
      </c>
      <c r="AP180" s="111" t="str">
        <f t="shared" si="19"/>
        <v/>
      </c>
      <c r="AQ180" s="112"/>
      <c r="AR180" s="113">
        <f t="shared" si="20"/>
        <v>0</v>
      </c>
      <c r="AS180" s="114" t="str">
        <f t="shared" si="21"/>
        <v/>
      </c>
      <c r="AT180" s="115"/>
      <c r="AU180" s="108"/>
      <c r="AV180" s="116" t="b">
        <f>IF(AND(ISERR(FIND({"."},AM180))),IF(AND(0&lt;AM180,AM180&lt;($AW180+1)),"красный",IF(AND($AW180&lt;AM180,AM180&lt;($AX180+1)),"оранжевый",IF(AND($AX180&lt;AM180,AM180&lt;($AY180+1)),"желтый",IF(AND(0&lt;AM180,AM180&gt;=$AZ180),"зеленый","")))))</f>
        <v>0</v>
      </c>
      <c r="AW180" s="117" t="e">
        <f>VLOOKUP(E180,КТ!$A$4:$AC$911,26,0)</f>
        <v>#N/A</v>
      </c>
      <c r="AX180" s="116" t="e">
        <f>VLOOKUP(E180,КТ!$A$4:$AC$911,27,0)</f>
        <v>#N/A</v>
      </c>
      <c r="AY180" s="116" t="e">
        <f>VLOOKUP(E180,КТ!$A$4:$AC$911,28,0)</f>
        <v>#N/A</v>
      </c>
      <c r="AZ180" s="118" t="e">
        <f>VLOOKUP(E180,КТ!$A$4:$AC$911,29,0)</f>
        <v>#N/A</v>
      </c>
      <c r="BA180" s="119"/>
      <c r="BB180" s="119"/>
      <c r="BC180" s="119"/>
      <c r="BD180" s="131" t="e">
        <f t="shared" si="22"/>
        <v>#N/A</v>
      </c>
      <c r="BE180" s="120" t="str">
        <f>IF(E180="","",(VLOOKUP(E180,КТ!$A$4:$AD$911,30,0)))</f>
        <v/>
      </c>
      <c r="BF180" s="121" t="str">
        <f>IF(E180="","",(VLOOKUP(E180,КТ!$A$4:$AD$911,5,0)))</f>
        <v/>
      </c>
      <c r="BG180" s="122"/>
      <c r="BH180" s="132"/>
      <c r="BI180" s="132"/>
      <c r="BJ180" s="132"/>
      <c r="BK180" s="123"/>
      <c r="BL180" s="124"/>
      <c r="BM180" s="125" t="str">
        <f>IFERROR(VLOOKUP(E180,КТ!$A$4:$AE$911,31,FALSE),"")</f>
        <v/>
      </c>
      <c r="BN180" s="124"/>
      <c r="BO180" s="126"/>
      <c r="BP180" s="124"/>
      <c r="BQ180" s="124"/>
      <c r="BR180" s="127"/>
      <c r="BS180" s="127"/>
      <c r="BT180" s="128"/>
      <c r="BU180" s="128"/>
      <c r="BV180" s="129"/>
      <c r="BW180" s="129"/>
      <c r="BX180" s="129"/>
    </row>
    <row r="181" spans="1:76" s="90" customFormat="1" x14ac:dyDescent="0.25">
      <c r="A181" s="91"/>
      <c r="B181" s="278">
        <v>171</v>
      </c>
      <c r="C181" s="93"/>
      <c r="D181" s="92"/>
      <c r="E181" s="130"/>
      <c r="F181" s="94" t="e">
        <f>VLOOKUP(E181,КТ!$A$4:$B$911,2,0)</f>
        <v>#N/A</v>
      </c>
      <c r="G181" s="95"/>
      <c r="H181" s="96"/>
      <c r="I181" s="97"/>
      <c r="J181" s="98"/>
      <c r="K181" s="99"/>
      <c r="L181" s="100" t="str">
        <f t="shared" si="18"/>
        <v>НЕТ</v>
      </c>
      <c r="M181" s="101" t="e">
        <f>VLOOKUP(E181,КТ!$A$4:$X$911,24,FALSE)</f>
        <v>#N/A</v>
      </c>
      <c r="N181" s="99"/>
      <c r="O181" s="99"/>
      <c r="P181" s="102"/>
      <c r="Q181" s="103"/>
      <c r="R181" s="103"/>
      <c r="S181" s="103"/>
      <c r="T181" s="104"/>
      <c r="U181" s="105"/>
      <c r="V181" s="105"/>
      <c r="W181" s="105"/>
      <c r="X181" s="105"/>
      <c r="Y181" s="105"/>
      <c r="Z181" s="105"/>
      <c r="AA181" s="105"/>
      <c r="AB181" s="105"/>
      <c r="AC181" s="105"/>
      <c r="AD181" s="105"/>
      <c r="AE181" s="105"/>
      <c r="AF181" s="105"/>
      <c r="AG181" s="106"/>
      <c r="AH181" s="107"/>
      <c r="AI181" s="108"/>
      <c r="AJ181" s="109"/>
      <c r="AK181" s="109"/>
      <c r="AL181" s="109"/>
      <c r="AM181" s="297" t="e">
        <f>VLOOKUP(J181,[2]Лист2!$A$2:$B$44,2,FALSE)</f>
        <v>#N/A</v>
      </c>
      <c r="AN181" s="110"/>
      <c r="AO181" s="298" t="e">
        <f>VLOOKUP(J181,[3]Общее!$A$2:$B$111,2,FALSE)/1000</f>
        <v>#N/A</v>
      </c>
      <c r="AP181" s="111" t="str">
        <f t="shared" si="19"/>
        <v/>
      </c>
      <c r="AQ181" s="112"/>
      <c r="AR181" s="113">
        <f t="shared" si="20"/>
        <v>0</v>
      </c>
      <c r="AS181" s="114" t="str">
        <f t="shared" si="21"/>
        <v/>
      </c>
      <c r="AT181" s="115"/>
      <c r="AU181" s="108"/>
      <c r="AV181" s="116" t="b">
        <f>IF(AND(ISERR(FIND({"."},AM181))),IF(AND(0&lt;AM181,AM181&lt;($AW181+1)),"красный",IF(AND($AW181&lt;AM181,AM181&lt;($AX181+1)),"оранжевый",IF(AND($AX181&lt;AM181,AM181&lt;($AY181+1)),"желтый",IF(AND(0&lt;AM181,AM181&gt;=$AZ181),"зеленый","")))))</f>
        <v>0</v>
      </c>
      <c r="AW181" s="117" t="e">
        <f>VLOOKUP(E181,КТ!$A$4:$AC$911,26,0)</f>
        <v>#N/A</v>
      </c>
      <c r="AX181" s="116" t="e">
        <f>VLOOKUP(E181,КТ!$A$4:$AC$911,27,0)</f>
        <v>#N/A</v>
      </c>
      <c r="AY181" s="116" t="e">
        <f>VLOOKUP(E181,КТ!$A$4:$AC$911,28,0)</f>
        <v>#N/A</v>
      </c>
      <c r="AZ181" s="118" t="e">
        <f>VLOOKUP(E181,КТ!$A$4:$AC$911,29,0)</f>
        <v>#N/A</v>
      </c>
      <c r="BA181" s="119"/>
      <c r="BB181" s="119"/>
      <c r="BC181" s="119"/>
      <c r="BD181" s="131" t="e">
        <f t="shared" si="22"/>
        <v>#N/A</v>
      </c>
      <c r="BE181" s="120" t="str">
        <f>IF(E181="","",(VLOOKUP(E181,КТ!$A$4:$AD$911,30,0)))</f>
        <v/>
      </c>
      <c r="BF181" s="121" t="str">
        <f>IF(E181="","",(VLOOKUP(E181,КТ!$A$4:$AD$911,5,0)))</f>
        <v/>
      </c>
      <c r="BG181" s="122"/>
      <c r="BH181" s="132"/>
      <c r="BI181" s="132"/>
      <c r="BJ181" s="132"/>
      <c r="BK181" s="123"/>
      <c r="BL181" s="124"/>
      <c r="BM181" s="125" t="str">
        <f>IFERROR(VLOOKUP(E181,КТ!$A$4:$AE$911,31,FALSE),"")</f>
        <v/>
      </c>
      <c r="BN181" s="124"/>
      <c r="BO181" s="126"/>
      <c r="BP181" s="124"/>
      <c r="BQ181" s="124"/>
      <c r="BR181" s="127"/>
      <c r="BS181" s="127"/>
      <c r="BT181" s="128"/>
      <c r="BU181" s="128"/>
      <c r="BV181" s="129"/>
      <c r="BW181" s="129"/>
      <c r="BX181" s="129"/>
    </row>
    <row r="182" spans="1:76" s="90" customFormat="1" x14ac:dyDescent="0.25">
      <c r="A182" s="91"/>
      <c r="B182" s="278">
        <v>172</v>
      </c>
      <c r="C182" s="93"/>
      <c r="D182" s="92"/>
      <c r="E182" s="130"/>
      <c r="F182" s="94" t="e">
        <f>VLOOKUP(E182,КТ!$A$4:$B$911,2,0)</f>
        <v>#N/A</v>
      </c>
      <c r="G182" s="95"/>
      <c r="H182" s="96"/>
      <c r="I182" s="97"/>
      <c r="J182" s="98"/>
      <c r="K182" s="99"/>
      <c r="L182" s="100" t="str">
        <f t="shared" si="18"/>
        <v>НЕТ</v>
      </c>
      <c r="M182" s="101" t="e">
        <f>VLOOKUP(E182,КТ!$A$4:$X$911,24,FALSE)</f>
        <v>#N/A</v>
      </c>
      <c r="N182" s="99"/>
      <c r="O182" s="99"/>
      <c r="P182" s="102"/>
      <c r="Q182" s="103"/>
      <c r="R182" s="103"/>
      <c r="S182" s="103"/>
      <c r="T182" s="104"/>
      <c r="U182" s="105"/>
      <c r="V182" s="105"/>
      <c r="W182" s="105"/>
      <c r="X182" s="105"/>
      <c r="Y182" s="105"/>
      <c r="Z182" s="105"/>
      <c r="AA182" s="105"/>
      <c r="AB182" s="105"/>
      <c r="AC182" s="105"/>
      <c r="AD182" s="105"/>
      <c r="AE182" s="105"/>
      <c r="AF182" s="105"/>
      <c r="AG182" s="106"/>
      <c r="AH182" s="107"/>
      <c r="AI182" s="108"/>
      <c r="AJ182" s="109"/>
      <c r="AK182" s="109"/>
      <c r="AL182" s="109"/>
      <c r="AM182" s="297" t="e">
        <f>VLOOKUP(J182,[2]Лист2!$A$2:$B$44,2,FALSE)</f>
        <v>#N/A</v>
      </c>
      <c r="AN182" s="110"/>
      <c r="AO182" s="298" t="e">
        <f>VLOOKUP(J182,[3]Общее!$A$2:$B$111,2,FALSE)/1000</f>
        <v>#N/A</v>
      </c>
      <c r="AP182" s="111" t="str">
        <f t="shared" si="19"/>
        <v/>
      </c>
      <c r="AQ182" s="112"/>
      <c r="AR182" s="113">
        <f t="shared" si="20"/>
        <v>0</v>
      </c>
      <c r="AS182" s="114" t="str">
        <f t="shared" si="21"/>
        <v/>
      </c>
      <c r="AT182" s="115"/>
      <c r="AU182" s="108"/>
      <c r="AV182" s="116" t="b">
        <f>IF(AND(ISERR(FIND({"."},AM182))),IF(AND(0&lt;AM182,AM182&lt;($AW182+1)),"красный",IF(AND($AW182&lt;AM182,AM182&lt;($AX182+1)),"оранжевый",IF(AND($AX182&lt;AM182,AM182&lt;($AY182+1)),"желтый",IF(AND(0&lt;AM182,AM182&gt;=$AZ182),"зеленый","")))))</f>
        <v>0</v>
      </c>
      <c r="AW182" s="117" t="e">
        <f>VLOOKUP(E182,КТ!$A$4:$AC$911,26,0)</f>
        <v>#N/A</v>
      </c>
      <c r="AX182" s="116" t="e">
        <f>VLOOKUP(E182,КТ!$A$4:$AC$911,27,0)</f>
        <v>#N/A</v>
      </c>
      <c r="AY182" s="116" t="e">
        <f>VLOOKUP(E182,КТ!$A$4:$AC$911,28,0)</f>
        <v>#N/A</v>
      </c>
      <c r="AZ182" s="118" t="e">
        <f>VLOOKUP(E182,КТ!$A$4:$AC$911,29,0)</f>
        <v>#N/A</v>
      </c>
      <c r="BA182" s="119"/>
      <c r="BB182" s="119"/>
      <c r="BC182" s="119"/>
      <c r="BD182" s="131" t="e">
        <f t="shared" si="22"/>
        <v>#N/A</v>
      </c>
      <c r="BE182" s="120" t="str">
        <f>IF(E182="","",(VLOOKUP(E182,КТ!$A$4:$AD$911,30,0)))</f>
        <v/>
      </c>
      <c r="BF182" s="121" t="str">
        <f>IF(E182="","",(VLOOKUP(E182,КТ!$A$4:$AD$911,5,0)))</f>
        <v/>
      </c>
      <c r="BG182" s="122"/>
      <c r="BH182" s="132"/>
      <c r="BI182" s="132"/>
      <c r="BJ182" s="132"/>
      <c r="BK182" s="123"/>
      <c r="BL182" s="124"/>
      <c r="BM182" s="125" t="str">
        <f>IFERROR(VLOOKUP(E182,КТ!$A$4:$AE$911,31,FALSE),"")</f>
        <v/>
      </c>
      <c r="BN182" s="124"/>
      <c r="BO182" s="126"/>
      <c r="BP182" s="124"/>
      <c r="BQ182" s="124"/>
      <c r="BR182" s="127"/>
      <c r="BS182" s="127"/>
      <c r="BT182" s="128"/>
      <c r="BU182" s="128"/>
      <c r="BV182" s="129"/>
      <c r="BW182" s="129"/>
      <c r="BX182" s="129"/>
    </row>
    <row r="183" spans="1:76" s="90" customFormat="1" x14ac:dyDescent="0.25">
      <c r="A183" s="91"/>
      <c r="B183" s="278">
        <v>173</v>
      </c>
      <c r="C183" s="93"/>
      <c r="D183" s="92"/>
      <c r="E183" s="130"/>
      <c r="F183" s="94" t="e">
        <f>VLOOKUP(E183,КТ!$A$4:$B$911,2,0)</f>
        <v>#N/A</v>
      </c>
      <c r="G183" s="95"/>
      <c r="H183" s="96"/>
      <c r="I183" s="97"/>
      <c r="J183" s="98"/>
      <c r="K183" s="99"/>
      <c r="L183" s="100" t="str">
        <f t="shared" si="18"/>
        <v>НЕТ</v>
      </c>
      <c r="M183" s="101" t="e">
        <f>VLOOKUP(E183,КТ!$A$4:$X$911,24,FALSE)</f>
        <v>#N/A</v>
      </c>
      <c r="N183" s="99"/>
      <c r="O183" s="99"/>
      <c r="P183" s="102"/>
      <c r="Q183" s="103"/>
      <c r="R183" s="103"/>
      <c r="S183" s="103"/>
      <c r="T183" s="104"/>
      <c r="U183" s="105"/>
      <c r="V183" s="105"/>
      <c r="W183" s="105"/>
      <c r="X183" s="105"/>
      <c r="Y183" s="105"/>
      <c r="Z183" s="105"/>
      <c r="AA183" s="105"/>
      <c r="AB183" s="105"/>
      <c r="AC183" s="105"/>
      <c r="AD183" s="105"/>
      <c r="AE183" s="105"/>
      <c r="AF183" s="105"/>
      <c r="AG183" s="106"/>
      <c r="AH183" s="107"/>
      <c r="AI183" s="108"/>
      <c r="AJ183" s="109"/>
      <c r="AK183" s="109"/>
      <c r="AL183" s="109"/>
      <c r="AM183" s="297" t="e">
        <f>VLOOKUP(J183,[2]Лист2!$A$2:$B$44,2,FALSE)</f>
        <v>#N/A</v>
      </c>
      <c r="AN183" s="110"/>
      <c r="AO183" s="298" t="e">
        <f>VLOOKUP(J183,[3]Общее!$A$2:$B$111,2,FALSE)/1000</f>
        <v>#N/A</v>
      </c>
      <c r="AP183" s="111" t="str">
        <f t="shared" si="19"/>
        <v/>
      </c>
      <c r="AQ183" s="112"/>
      <c r="AR183" s="113">
        <f t="shared" si="20"/>
        <v>0</v>
      </c>
      <c r="AS183" s="114" t="str">
        <f t="shared" si="21"/>
        <v/>
      </c>
      <c r="AT183" s="115"/>
      <c r="AU183" s="108"/>
      <c r="AV183" s="116" t="b">
        <f>IF(AND(ISERR(FIND({"."},AM183))),IF(AND(0&lt;AM183,AM183&lt;($AW183+1)),"красный",IF(AND($AW183&lt;AM183,AM183&lt;($AX183+1)),"оранжевый",IF(AND($AX183&lt;AM183,AM183&lt;($AY183+1)),"желтый",IF(AND(0&lt;AM183,AM183&gt;=$AZ183),"зеленый","")))))</f>
        <v>0</v>
      </c>
      <c r="AW183" s="117" t="e">
        <f>VLOOKUP(E183,КТ!$A$4:$AC$911,26,0)</f>
        <v>#N/A</v>
      </c>
      <c r="AX183" s="116" t="e">
        <f>VLOOKUP(E183,КТ!$A$4:$AC$911,27,0)</f>
        <v>#N/A</v>
      </c>
      <c r="AY183" s="116" t="e">
        <f>VLOOKUP(E183,КТ!$A$4:$AC$911,28,0)</f>
        <v>#N/A</v>
      </c>
      <c r="AZ183" s="118" t="e">
        <f>VLOOKUP(E183,КТ!$A$4:$AC$911,29,0)</f>
        <v>#N/A</v>
      </c>
      <c r="BA183" s="119"/>
      <c r="BB183" s="119"/>
      <c r="BC183" s="119"/>
      <c r="BD183" s="131" t="e">
        <f t="shared" si="22"/>
        <v>#N/A</v>
      </c>
      <c r="BE183" s="120" t="str">
        <f>IF(E183="","",(VLOOKUP(E183,КТ!$A$4:$AD$911,30,0)))</f>
        <v/>
      </c>
      <c r="BF183" s="121" t="str">
        <f>IF(E183="","",(VLOOKUP(E183,КТ!$A$4:$AD$911,5,0)))</f>
        <v/>
      </c>
      <c r="BG183" s="122"/>
      <c r="BH183" s="132"/>
      <c r="BI183" s="132"/>
      <c r="BJ183" s="132"/>
      <c r="BK183" s="123"/>
      <c r="BL183" s="124"/>
      <c r="BM183" s="125" t="str">
        <f>IFERROR(VLOOKUP(E183,КТ!$A$4:$AE$911,31,FALSE),"")</f>
        <v/>
      </c>
      <c r="BN183" s="124"/>
      <c r="BO183" s="126"/>
      <c r="BP183" s="124"/>
      <c r="BQ183" s="124"/>
      <c r="BR183" s="127"/>
      <c r="BS183" s="127"/>
      <c r="BT183" s="128"/>
      <c r="BU183" s="128"/>
      <c r="BV183" s="129"/>
      <c r="BW183" s="129"/>
      <c r="BX183" s="129"/>
    </row>
    <row r="184" spans="1:76" s="90" customFormat="1" x14ac:dyDescent="0.25">
      <c r="A184" s="91"/>
      <c r="B184" s="278">
        <v>174</v>
      </c>
      <c r="C184" s="93"/>
      <c r="D184" s="92"/>
      <c r="E184" s="130"/>
      <c r="F184" s="94" t="e">
        <f>VLOOKUP(E184,КТ!$A$4:$B$911,2,0)</f>
        <v>#N/A</v>
      </c>
      <c r="G184" s="95"/>
      <c r="H184" s="96"/>
      <c r="I184" s="97"/>
      <c r="J184" s="98"/>
      <c r="K184" s="99"/>
      <c r="L184" s="100" t="str">
        <f t="shared" si="18"/>
        <v>НЕТ</v>
      </c>
      <c r="M184" s="101" t="e">
        <f>VLOOKUP(E184,КТ!$A$4:$X$911,24,FALSE)</f>
        <v>#N/A</v>
      </c>
      <c r="N184" s="99"/>
      <c r="O184" s="99"/>
      <c r="P184" s="102"/>
      <c r="Q184" s="103"/>
      <c r="R184" s="103"/>
      <c r="S184" s="103"/>
      <c r="T184" s="104"/>
      <c r="U184" s="105"/>
      <c r="V184" s="105"/>
      <c r="W184" s="105"/>
      <c r="X184" s="105"/>
      <c r="Y184" s="105"/>
      <c r="Z184" s="105"/>
      <c r="AA184" s="105"/>
      <c r="AB184" s="105"/>
      <c r="AC184" s="105"/>
      <c r="AD184" s="105"/>
      <c r="AE184" s="105"/>
      <c r="AF184" s="105"/>
      <c r="AG184" s="106"/>
      <c r="AH184" s="107"/>
      <c r="AI184" s="108"/>
      <c r="AJ184" s="109"/>
      <c r="AK184" s="109"/>
      <c r="AL184" s="109"/>
      <c r="AM184" s="297" t="e">
        <f>VLOOKUP(J184,[2]Лист2!$A$2:$B$44,2,FALSE)</f>
        <v>#N/A</v>
      </c>
      <c r="AN184" s="110"/>
      <c r="AO184" s="298" t="e">
        <f>VLOOKUP(J184,[3]Общее!$A$2:$B$111,2,FALSE)/1000</f>
        <v>#N/A</v>
      </c>
      <c r="AP184" s="111" t="str">
        <f t="shared" si="19"/>
        <v/>
      </c>
      <c r="AQ184" s="112"/>
      <c r="AR184" s="113">
        <f t="shared" si="20"/>
        <v>0</v>
      </c>
      <c r="AS184" s="114" t="str">
        <f t="shared" si="21"/>
        <v/>
      </c>
      <c r="AT184" s="115"/>
      <c r="AU184" s="108"/>
      <c r="AV184" s="116" t="b">
        <f>IF(AND(ISERR(FIND({"."},AM184))),IF(AND(0&lt;AM184,AM184&lt;($AW184+1)),"красный",IF(AND($AW184&lt;AM184,AM184&lt;($AX184+1)),"оранжевый",IF(AND($AX184&lt;AM184,AM184&lt;($AY184+1)),"желтый",IF(AND(0&lt;AM184,AM184&gt;=$AZ184),"зеленый","")))))</f>
        <v>0</v>
      </c>
      <c r="AW184" s="117" t="e">
        <f>VLOOKUP(E184,КТ!$A$4:$AC$911,26,0)</f>
        <v>#N/A</v>
      </c>
      <c r="AX184" s="116" t="e">
        <f>VLOOKUP(E184,КТ!$A$4:$AC$911,27,0)</f>
        <v>#N/A</v>
      </c>
      <c r="AY184" s="116" t="e">
        <f>VLOOKUP(E184,КТ!$A$4:$AC$911,28,0)</f>
        <v>#N/A</v>
      </c>
      <c r="AZ184" s="118" t="e">
        <f>VLOOKUP(E184,КТ!$A$4:$AC$911,29,0)</f>
        <v>#N/A</v>
      </c>
      <c r="BA184" s="119"/>
      <c r="BB184" s="119"/>
      <c r="BC184" s="119"/>
      <c r="BD184" s="131" t="e">
        <f t="shared" si="22"/>
        <v>#N/A</v>
      </c>
      <c r="BE184" s="120" t="str">
        <f>IF(E184="","",(VLOOKUP(E184,КТ!$A$4:$AD$911,30,0)))</f>
        <v/>
      </c>
      <c r="BF184" s="121" t="str">
        <f>IF(E184="","",(VLOOKUP(E184,КТ!$A$4:$AD$911,5,0)))</f>
        <v/>
      </c>
      <c r="BG184" s="122"/>
      <c r="BH184" s="132"/>
      <c r="BI184" s="132"/>
      <c r="BJ184" s="132"/>
      <c r="BK184" s="123"/>
      <c r="BL184" s="124"/>
      <c r="BM184" s="125" t="str">
        <f>IFERROR(VLOOKUP(E184,КТ!$A$4:$AE$911,31,FALSE),"")</f>
        <v/>
      </c>
      <c r="BN184" s="124"/>
      <c r="BO184" s="126"/>
      <c r="BP184" s="124"/>
      <c r="BQ184" s="124"/>
      <c r="BR184" s="127"/>
      <c r="BS184" s="127"/>
      <c r="BT184" s="128"/>
      <c r="BU184" s="128"/>
      <c r="BV184" s="129"/>
      <c r="BW184" s="129"/>
      <c r="BX184" s="129"/>
    </row>
    <row r="185" spans="1:76" s="90" customFormat="1" x14ac:dyDescent="0.25">
      <c r="A185" s="91"/>
      <c r="B185" s="278">
        <v>175</v>
      </c>
      <c r="C185" s="93"/>
      <c r="D185" s="92"/>
      <c r="E185" s="130"/>
      <c r="F185" s="94" t="e">
        <f>VLOOKUP(E185,КТ!$A$4:$B$911,2,0)</f>
        <v>#N/A</v>
      </c>
      <c r="G185" s="95"/>
      <c r="H185" s="96"/>
      <c r="I185" s="97"/>
      <c r="J185" s="98"/>
      <c r="K185" s="99"/>
      <c r="L185" s="100" t="str">
        <f t="shared" si="18"/>
        <v>НЕТ</v>
      </c>
      <c r="M185" s="101" t="e">
        <f>VLOOKUP(E185,КТ!$A$4:$X$911,24,FALSE)</f>
        <v>#N/A</v>
      </c>
      <c r="N185" s="99"/>
      <c r="O185" s="99"/>
      <c r="P185" s="102"/>
      <c r="Q185" s="103"/>
      <c r="R185" s="103"/>
      <c r="S185" s="103"/>
      <c r="T185" s="104"/>
      <c r="U185" s="105"/>
      <c r="V185" s="105"/>
      <c r="W185" s="105"/>
      <c r="X185" s="105"/>
      <c r="Y185" s="105"/>
      <c r="Z185" s="105"/>
      <c r="AA185" s="105"/>
      <c r="AB185" s="105"/>
      <c r="AC185" s="105"/>
      <c r="AD185" s="105"/>
      <c r="AE185" s="105"/>
      <c r="AF185" s="105"/>
      <c r="AG185" s="106"/>
      <c r="AH185" s="107"/>
      <c r="AI185" s="108"/>
      <c r="AJ185" s="109"/>
      <c r="AK185" s="109"/>
      <c r="AL185" s="109"/>
      <c r="AM185" s="297" t="e">
        <f>VLOOKUP(J185,[2]Лист2!$A$2:$B$44,2,FALSE)</f>
        <v>#N/A</v>
      </c>
      <c r="AN185" s="110"/>
      <c r="AO185" s="298" t="e">
        <f>VLOOKUP(J185,[3]Общее!$A$2:$B$111,2,FALSE)/1000</f>
        <v>#N/A</v>
      </c>
      <c r="AP185" s="111" t="str">
        <f t="shared" si="19"/>
        <v/>
      </c>
      <c r="AQ185" s="112"/>
      <c r="AR185" s="113">
        <f t="shared" si="20"/>
        <v>0</v>
      </c>
      <c r="AS185" s="114" t="str">
        <f t="shared" si="21"/>
        <v/>
      </c>
      <c r="AT185" s="115"/>
      <c r="AU185" s="108"/>
      <c r="AV185" s="116" t="b">
        <f>IF(AND(ISERR(FIND({"."},AM185))),IF(AND(0&lt;AM185,AM185&lt;($AW185+1)),"красный",IF(AND($AW185&lt;AM185,AM185&lt;($AX185+1)),"оранжевый",IF(AND($AX185&lt;AM185,AM185&lt;($AY185+1)),"желтый",IF(AND(0&lt;AM185,AM185&gt;=$AZ185),"зеленый","")))))</f>
        <v>0</v>
      </c>
      <c r="AW185" s="117" t="e">
        <f>VLOOKUP(E185,КТ!$A$4:$AC$911,26,0)</f>
        <v>#N/A</v>
      </c>
      <c r="AX185" s="116" t="e">
        <f>VLOOKUP(E185,КТ!$A$4:$AC$911,27,0)</f>
        <v>#N/A</v>
      </c>
      <c r="AY185" s="116" t="e">
        <f>VLOOKUP(E185,КТ!$A$4:$AC$911,28,0)</f>
        <v>#N/A</v>
      </c>
      <c r="AZ185" s="118" t="e">
        <f>VLOOKUP(E185,КТ!$A$4:$AC$911,29,0)</f>
        <v>#N/A</v>
      </c>
      <c r="BA185" s="119"/>
      <c r="BB185" s="119"/>
      <c r="BC185" s="119"/>
      <c r="BD185" s="131" t="e">
        <f t="shared" si="22"/>
        <v>#N/A</v>
      </c>
      <c r="BE185" s="120" t="str">
        <f>IF(E185="","",(VLOOKUP(E185,КТ!$A$4:$AD$911,30,0)))</f>
        <v/>
      </c>
      <c r="BF185" s="121" t="str">
        <f>IF(E185="","",(VLOOKUP(E185,КТ!$A$4:$AD$911,5,0)))</f>
        <v/>
      </c>
      <c r="BG185" s="122"/>
      <c r="BH185" s="132"/>
      <c r="BI185" s="132"/>
      <c r="BJ185" s="132"/>
      <c r="BK185" s="123"/>
      <c r="BL185" s="124"/>
      <c r="BM185" s="125" t="str">
        <f>IFERROR(VLOOKUP(E185,КТ!$A$4:$AE$911,31,FALSE),"")</f>
        <v/>
      </c>
      <c r="BN185" s="124"/>
      <c r="BO185" s="126"/>
      <c r="BP185" s="124"/>
      <c r="BQ185" s="124"/>
      <c r="BR185" s="127"/>
      <c r="BS185" s="127"/>
      <c r="BT185" s="128"/>
      <c r="BU185" s="128"/>
      <c r="BV185" s="129"/>
      <c r="BW185" s="129"/>
      <c r="BX185" s="129"/>
    </row>
    <row r="186" spans="1:76" s="90" customFormat="1" x14ac:dyDescent="0.25">
      <c r="A186" s="91"/>
      <c r="B186" s="278">
        <v>176</v>
      </c>
      <c r="C186" s="93"/>
      <c r="D186" s="92"/>
      <c r="E186" s="130"/>
      <c r="F186" s="94" t="e">
        <f>VLOOKUP(E186,КТ!$A$4:$B$911,2,0)</f>
        <v>#N/A</v>
      </c>
      <c r="G186" s="95"/>
      <c r="H186" s="96"/>
      <c r="I186" s="97"/>
      <c r="J186" s="98"/>
      <c r="K186" s="99"/>
      <c r="L186" s="100" t="str">
        <f t="shared" si="18"/>
        <v>НЕТ</v>
      </c>
      <c r="M186" s="101" t="e">
        <f>VLOOKUP(E186,КТ!$A$4:$X$911,24,FALSE)</f>
        <v>#N/A</v>
      </c>
      <c r="N186" s="99"/>
      <c r="O186" s="99"/>
      <c r="P186" s="102"/>
      <c r="Q186" s="103"/>
      <c r="R186" s="103"/>
      <c r="S186" s="103"/>
      <c r="T186" s="104"/>
      <c r="U186" s="105"/>
      <c r="V186" s="105"/>
      <c r="W186" s="105"/>
      <c r="X186" s="105"/>
      <c r="Y186" s="105"/>
      <c r="Z186" s="105"/>
      <c r="AA186" s="105"/>
      <c r="AB186" s="105"/>
      <c r="AC186" s="105"/>
      <c r="AD186" s="105"/>
      <c r="AE186" s="105"/>
      <c r="AF186" s="105"/>
      <c r="AG186" s="106"/>
      <c r="AH186" s="107"/>
      <c r="AI186" s="108"/>
      <c r="AJ186" s="109"/>
      <c r="AK186" s="109"/>
      <c r="AL186" s="109"/>
      <c r="AM186" s="297" t="e">
        <f>VLOOKUP(J186,[2]Лист2!$A$2:$B$44,2,FALSE)</f>
        <v>#N/A</v>
      </c>
      <c r="AN186" s="110"/>
      <c r="AO186" s="298" t="e">
        <f>VLOOKUP(J186,[3]Общее!$A$2:$B$111,2,FALSE)/1000</f>
        <v>#N/A</v>
      </c>
      <c r="AP186" s="111" t="str">
        <f t="shared" si="19"/>
        <v/>
      </c>
      <c r="AQ186" s="112"/>
      <c r="AR186" s="113">
        <f t="shared" si="20"/>
        <v>0</v>
      </c>
      <c r="AS186" s="114" t="str">
        <f t="shared" si="21"/>
        <v/>
      </c>
      <c r="AT186" s="115"/>
      <c r="AU186" s="108"/>
      <c r="AV186" s="116" t="b">
        <f>IF(AND(ISERR(FIND({"."},AM186))),IF(AND(0&lt;AM186,AM186&lt;($AW186+1)),"красный",IF(AND($AW186&lt;AM186,AM186&lt;($AX186+1)),"оранжевый",IF(AND($AX186&lt;AM186,AM186&lt;($AY186+1)),"желтый",IF(AND(0&lt;AM186,AM186&gt;=$AZ186),"зеленый","")))))</f>
        <v>0</v>
      </c>
      <c r="AW186" s="117" t="e">
        <f>VLOOKUP(E186,КТ!$A$4:$AC$911,26,0)</f>
        <v>#N/A</v>
      </c>
      <c r="AX186" s="116" t="e">
        <f>VLOOKUP(E186,КТ!$A$4:$AC$911,27,0)</f>
        <v>#N/A</v>
      </c>
      <c r="AY186" s="116" t="e">
        <f>VLOOKUP(E186,КТ!$A$4:$AC$911,28,0)</f>
        <v>#N/A</v>
      </c>
      <c r="AZ186" s="118" t="e">
        <f>VLOOKUP(E186,КТ!$A$4:$AC$911,29,0)</f>
        <v>#N/A</v>
      </c>
      <c r="BA186" s="119"/>
      <c r="BB186" s="119"/>
      <c r="BC186" s="119"/>
      <c r="BD186" s="131" t="e">
        <f t="shared" si="22"/>
        <v>#N/A</v>
      </c>
      <c r="BE186" s="120" t="str">
        <f>IF(E186="","",(VLOOKUP(E186,КТ!$A$4:$AD$911,30,0)))</f>
        <v/>
      </c>
      <c r="BF186" s="121" t="str">
        <f>IF(E186="","",(VLOOKUP(E186,КТ!$A$4:$AD$911,5,0)))</f>
        <v/>
      </c>
      <c r="BG186" s="122"/>
      <c r="BH186" s="132"/>
      <c r="BI186" s="132"/>
      <c r="BJ186" s="132"/>
      <c r="BK186" s="123"/>
      <c r="BL186" s="124"/>
      <c r="BM186" s="125" t="str">
        <f>IFERROR(VLOOKUP(E186,КТ!$A$4:$AE$911,31,FALSE),"")</f>
        <v/>
      </c>
      <c r="BN186" s="124"/>
      <c r="BO186" s="126"/>
      <c r="BP186" s="124"/>
      <c r="BQ186" s="124"/>
      <c r="BR186" s="127"/>
      <c r="BS186" s="127"/>
      <c r="BT186" s="128"/>
      <c r="BU186" s="128"/>
      <c r="BV186" s="129"/>
      <c r="BW186" s="129"/>
      <c r="BX186" s="129"/>
    </row>
    <row r="187" spans="1:76" s="90" customFormat="1" x14ac:dyDescent="0.25">
      <c r="A187" s="91"/>
      <c r="B187" s="278">
        <v>177</v>
      </c>
      <c r="C187" s="93"/>
      <c r="D187" s="92"/>
      <c r="E187" s="130"/>
      <c r="F187" s="94" t="e">
        <f>VLOOKUP(E187,КТ!$A$4:$B$911,2,0)</f>
        <v>#N/A</v>
      </c>
      <c r="G187" s="95"/>
      <c r="H187" s="96"/>
      <c r="I187" s="97"/>
      <c r="J187" s="98"/>
      <c r="K187" s="99"/>
      <c r="L187" s="100" t="str">
        <f t="shared" si="18"/>
        <v>НЕТ</v>
      </c>
      <c r="M187" s="101" t="e">
        <f>VLOOKUP(E187,КТ!$A$4:$X$911,24,FALSE)</f>
        <v>#N/A</v>
      </c>
      <c r="N187" s="99"/>
      <c r="O187" s="99"/>
      <c r="P187" s="102"/>
      <c r="Q187" s="103"/>
      <c r="R187" s="103"/>
      <c r="S187" s="103"/>
      <c r="T187" s="104"/>
      <c r="U187" s="105"/>
      <c r="V187" s="105"/>
      <c r="W187" s="105"/>
      <c r="X187" s="105"/>
      <c r="Y187" s="105"/>
      <c r="Z187" s="105"/>
      <c r="AA187" s="105"/>
      <c r="AB187" s="105"/>
      <c r="AC187" s="105"/>
      <c r="AD187" s="105"/>
      <c r="AE187" s="105"/>
      <c r="AF187" s="105"/>
      <c r="AG187" s="106"/>
      <c r="AH187" s="107"/>
      <c r="AI187" s="108"/>
      <c r="AJ187" s="109"/>
      <c r="AK187" s="109"/>
      <c r="AL187" s="109"/>
      <c r="AM187" s="297" t="e">
        <f>VLOOKUP(J187,[2]Лист2!$A$2:$B$44,2,FALSE)</f>
        <v>#N/A</v>
      </c>
      <c r="AN187" s="110"/>
      <c r="AO187" s="298" t="e">
        <f>VLOOKUP(J187,[3]Общее!$A$2:$B$111,2,FALSE)/1000</f>
        <v>#N/A</v>
      </c>
      <c r="AP187" s="111" t="str">
        <f t="shared" si="19"/>
        <v/>
      </c>
      <c r="AQ187" s="112"/>
      <c r="AR187" s="113">
        <f t="shared" si="20"/>
        <v>0</v>
      </c>
      <c r="AS187" s="114" t="str">
        <f t="shared" si="21"/>
        <v/>
      </c>
      <c r="AT187" s="115"/>
      <c r="AU187" s="108"/>
      <c r="AV187" s="116" t="b">
        <f>IF(AND(ISERR(FIND({"."},AM187))),IF(AND(0&lt;AM187,AM187&lt;($AW187+1)),"красный",IF(AND($AW187&lt;AM187,AM187&lt;($AX187+1)),"оранжевый",IF(AND($AX187&lt;AM187,AM187&lt;($AY187+1)),"желтый",IF(AND(0&lt;AM187,AM187&gt;=$AZ187),"зеленый","")))))</f>
        <v>0</v>
      </c>
      <c r="AW187" s="117" t="e">
        <f>VLOOKUP(E187,КТ!$A$4:$AC$911,26,0)</f>
        <v>#N/A</v>
      </c>
      <c r="AX187" s="116" t="e">
        <f>VLOOKUP(E187,КТ!$A$4:$AC$911,27,0)</f>
        <v>#N/A</v>
      </c>
      <c r="AY187" s="116" t="e">
        <f>VLOOKUP(E187,КТ!$A$4:$AC$911,28,0)</f>
        <v>#N/A</v>
      </c>
      <c r="AZ187" s="118" t="e">
        <f>VLOOKUP(E187,КТ!$A$4:$AC$911,29,0)</f>
        <v>#N/A</v>
      </c>
      <c r="BA187" s="119"/>
      <c r="BB187" s="119"/>
      <c r="BC187" s="119"/>
      <c r="BD187" s="131" t="e">
        <f t="shared" si="22"/>
        <v>#N/A</v>
      </c>
      <c r="BE187" s="120" t="str">
        <f>IF(E187="","",(VLOOKUP(E187,КТ!$A$4:$AD$911,30,0)))</f>
        <v/>
      </c>
      <c r="BF187" s="121" t="str">
        <f>IF(E187="","",(VLOOKUP(E187,КТ!$A$4:$AD$911,5,0)))</f>
        <v/>
      </c>
      <c r="BG187" s="122"/>
      <c r="BH187" s="132"/>
      <c r="BI187" s="132"/>
      <c r="BJ187" s="132"/>
      <c r="BK187" s="123"/>
      <c r="BL187" s="124"/>
      <c r="BM187" s="125" t="str">
        <f>IFERROR(VLOOKUP(E187,КТ!$A$4:$AE$911,31,FALSE),"")</f>
        <v/>
      </c>
      <c r="BN187" s="124"/>
      <c r="BO187" s="126"/>
      <c r="BP187" s="124"/>
      <c r="BQ187" s="124"/>
      <c r="BR187" s="127"/>
      <c r="BS187" s="127"/>
      <c r="BT187" s="128"/>
      <c r="BU187" s="128"/>
      <c r="BV187" s="129"/>
      <c r="BW187" s="129"/>
      <c r="BX187" s="129"/>
    </row>
    <row r="188" spans="1:76" s="90" customFormat="1" x14ac:dyDescent="0.25">
      <c r="A188" s="91"/>
      <c r="B188" s="278">
        <v>178</v>
      </c>
      <c r="C188" s="93"/>
      <c r="D188" s="92"/>
      <c r="E188" s="130"/>
      <c r="F188" s="94" t="e">
        <f>VLOOKUP(E188,КТ!$A$4:$B$911,2,0)</f>
        <v>#N/A</v>
      </c>
      <c r="G188" s="95"/>
      <c r="H188" s="96"/>
      <c r="I188" s="97"/>
      <c r="J188" s="98"/>
      <c r="K188" s="99"/>
      <c r="L188" s="100" t="str">
        <f t="shared" si="18"/>
        <v>НЕТ</v>
      </c>
      <c r="M188" s="101" t="e">
        <f>VLOOKUP(E188,КТ!$A$4:$X$911,24,FALSE)</f>
        <v>#N/A</v>
      </c>
      <c r="N188" s="99"/>
      <c r="O188" s="99"/>
      <c r="P188" s="102"/>
      <c r="Q188" s="103"/>
      <c r="R188" s="103"/>
      <c r="S188" s="103"/>
      <c r="T188" s="104"/>
      <c r="U188" s="105"/>
      <c r="V188" s="105"/>
      <c r="W188" s="105"/>
      <c r="X188" s="105"/>
      <c r="Y188" s="105"/>
      <c r="Z188" s="105"/>
      <c r="AA188" s="105"/>
      <c r="AB188" s="105"/>
      <c r="AC188" s="105"/>
      <c r="AD188" s="105"/>
      <c r="AE188" s="105"/>
      <c r="AF188" s="105"/>
      <c r="AG188" s="106"/>
      <c r="AH188" s="107"/>
      <c r="AI188" s="108"/>
      <c r="AJ188" s="109"/>
      <c r="AK188" s="109"/>
      <c r="AL188" s="109"/>
      <c r="AM188" s="297" t="e">
        <f>VLOOKUP(J188,[2]Лист2!$A$2:$B$44,2,FALSE)</f>
        <v>#N/A</v>
      </c>
      <c r="AN188" s="110"/>
      <c r="AO188" s="298" t="e">
        <f>VLOOKUP(J188,[3]Общее!$A$2:$B$111,2,FALSE)/1000</f>
        <v>#N/A</v>
      </c>
      <c r="AP188" s="111" t="str">
        <f t="shared" si="19"/>
        <v/>
      </c>
      <c r="AQ188" s="112"/>
      <c r="AR188" s="113">
        <f t="shared" si="20"/>
        <v>0</v>
      </c>
      <c r="AS188" s="114" t="str">
        <f t="shared" si="21"/>
        <v/>
      </c>
      <c r="AT188" s="115"/>
      <c r="AU188" s="108"/>
      <c r="AV188" s="116" t="b">
        <f>IF(AND(ISERR(FIND({"."},AM188))),IF(AND(0&lt;AM188,AM188&lt;($AW188+1)),"красный",IF(AND($AW188&lt;AM188,AM188&lt;($AX188+1)),"оранжевый",IF(AND($AX188&lt;AM188,AM188&lt;($AY188+1)),"желтый",IF(AND(0&lt;AM188,AM188&gt;=$AZ188),"зеленый","")))))</f>
        <v>0</v>
      </c>
      <c r="AW188" s="117" t="e">
        <f>VLOOKUP(E188,КТ!$A$4:$AC$911,26,0)</f>
        <v>#N/A</v>
      </c>
      <c r="AX188" s="116" t="e">
        <f>VLOOKUP(E188,КТ!$A$4:$AC$911,27,0)</f>
        <v>#N/A</v>
      </c>
      <c r="AY188" s="116" t="e">
        <f>VLOOKUP(E188,КТ!$A$4:$AC$911,28,0)</f>
        <v>#N/A</v>
      </c>
      <c r="AZ188" s="118" t="e">
        <f>VLOOKUP(E188,КТ!$A$4:$AC$911,29,0)</f>
        <v>#N/A</v>
      </c>
      <c r="BA188" s="119"/>
      <c r="BB188" s="119"/>
      <c r="BC188" s="119"/>
      <c r="BD188" s="131" t="e">
        <f t="shared" si="22"/>
        <v>#N/A</v>
      </c>
      <c r="BE188" s="120" t="str">
        <f>IF(E188="","",(VLOOKUP(E188,КТ!$A$4:$AD$911,30,0)))</f>
        <v/>
      </c>
      <c r="BF188" s="121" t="str">
        <f>IF(E188="","",(VLOOKUP(E188,КТ!$A$4:$AD$911,5,0)))</f>
        <v/>
      </c>
      <c r="BG188" s="122"/>
      <c r="BH188" s="132"/>
      <c r="BI188" s="132"/>
      <c r="BJ188" s="132"/>
      <c r="BK188" s="123"/>
      <c r="BL188" s="124"/>
      <c r="BM188" s="125" t="str">
        <f>IFERROR(VLOOKUP(E188,КТ!$A$4:$AE$911,31,FALSE),"")</f>
        <v/>
      </c>
      <c r="BN188" s="124"/>
      <c r="BO188" s="126"/>
      <c r="BP188" s="124"/>
      <c r="BQ188" s="124"/>
      <c r="BR188" s="127"/>
      <c r="BS188" s="127"/>
      <c r="BT188" s="128"/>
      <c r="BU188" s="128"/>
      <c r="BV188" s="129"/>
      <c r="BW188" s="129"/>
      <c r="BX188" s="129"/>
    </row>
    <row r="189" spans="1:76" s="90" customFormat="1" x14ac:dyDescent="0.25">
      <c r="A189" s="91"/>
      <c r="B189" s="278">
        <v>179</v>
      </c>
      <c r="C189" s="93"/>
      <c r="D189" s="92"/>
      <c r="E189" s="130"/>
      <c r="F189" s="94" t="e">
        <f>VLOOKUP(E189,КТ!$A$4:$B$911,2,0)</f>
        <v>#N/A</v>
      </c>
      <c r="G189" s="95"/>
      <c r="H189" s="96"/>
      <c r="I189" s="97"/>
      <c r="J189" s="98"/>
      <c r="K189" s="99"/>
      <c r="L189" s="100" t="str">
        <f t="shared" si="18"/>
        <v>НЕТ</v>
      </c>
      <c r="M189" s="101" t="e">
        <f>VLOOKUP(E189,КТ!$A$4:$X$911,24,FALSE)</f>
        <v>#N/A</v>
      </c>
      <c r="N189" s="99"/>
      <c r="O189" s="99"/>
      <c r="P189" s="102"/>
      <c r="Q189" s="103"/>
      <c r="R189" s="103"/>
      <c r="S189" s="103"/>
      <c r="T189" s="104"/>
      <c r="U189" s="105"/>
      <c r="V189" s="105"/>
      <c r="W189" s="105"/>
      <c r="X189" s="105"/>
      <c r="Y189" s="105"/>
      <c r="Z189" s="105"/>
      <c r="AA189" s="105"/>
      <c r="AB189" s="105"/>
      <c r="AC189" s="105"/>
      <c r="AD189" s="105"/>
      <c r="AE189" s="105"/>
      <c r="AF189" s="105"/>
      <c r="AG189" s="106"/>
      <c r="AH189" s="107"/>
      <c r="AI189" s="108"/>
      <c r="AJ189" s="109"/>
      <c r="AK189" s="109"/>
      <c r="AL189" s="109"/>
      <c r="AM189" s="297" t="e">
        <f>VLOOKUP(J189,[2]Лист2!$A$2:$B$44,2,FALSE)</f>
        <v>#N/A</v>
      </c>
      <c r="AN189" s="110"/>
      <c r="AO189" s="298" t="e">
        <f>VLOOKUP(J189,[3]Общее!$A$2:$B$111,2,FALSE)/1000</f>
        <v>#N/A</v>
      </c>
      <c r="AP189" s="111" t="str">
        <f t="shared" si="19"/>
        <v/>
      </c>
      <c r="AQ189" s="112"/>
      <c r="AR189" s="113">
        <f t="shared" si="20"/>
        <v>0</v>
      </c>
      <c r="AS189" s="114" t="str">
        <f t="shared" si="21"/>
        <v/>
      </c>
      <c r="AT189" s="115"/>
      <c r="AU189" s="108"/>
      <c r="AV189" s="116" t="b">
        <f>IF(AND(ISERR(FIND({"."},AM189))),IF(AND(0&lt;AM189,AM189&lt;($AW189+1)),"красный",IF(AND($AW189&lt;AM189,AM189&lt;($AX189+1)),"оранжевый",IF(AND($AX189&lt;AM189,AM189&lt;($AY189+1)),"желтый",IF(AND(0&lt;AM189,AM189&gt;=$AZ189),"зеленый","")))))</f>
        <v>0</v>
      </c>
      <c r="AW189" s="117" t="e">
        <f>VLOOKUP(E189,КТ!$A$4:$AC$911,26,0)</f>
        <v>#N/A</v>
      </c>
      <c r="AX189" s="116" t="e">
        <f>VLOOKUP(E189,КТ!$A$4:$AC$911,27,0)</f>
        <v>#N/A</v>
      </c>
      <c r="AY189" s="116" t="e">
        <f>VLOOKUP(E189,КТ!$A$4:$AC$911,28,0)</f>
        <v>#N/A</v>
      </c>
      <c r="AZ189" s="118" t="e">
        <f>VLOOKUP(E189,КТ!$A$4:$AC$911,29,0)</f>
        <v>#N/A</v>
      </c>
      <c r="BA189" s="119"/>
      <c r="BB189" s="119"/>
      <c r="BC189" s="119"/>
      <c r="BD189" s="131" t="e">
        <f t="shared" si="22"/>
        <v>#N/A</v>
      </c>
      <c r="BE189" s="120" t="str">
        <f>IF(E189="","",(VLOOKUP(E189,КТ!$A$4:$AD$911,30,0)))</f>
        <v/>
      </c>
      <c r="BF189" s="121" t="str">
        <f>IF(E189="","",(VLOOKUP(E189,КТ!$A$4:$AD$911,5,0)))</f>
        <v/>
      </c>
      <c r="BG189" s="122"/>
      <c r="BH189" s="132"/>
      <c r="BI189" s="132"/>
      <c r="BJ189" s="132"/>
      <c r="BK189" s="123"/>
      <c r="BL189" s="124"/>
      <c r="BM189" s="125" t="str">
        <f>IFERROR(VLOOKUP(E189,КТ!$A$4:$AE$911,31,FALSE),"")</f>
        <v/>
      </c>
      <c r="BN189" s="124"/>
      <c r="BO189" s="126"/>
      <c r="BP189" s="124"/>
      <c r="BQ189" s="124"/>
      <c r="BR189" s="127"/>
      <c r="BS189" s="127"/>
      <c r="BT189" s="128"/>
      <c r="BU189" s="128"/>
      <c r="BV189" s="129"/>
      <c r="BW189" s="129"/>
      <c r="BX189" s="129"/>
    </row>
    <row r="190" spans="1:76" s="90" customFormat="1" x14ac:dyDescent="0.25">
      <c r="A190" s="91"/>
      <c r="B190" s="278">
        <v>180</v>
      </c>
      <c r="C190" s="93"/>
      <c r="D190" s="92"/>
      <c r="E190" s="130"/>
      <c r="F190" s="94" t="e">
        <f>VLOOKUP(E190,КТ!$A$4:$B$911,2,0)</f>
        <v>#N/A</v>
      </c>
      <c r="G190" s="95"/>
      <c r="H190" s="96"/>
      <c r="I190" s="97"/>
      <c r="J190" s="98"/>
      <c r="K190" s="99"/>
      <c r="L190" s="100" t="str">
        <f t="shared" si="18"/>
        <v>НЕТ</v>
      </c>
      <c r="M190" s="101" t="e">
        <f>VLOOKUP(E190,КТ!$A$4:$X$911,24,FALSE)</f>
        <v>#N/A</v>
      </c>
      <c r="N190" s="99"/>
      <c r="O190" s="99"/>
      <c r="P190" s="102"/>
      <c r="Q190" s="103"/>
      <c r="R190" s="103"/>
      <c r="S190" s="103"/>
      <c r="T190" s="104"/>
      <c r="U190" s="105"/>
      <c r="V190" s="105"/>
      <c r="W190" s="105"/>
      <c r="X190" s="105"/>
      <c r="Y190" s="105"/>
      <c r="Z190" s="105"/>
      <c r="AA190" s="105"/>
      <c r="AB190" s="105"/>
      <c r="AC190" s="105"/>
      <c r="AD190" s="105"/>
      <c r="AE190" s="105"/>
      <c r="AF190" s="105"/>
      <c r="AG190" s="106"/>
      <c r="AH190" s="107"/>
      <c r="AI190" s="108"/>
      <c r="AJ190" s="109"/>
      <c r="AK190" s="109"/>
      <c r="AL190" s="109"/>
      <c r="AM190" s="297" t="e">
        <f>VLOOKUP(J190,[2]Лист2!$A$2:$B$44,2,FALSE)</f>
        <v>#N/A</v>
      </c>
      <c r="AN190" s="110"/>
      <c r="AO190" s="298" t="e">
        <f>VLOOKUP(J190,[3]Общее!$A$2:$B$111,2,FALSE)/1000</f>
        <v>#N/A</v>
      </c>
      <c r="AP190" s="111" t="str">
        <f t="shared" si="19"/>
        <v/>
      </c>
      <c r="AQ190" s="112"/>
      <c r="AR190" s="113">
        <f t="shared" si="20"/>
        <v>0</v>
      </c>
      <c r="AS190" s="114" t="str">
        <f t="shared" si="21"/>
        <v/>
      </c>
      <c r="AT190" s="115"/>
      <c r="AU190" s="108"/>
      <c r="AV190" s="116" t="b">
        <f>IF(AND(ISERR(FIND({"."},AM190))),IF(AND(0&lt;AM190,AM190&lt;($AW190+1)),"красный",IF(AND($AW190&lt;AM190,AM190&lt;($AX190+1)),"оранжевый",IF(AND($AX190&lt;AM190,AM190&lt;($AY190+1)),"желтый",IF(AND(0&lt;AM190,AM190&gt;=$AZ190),"зеленый","")))))</f>
        <v>0</v>
      </c>
      <c r="AW190" s="117" t="e">
        <f>VLOOKUP(E190,КТ!$A$4:$AC$911,26,0)</f>
        <v>#N/A</v>
      </c>
      <c r="AX190" s="116" t="e">
        <f>VLOOKUP(E190,КТ!$A$4:$AC$911,27,0)</f>
        <v>#N/A</v>
      </c>
      <c r="AY190" s="116" t="e">
        <f>VLOOKUP(E190,КТ!$A$4:$AC$911,28,0)</f>
        <v>#N/A</v>
      </c>
      <c r="AZ190" s="118" t="e">
        <f>VLOOKUP(E190,КТ!$A$4:$AC$911,29,0)</f>
        <v>#N/A</v>
      </c>
      <c r="BA190" s="119"/>
      <c r="BB190" s="119"/>
      <c r="BC190" s="119"/>
      <c r="BD190" s="131" t="e">
        <f t="shared" si="22"/>
        <v>#N/A</v>
      </c>
      <c r="BE190" s="120" t="str">
        <f>IF(E190="","",(VLOOKUP(E190,КТ!$A$4:$AD$911,30,0)))</f>
        <v/>
      </c>
      <c r="BF190" s="121" t="str">
        <f>IF(E190="","",(VLOOKUP(E190,КТ!$A$4:$AD$911,5,0)))</f>
        <v/>
      </c>
      <c r="BG190" s="122"/>
      <c r="BH190" s="132"/>
      <c r="BI190" s="132"/>
      <c r="BJ190" s="132"/>
      <c r="BK190" s="123"/>
      <c r="BL190" s="124"/>
      <c r="BM190" s="125" t="str">
        <f>IFERROR(VLOOKUP(E190,КТ!$A$4:$AE$911,31,FALSE),"")</f>
        <v/>
      </c>
      <c r="BN190" s="124"/>
      <c r="BO190" s="126"/>
      <c r="BP190" s="124"/>
      <c r="BQ190" s="124"/>
      <c r="BR190" s="127"/>
      <c r="BS190" s="127"/>
      <c r="BT190" s="128"/>
      <c r="BU190" s="128"/>
      <c r="BV190" s="129"/>
      <c r="BW190" s="129"/>
      <c r="BX190" s="129"/>
    </row>
    <row r="191" spans="1:76" s="90" customFormat="1" x14ac:dyDescent="0.25">
      <c r="A191" s="91"/>
      <c r="B191" s="278">
        <v>181</v>
      </c>
      <c r="C191" s="93"/>
      <c r="D191" s="92"/>
      <c r="E191" s="130"/>
      <c r="F191" s="94" t="e">
        <f>VLOOKUP(E191,КТ!$A$4:$B$911,2,0)</f>
        <v>#N/A</v>
      </c>
      <c r="G191" s="95"/>
      <c r="H191" s="96"/>
      <c r="I191" s="97"/>
      <c r="J191" s="98"/>
      <c r="K191" s="99"/>
      <c r="L191" s="100" t="str">
        <f t="shared" si="18"/>
        <v>НЕТ</v>
      </c>
      <c r="M191" s="101" t="e">
        <f>VLOOKUP(E191,КТ!$A$4:$X$911,24,FALSE)</f>
        <v>#N/A</v>
      </c>
      <c r="N191" s="99"/>
      <c r="O191" s="99"/>
      <c r="P191" s="102"/>
      <c r="Q191" s="103"/>
      <c r="R191" s="103"/>
      <c r="S191" s="103"/>
      <c r="T191" s="104"/>
      <c r="U191" s="105"/>
      <c r="V191" s="105"/>
      <c r="W191" s="105"/>
      <c r="X191" s="105"/>
      <c r="Y191" s="105"/>
      <c r="Z191" s="105"/>
      <c r="AA191" s="105"/>
      <c r="AB191" s="105"/>
      <c r="AC191" s="105"/>
      <c r="AD191" s="105"/>
      <c r="AE191" s="105"/>
      <c r="AF191" s="105"/>
      <c r="AG191" s="106"/>
      <c r="AH191" s="107"/>
      <c r="AI191" s="108"/>
      <c r="AJ191" s="109"/>
      <c r="AK191" s="109"/>
      <c r="AL191" s="109"/>
      <c r="AM191" s="297" t="e">
        <f>VLOOKUP(J191,[2]Лист2!$A$2:$B$44,2,FALSE)</f>
        <v>#N/A</v>
      </c>
      <c r="AN191" s="110"/>
      <c r="AO191" s="298" t="e">
        <f>VLOOKUP(J191,[3]Общее!$A$2:$B$111,2,FALSE)/1000</f>
        <v>#N/A</v>
      </c>
      <c r="AP191" s="111" t="str">
        <f t="shared" si="19"/>
        <v/>
      </c>
      <c r="AQ191" s="112"/>
      <c r="AR191" s="113">
        <f t="shared" si="20"/>
        <v>0</v>
      </c>
      <c r="AS191" s="114" t="str">
        <f t="shared" si="21"/>
        <v/>
      </c>
      <c r="AT191" s="115"/>
      <c r="AU191" s="108"/>
      <c r="AV191" s="116" t="b">
        <f>IF(AND(ISERR(FIND({"."},AM191))),IF(AND(0&lt;AM191,AM191&lt;($AW191+1)),"красный",IF(AND($AW191&lt;AM191,AM191&lt;($AX191+1)),"оранжевый",IF(AND($AX191&lt;AM191,AM191&lt;($AY191+1)),"желтый",IF(AND(0&lt;AM191,AM191&gt;=$AZ191),"зеленый","")))))</f>
        <v>0</v>
      </c>
      <c r="AW191" s="117" t="e">
        <f>VLOOKUP(E191,КТ!$A$4:$AC$911,26,0)</f>
        <v>#N/A</v>
      </c>
      <c r="AX191" s="116" t="e">
        <f>VLOOKUP(E191,КТ!$A$4:$AC$911,27,0)</f>
        <v>#N/A</v>
      </c>
      <c r="AY191" s="116" t="e">
        <f>VLOOKUP(E191,КТ!$A$4:$AC$911,28,0)</f>
        <v>#N/A</v>
      </c>
      <c r="AZ191" s="118" t="e">
        <f>VLOOKUP(E191,КТ!$A$4:$AC$911,29,0)</f>
        <v>#N/A</v>
      </c>
      <c r="BA191" s="119"/>
      <c r="BB191" s="119"/>
      <c r="BC191" s="119"/>
      <c r="BD191" s="131" t="e">
        <f t="shared" si="22"/>
        <v>#N/A</v>
      </c>
      <c r="BE191" s="120" t="str">
        <f>IF(E191="","",(VLOOKUP(E191,КТ!$A$4:$AD$911,30,0)))</f>
        <v/>
      </c>
      <c r="BF191" s="121" t="str">
        <f>IF(E191="","",(VLOOKUP(E191,КТ!$A$4:$AD$911,5,0)))</f>
        <v/>
      </c>
      <c r="BG191" s="122"/>
      <c r="BH191" s="132"/>
      <c r="BI191" s="132"/>
      <c r="BJ191" s="132"/>
      <c r="BK191" s="123"/>
      <c r="BL191" s="124"/>
      <c r="BM191" s="125" t="str">
        <f>IFERROR(VLOOKUP(E191,КТ!$A$4:$AE$911,31,FALSE),"")</f>
        <v/>
      </c>
      <c r="BN191" s="124"/>
      <c r="BO191" s="126"/>
      <c r="BP191" s="124"/>
      <c r="BQ191" s="124"/>
      <c r="BR191" s="127"/>
      <c r="BS191" s="127"/>
      <c r="BT191" s="128"/>
      <c r="BU191" s="128"/>
      <c r="BV191" s="129"/>
      <c r="BW191" s="129"/>
      <c r="BX191" s="129"/>
    </row>
    <row r="192" spans="1:76" s="90" customFormat="1" x14ac:dyDescent="0.25">
      <c r="A192" s="91"/>
      <c r="B192" s="278">
        <v>182</v>
      </c>
      <c r="C192" s="93"/>
      <c r="D192" s="92"/>
      <c r="E192" s="130"/>
      <c r="F192" s="94" t="e">
        <f>VLOOKUP(E192,КТ!$A$4:$B$911,2,0)</f>
        <v>#N/A</v>
      </c>
      <c r="G192" s="95"/>
      <c r="H192" s="96"/>
      <c r="I192" s="97"/>
      <c r="J192" s="98"/>
      <c r="K192" s="99"/>
      <c r="L192" s="100" t="str">
        <f t="shared" si="18"/>
        <v>НЕТ</v>
      </c>
      <c r="M192" s="101" t="e">
        <f>VLOOKUP(E192,КТ!$A$4:$X$911,24,FALSE)</f>
        <v>#N/A</v>
      </c>
      <c r="N192" s="99"/>
      <c r="O192" s="99"/>
      <c r="P192" s="102"/>
      <c r="Q192" s="103"/>
      <c r="R192" s="103"/>
      <c r="S192" s="103"/>
      <c r="T192" s="104"/>
      <c r="U192" s="105"/>
      <c r="V192" s="105"/>
      <c r="W192" s="105"/>
      <c r="X192" s="105"/>
      <c r="Y192" s="105"/>
      <c r="Z192" s="105"/>
      <c r="AA192" s="105"/>
      <c r="AB192" s="105"/>
      <c r="AC192" s="105"/>
      <c r="AD192" s="105"/>
      <c r="AE192" s="105"/>
      <c r="AF192" s="105"/>
      <c r="AG192" s="106"/>
      <c r="AH192" s="107"/>
      <c r="AI192" s="108"/>
      <c r="AJ192" s="109"/>
      <c r="AK192" s="109"/>
      <c r="AL192" s="109"/>
      <c r="AM192" s="297" t="e">
        <f>VLOOKUP(J192,[2]Лист2!$A$2:$B$44,2,FALSE)</f>
        <v>#N/A</v>
      </c>
      <c r="AN192" s="110"/>
      <c r="AO192" s="298" t="e">
        <f>VLOOKUP(J192,[3]Общее!$A$2:$B$111,2,FALSE)/1000</f>
        <v>#N/A</v>
      </c>
      <c r="AP192" s="111" t="str">
        <f t="shared" si="19"/>
        <v/>
      </c>
      <c r="AQ192" s="112"/>
      <c r="AR192" s="113">
        <f t="shared" si="20"/>
        <v>0</v>
      </c>
      <c r="AS192" s="114" t="str">
        <f t="shared" si="21"/>
        <v/>
      </c>
      <c r="AT192" s="115"/>
      <c r="AU192" s="108"/>
      <c r="AV192" s="116" t="b">
        <f>IF(AND(ISERR(FIND({"."},AM192))),IF(AND(0&lt;AM192,AM192&lt;($AW192+1)),"красный",IF(AND($AW192&lt;AM192,AM192&lt;($AX192+1)),"оранжевый",IF(AND($AX192&lt;AM192,AM192&lt;($AY192+1)),"желтый",IF(AND(0&lt;AM192,AM192&gt;=$AZ192),"зеленый","")))))</f>
        <v>0</v>
      </c>
      <c r="AW192" s="117" t="e">
        <f>VLOOKUP(E192,КТ!$A$4:$AC$911,26,0)</f>
        <v>#N/A</v>
      </c>
      <c r="AX192" s="116" t="e">
        <f>VLOOKUP(E192,КТ!$A$4:$AC$911,27,0)</f>
        <v>#N/A</v>
      </c>
      <c r="AY192" s="116" t="e">
        <f>VLOOKUP(E192,КТ!$A$4:$AC$911,28,0)</f>
        <v>#N/A</v>
      </c>
      <c r="AZ192" s="118" t="e">
        <f>VLOOKUP(E192,КТ!$A$4:$AC$911,29,0)</f>
        <v>#N/A</v>
      </c>
      <c r="BA192" s="119"/>
      <c r="BB192" s="119"/>
      <c r="BC192" s="119"/>
      <c r="BD192" s="131" t="e">
        <f t="shared" si="22"/>
        <v>#N/A</v>
      </c>
      <c r="BE192" s="120" t="str">
        <f>IF(E192="","",(VLOOKUP(E192,КТ!$A$4:$AD$911,30,0)))</f>
        <v/>
      </c>
      <c r="BF192" s="121" t="str">
        <f>IF(E192="","",(VLOOKUP(E192,КТ!$A$4:$AD$911,5,0)))</f>
        <v/>
      </c>
      <c r="BG192" s="122"/>
      <c r="BH192" s="132"/>
      <c r="BI192" s="132"/>
      <c r="BJ192" s="132"/>
      <c r="BK192" s="123"/>
      <c r="BL192" s="124"/>
      <c r="BM192" s="125" t="str">
        <f>IFERROR(VLOOKUP(E192,КТ!$A$4:$AE$911,31,FALSE),"")</f>
        <v/>
      </c>
      <c r="BN192" s="124"/>
      <c r="BO192" s="126"/>
      <c r="BP192" s="124"/>
      <c r="BQ192" s="124"/>
      <c r="BR192" s="127"/>
      <c r="BS192" s="127"/>
      <c r="BT192" s="128"/>
      <c r="BU192" s="128"/>
      <c r="BV192" s="129"/>
      <c r="BW192" s="129"/>
      <c r="BX192" s="129"/>
    </row>
    <row r="193" spans="1:76" s="90" customFormat="1" x14ac:dyDescent="0.25">
      <c r="A193" s="91"/>
      <c r="B193" s="278">
        <v>183</v>
      </c>
      <c r="C193" s="93"/>
      <c r="D193" s="92"/>
      <c r="E193" s="130"/>
      <c r="F193" s="94" t="e">
        <f>VLOOKUP(E193,КТ!$A$4:$B$911,2,0)</f>
        <v>#N/A</v>
      </c>
      <c r="G193" s="95"/>
      <c r="H193" s="96"/>
      <c r="I193" s="97"/>
      <c r="J193" s="98"/>
      <c r="K193" s="99"/>
      <c r="L193" s="100" t="str">
        <f t="shared" si="18"/>
        <v>НЕТ</v>
      </c>
      <c r="M193" s="101" t="e">
        <f>VLOOKUP(E193,КТ!$A$4:$X$911,24,FALSE)</f>
        <v>#N/A</v>
      </c>
      <c r="N193" s="99"/>
      <c r="O193" s="99"/>
      <c r="P193" s="102"/>
      <c r="Q193" s="103"/>
      <c r="R193" s="103"/>
      <c r="S193" s="103"/>
      <c r="T193" s="104"/>
      <c r="U193" s="105"/>
      <c r="V193" s="105"/>
      <c r="W193" s="105"/>
      <c r="X193" s="105"/>
      <c r="Y193" s="105"/>
      <c r="Z193" s="105"/>
      <c r="AA193" s="105"/>
      <c r="AB193" s="105"/>
      <c r="AC193" s="105"/>
      <c r="AD193" s="105"/>
      <c r="AE193" s="105"/>
      <c r="AF193" s="105"/>
      <c r="AG193" s="106"/>
      <c r="AH193" s="107"/>
      <c r="AI193" s="108"/>
      <c r="AJ193" s="109"/>
      <c r="AK193" s="109"/>
      <c r="AL193" s="109"/>
      <c r="AM193" s="297" t="e">
        <f>VLOOKUP(J193,[2]Лист2!$A$2:$B$44,2,FALSE)</f>
        <v>#N/A</v>
      </c>
      <c r="AN193" s="110"/>
      <c r="AO193" s="298" t="e">
        <f>VLOOKUP(J193,[3]Общее!$A$2:$B$111,2,FALSE)/1000</f>
        <v>#N/A</v>
      </c>
      <c r="AP193" s="111" t="str">
        <f t="shared" si="19"/>
        <v/>
      </c>
      <c r="AQ193" s="112"/>
      <c r="AR193" s="113">
        <f t="shared" si="20"/>
        <v>0</v>
      </c>
      <c r="AS193" s="114" t="str">
        <f t="shared" si="21"/>
        <v/>
      </c>
      <c r="AT193" s="115"/>
      <c r="AU193" s="108"/>
      <c r="AV193" s="116" t="b">
        <f>IF(AND(ISERR(FIND({"."},AM193))),IF(AND(0&lt;AM193,AM193&lt;($AW193+1)),"красный",IF(AND($AW193&lt;AM193,AM193&lt;($AX193+1)),"оранжевый",IF(AND($AX193&lt;AM193,AM193&lt;($AY193+1)),"желтый",IF(AND(0&lt;AM193,AM193&gt;=$AZ193),"зеленый","")))))</f>
        <v>0</v>
      </c>
      <c r="AW193" s="117" t="e">
        <f>VLOOKUP(E193,КТ!$A$4:$AC$911,26,0)</f>
        <v>#N/A</v>
      </c>
      <c r="AX193" s="116" t="e">
        <f>VLOOKUP(E193,КТ!$A$4:$AC$911,27,0)</f>
        <v>#N/A</v>
      </c>
      <c r="AY193" s="116" t="e">
        <f>VLOOKUP(E193,КТ!$A$4:$AC$911,28,0)</f>
        <v>#N/A</v>
      </c>
      <c r="AZ193" s="118" t="e">
        <f>VLOOKUP(E193,КТ!$A$4:$AC$911,29,0)</f>
        <v>#N/A</v>
      </c>
      <c r="BA193" s="119"/>
      <c r="BB193" s="119"/>
      <c r="BC193" s="119"/>
      <c r="BD193" s="131" t="e">
        <f t="shared" si="22"/>
        <v>#N/A</v>
      </c>
      <c r="BE193" s="120" t="str">
        <f>IF(E193="","",(VLOOKUP(E193,КТ!$A$4:$AD$911,30,0)))</f>
        <v/>
      </c>
      <c r="BF193" s="121" t="str">
        <f>IF(E193="","",(VLOOKUP(E193,КТ!$A$4:$AD$911,5,0)))</f>
        <v/>
      </c>
      <c r="BG193" s="122"/>
      <c r="BH193" s="132"/>
      <c r="BI193" s="132"/>
      <c r="BJ193" s="132"/>
      <c r="BK193" s="123"/>
      <c r="BL193" s="124"/>
      <c r="BM193" s="125" t="str">
        <f>IFERROR(VLOOKUP(E193,КТ!$A$4:$AE$911,31,FALSE),"")</f>
        <v/>
      </c>
      <c r="BN193" s="124"/>
      <c r="BO193" s="126"/>
      <c r="BP193" s="124"/>
      <c r="BQ193" s="124"/>
      <c r="BR193" s="127"/>
      <c r="BS193" s="127"/>
      <c r="BT193" s="128"/>
      <c r="BU193" s="128"/>
      <c r="BV193" s="129"/>
      <c r="BW193" s="129"/>
      <c r="BX193" s="129"/>
    </row>
    <row r="194" spans="1:76" s="90" customFormat="1" x14ac:dyDescent="0.25">
      <c r="A194" s="91"/>
      <c r="B194" s="278">
        <v>184</v>
      </c>
      <c r="C194" s="93"/>
      <c r="D194" s="92"/>
      <c r="E194" s="130"/>
      <c r="F194" s="94" t="e">
        <f>VLOOKUP(E194,КТ!$A$4:$B$911,2,0)</f>
        <v>#N/A</v>
      </c>
      <c r="G194" s="95"/>
      <c r="H194" s="96"/>
      <c r="I194" s="97"/>
      <c r="J194" s="98"/>
      <c r="K194" s="99"/>
      <c r="L194" s="100" t="str">
        <f t="shared" si="18"/>
        <v>НЕТ</v>
      </c>
      <c r="M194" s="101" t="e">
        <f>VLOOKUP(E194,КТ!$A$4:$X$911,24,FALSE)</f>
        <v>#N/A</v>
      </c>
      <c r="N194" s="99"/>
      <c r="O194" s="99"/>
      <c r="P194" s="102"/>
      <c r="Q194" s="103"/>
      <c r="R194" s="103"/>
      <c r="S194" s="103"/>
      <c r="T194" s="104"/>
      <c r="U194" s="105"/>
      <c r="V194" s="105"/>
      <c r="W194" s="105"/>
      <c r="X194" s="105"/>
      <c r="Y194" s="105"/>
      <c r="Z194" s="105"/>
      <c r="AA194" s="105"/>
      <c r="AB194" s="105"/>
      <c r="AC194" s="105"/>
      <c r="AD194" s="105"/>
      <c r="AE194" s="105"/>
      <c r="AF194" s="105"/>
      <c r="AG194" s="106"/>
      <c r="AH194" s="107"/>
      <c r="AI194" s="108"/>
      <c r="AJ194" s="109"/>
      <c r="AK194" s="109"/>
      <c r="AL194" s="109"/>
      <c r="AM194" s="297" t="e">
        <f>VLOOKUP(J194,[2]Лист2!$A$2:$B$44,2,FALSE)</f>
        <v>#N/A</v>
      </c>
      <c r="AN194" s="110"/>
      <c r="AO194" s="298" t="e">
        <f>VLOOKUP(J194,[3]Общее!$A$2:$B$111,2,FALSE)/1000</f>
        <v>#N/A</v>
      </c>
      <c r="AP194" s="111" t="str">
        <f t="shared" si="19"/>
        <v/>
      </c>
      <c r="AQ194" s="112"/>
      <c r="AR194" s="113">
        <f t="shared" si="20"/>
        <v>0</v>
      </c>
      <c r="AS194" s="114" t="str">
        <f t="shared" si="21"/>
        <v/>
      </c>
      <c r="AT194" s="115"/>
      <c r="AU194" s="108"/>
      <c r="AV194" s="116" t="b">
        <f>IF(AND(ISERR(FIND({"."},AM194))),IF(AND(0&lt;AM194,AM194&lt;($AW194+1)),"красный",IF(AND($AW194&lt;AM194,AM194&lt;($AX194+1)),"оранжевый",IF(AND($AX194&lt;AM194,AM194&lt;($AY194+1)),"желтый",IF(AND(0&lt;AM194,AM194&gt;=$AZ194),"зеленый","")))))</f>
        <v>0</v>
      </c>
      <c r="AW194" s="117" t="e">
        <f>VLOOKUP(E194,КТ!$A$4:$AC$911,26,0)</f>
        <v>#N/A</v>
      </c>
      <c r="AX194" s="116" t="e">
        <f>VLOOKUP(E194,КТ!$A$4:$AC$911,27,0)</f>
        <v>#N/A</v>
      </c>
      <c r="AY194" s="116" t="e">
        <f>VLOOKUP(E194,КТ!$A$4:$AC$911,28,0)</f>
        <v>#N/A</v>
      </c>
      <c r="AZ194" s="118" t="e">
        <f>VLOOKUP(E194,КТ!$A$4:$AC$911,29,0)</f>
        <v>#N/A</v>
      </c>
      <c r="BA194" s="119"/>
      <c r="BB194" s="119"/>
      <c r="BC194" s="119"/>
      <c r="BD194" s="131" t="e">
        <f t="shared" si="22"/>
        <v>#N/A</v>
      </c>
      <c r="BE194" s="120" t="str">
        <f>IF(E194="","",(VLOOKUP(E194,КТ!$A$4:$AD$911,30,0)))</f>
        <v/>
      </c>
      <c r="BF194" s="121" t="str">
        <f>IF(E194="","",(VLOOKUP(E194,КТ!$A$4:$AD$911,5,0)))</f>
        <v/>
      </c>
      <c r="BG194" s="122"/>
      <c r="BH194" s="132"/>
      <c r="BI194" s="132"/>
      <c r="BJ194" s="132"/>
      <c r="BK194" s="123"/>
      <c r="BL194" s="124"/>
      <c r="BM194" s="125" t="str">
        <f>IFERROR(VLOOKUP(E194,КТ!$A$4:$AE$911,31,FALSE),"")</f>
        <v/>
      </c>
      <c r="BN194" s="124"/>
      <c r="BO194" s="126"/>
      <c r="BP194" s="124"/>
      <c r="BQ194" s="124"/>
      <c r="BR194" s="127"/>
      <c r="BS194" s="127"/>
      <c r="BT194" s="128"/>
      <c r="BU194" s="128"/>
      <c r="BV194" s="129"/>
      <c r="BW194" s="129"/>
      <c r="BX194" s="129"/>
    </row>
    <row r="195" spans="1:76" s="90" customFormat="1" x14ac:dyDescent="0.25">
      <c r="A195" s="91"/>
      <c r="B195" s="278">
        <v>185</v>
      </c>
      <c r="C195" s="93"/>
      <c r="D195" s="92"/>
      <c r="E195" s="130"/>
      <c r="F195" s="94" t="e">
        <f>VLOOKUP(E195,КТ!$A$4:$B$911,2,0)</f>
        <v>#N/A</v>
      </c>
      <c r="G195" s="95"/>
      <c r="H195" s="96"/>
      <c r="I195" s="97"/>
      <c r="J195" s="98"/>
      <c r="K195" s="99"/>
      <c r="L195" s="100" t="str">
        <f t="shared" si="18"/>
        <v>НЕТ</v>
      </c>
      <c r="M195" s="101" t="e">
        <f>VLOOKUP(E195,КТ!$A$4:$X$911,24,FALSE)</f>
        <v>#N/A</v>
      </c>
      <c r="N195" s="99"/>
      <c r="O195" s="99"/>
      <c r="P195" s="102"/>
      <c r="Q195" s="103"/>
      <c r="R195" s="103"/>
      <c r="S195" s="103"/>
      <c r="T195" s="104"/>
      <c r="U195" s="105"/>
      <c r="V195" s="105"/>
      <c r="W195" s="105"/>
      <c r="X195" s="105"/>
      <c r="Y195" s="105"/>
      <c r="Z195" s="105"/>
      <c r="AA195" s="105"/>
      <c r="AB195" s="105"/>
      <c r="AC195" s="105"/>
      <c r="AD195" s="105"/>
      <c r="AE195" s="105"/>
      <c r="AF195" s="105"/>
      <c r="AG195" s="106"/>
      <c r="AH195" s="107"/>
      <c r="AI195" s="108"/>
      <c r="AJ195" s="109"/>
      <c r="AK195" s="109"/>
      <c r="AL195" s="109"/>
      <c r="AM195" s="297" t="e">
        <f>VLOOKUP(J195,[2]Лист2!$A$2:$B$44,2,FALSE)</f>
        <v>#N/A</v>
      </c>
      <c r="AN195" s="110"/>
      <c r="AO195" s="298" t="e">
        <f>VLOOKUP(J195,[3]Общее!$A$2:$B$111,2,FALSE)/1000</f>
        <v>#N/A</v>
      </c>
      <c r="AP195" s="111" t="str">
        <f t="shared" si="19"/>
        <v/>
      </c>
      <c r="AQ195" s="112"/>
      <c r="AR195" s="113">
        <f t="shared" si="20"/>
        <v>0</v>
      </c>
      <c r="AS195" s="114" t="str">
        <f t="shared" si="21"/>
        <v/>
      </c>
      <c r="AT195" s="115"/>
      <c r="AU195" s="108"/>
      <c r="AV195" s="116" t="b">
        <f>IF(AND(ISERR(FIND({"."},AM195))),IF(AND(0&lt;AM195,AM195&lt;($AW195+1)),"красный",IF(AND($AW195&lt;AM195,AM195&lt;($AX195+1)),"оранжевый",IF(AND($AX195&lt;AM195,AM195&lt;($AY195+1)),"желтый",IF(AND(0&lt;AM195,AM195&gt;=$AZ195),"зеленый","")))))</f>
        <v>0</v>
      </c>
      <c r="AW195" s="117" t="e">
        <f>VLOOKUP(E195,КТ!$A$4:$AC$911,26,0)</f>
        <v>#N/A</v>
      </c>
      <c r="AX195" s="116" t="e">
        <f>VLOOKUP(E195,КТ!$A$4:$AC$911,27,0)</f>
        <v>#N/A</v>
      </c>
      <c r="AY195" s="116" t="e">
        <f>VLOOKUP(E195,КТ!$A$4:$AC$911,28,0)</f>
        <v>#N/A</v>
      </c>
      <c r="AZ195" s="118" t="e">
        <f>VLOOKUP(E195,КТ!$A$4:$AC$911,29,0)</f>
        <v>#N/A</v>
      </c>
      <c r="BA195" s="119"/>
      <c r="BB195" s="119"/>
      <c r="BC195" s="119"/>
      <c r="BD195" s="131" t="e">
        <f t="shared" si="22"/>
        <v>#N/A</v>
      </c>
      <c r="BE195" s="120" t="str">
        <f>IF(E195="","",(VLOOKUP(E195,КТ!$A$4:$AD$911,30,0)))</f>
        <v/>
      </c>
      <c r="BF195" s="121" t="str">
        <f>IF(E195="","",(VLOOKUP(E195,КТ!$A$4:$AD$911,5,0)))</f>
        <v/>
      </c>
      <c r="BG195" s="122"/>
      <c r="BH195" s="132"/>
      <c r="BI195" s="132"/>
      <c r="BJ195" s="132"/>
      <c r="BK195" s="123"/>
      <c r="BL195" s="124"/>
      <c r="BM195" s="125" t="str">
        <f>IFERROR(VLOOKUP(E195,КТ!$A$4:$AE$911,31,FALSE),"")</f>
        <v/>
      </c>
      <c r="BN195" s="124"/>
      <c r="BO195" s="126"/>
      <c r="BP195" s="124"/>
      <c r="BQ195" s="124"/>
      <c r="BR195" s="127"/>
      <c r="BS195" s="127"/>
      <c r="BT195" s="128"/>
      <c r="BU195" s="128"/>
      <c r="BV195" s="129"/>
      <c r="BW195" s="129"/>
      <c r="BX195" s="129"/>
    </row>
    <row r="196" spans="1:76" s="90" customFormat="1" x14ac:dyDescent="0.25">
      <c r="A196" s="91"/>
      <c r="B196" s="278">
        <v>186</v>
      </c>
      <c r="C196" s="93"/>
      <c r="D196" s="92"/>
      <c r="E196" s="130"/>
      <c r="F196" s="94" t="e">
        <f>VLOOKUP(E196,КТ!$A$4:$B$911,2,0)</f>
        <v>#N/A</v>
      </c>
      <c r="G196" s="95"/>
      <c r="H196" s="96"/>
      <c r="I196" s="97"/>
      <c r="J196" s="98"/>
      <c r="K196" s="99"/>
      <c r="L196" s="100" t="str">
        <f t="shared" si="18"/>
        <v>НЕТ</v>
      </c>
      <c r="M196" s="101" t="e">
        <f>VLOOKUP(E196,КТ!$A$4:$X$911,24,FALSE)</f>
        <v>#N/A</v>
      </c>
      <c r="N196" s="99"/>
      <c r="O196" s="99"/>
      <c r="P196" s="102"/>
      <c r="Q196" s="103"/>
      <c r="R196" s="103"/>
      <c r="S196" s="103"/>
      <c r="T196" s="104"/>
      <c r="U196" s="105"/>
      <c r="V196" s="105"/>
      <c r="W196" s="105"/>
      <c r="X196" s="105"/>
      <c r="Y196" s="105"/>
      <c r="Z196" s="105"/>
      <c r="AA196" s="105"/>
      <c r="AB196" s="105"/>
      <c r="AC196" s="105"/>
      <c r="AD196" s="105"/>
      <c r="AE196" s="105"/>
      <c r="AF196" s="105"/>
      <c r="AG196" s="106"/>
      <c r="AH196" s="107"/>
      <c r="AI196" s="108"/>
      <c r="AJ196" s="109"/>
      <c r="AK196" s="109"/>
      <c r="AL196" s="109"/>
      <c r="AM196" s="297" t="e">
        <f>VLOOKUP(J196,[2]Лист2!$A$2:$B$44,2,FALSE)</f>
        <v>#N/A</v>
      </c>
      <c r="AN196" s="110"/>
      <c r="AO196" s="298" t="e">
        <f>VLOOKUP(J196,[3]Общее!$A$2:$B$111,2,FALSE)/1000</f>
        <v>#N/A</v>
      </c>
      <c r="AP196" s="111" t="str">
        <f t="shared" si="19"/>
        <v/>
      </c>
      <c r="AQ196" s="112"/>
      <c r="AR196" s="113">
        <f t="shared" si="20"/>
        <v>0</v>
      </c>
      <c r="AS196" s="114" t="str">
        <f t="shared" si="21"/>
        <v/>
      </c>
      <c r="AT196" s="115"/>
      <c r="AU196" s="108"/>
      <c r="AV196" s="116" t="b">
        <f>IF(AND(ISERR(FIND({"."},AM196))),IF(AND(0&lt;AM196,AM196&lt;($AW196+1)),"красный",IF(AND($AW196&lt;AM196,AM196&lt;($AX196+1)),"оранжевый",IF(AND($AX196&lt;AM196,AM196&lt;($AY196+1)),"желтый",IF(AND(0&lt;AM196,AM196&gt;=$AZ196),"зеленый","")))))</f>
        <v>0</v>
      </c>
      <c r="AW196" s="117" t="e">
        <f>VLOOKUP(E196,КТ!$A$4:$AC$911,26,0)</f>
        <v>#N/A</v>
      </c>
      <c r="AX196" s="116" t="e">
        <f>VLOOKUP(E196,КТ!$A$4:$AC$911,27,0)</f>
        <v>#N/A</v>
      </c>
      <c r="AY196" s="116" t="e">
        <f>VLOOKUP(E196,КТ!$A$4:$AC$911,28,0)</f>
        <v>#N/A</v>
      </c>
      <c r="AZ196" s="118" t="e">
        <f>VLOOKUP(E196,КТ!$A$4:$AC$911,29,0)</f>
        <v>#N/A</v>
      </c>
      <c r="BA196" s="119"/>
      <c r="BB196" s="119"/>
      <c r="BC196" s="119"/>
      <c r="BD196" s="131" t="e">
        <f t="shared" si="22"/>
        <v>#N/A</v>
      </c>
      <c r="BE196" s="120" t="str">
        <f>IF(E196="","",(VLOOKUP(E196,КТ!$A$4:$AD$911,30,0)))</f>
        <v/>
      </c>
      <c r="BF196" s="121" t="str">
        <f>IF(E196="","",(VLOOKUP(E196,КТ!$A$4:$AD$911,5,0)))</f>
        <v/>
      </c>
      <c r="BG196" s="122"/>
      <c r="BH196" s="132"/>
      <c r="BI196" s="132"/>
      <c r="BJ196" s="132"/>
      <c r="BK196" s="123"/>
      <c r="BL196" s="124"/>
      <c r="BM196" s="125" t="str">
        <f>IFERROR(VLOOKUP(E196,КТ!$A$4:$AE$911,31,FALSE),"")</f>
        <v/>
      </c>
      <c r="BN196" s="124"/>
      <c r="BO196" s="126"/>
      <c r="BP196" s="124"/>
      <c r="BQ196" s="124"/>
      <c r="BR196" s="127"/>
      <c r="BS196" s="127"/>
      <c r="BT196" s="128"/>
      <c r="BU196" s="128"/>
      <c r="BV196" s="129"/>
      <c r="BW196" s="129"/>
      <c r="BX196" s="129"/>
    </row>
    <row r="197" spans="1:76" s="90" customFormat="1" x14ac:dyDescent="0.25">
      <c r="A197" s="91"/>
      <c r="B197" s="278">
        <v>187</v>
      </c>
      <c r="C197" s="93"/>
      <c r="D197" s="92"/>
      <c r="E197" s="130"/>
      <c r="F197" s="94" t="e">
        <f>VLOOKUP(E197,КТ!$A$4:$B$911,2,0)</f>
        <v>#N/A</v>
      </c>
      <c r="G197" s="95"/>
      <c r="H197" s="96"/>
      <c r="I197" s="97"/>
      <c r="J197" s="98"/>
      <c r="K197" s="99"/>
      <c r="L197" s="100" t="str">
        <f t="shared" si="18"/>
        <v>НЕТ</v>
      </c>
      <c r="M197" s="101" t="e">
        <f>VLOOKUP(E197,КТ!$A$4:$X$911,24,FALSE)</f>
        <v>#N/A</v>
      </c>
      <c r="N197" s="99"/>
      <c r="O197" s="99"/>
      <c r="P197" s="102"/>
      <c r="Q197" s="103"/>
      <c r="R197" s="103"/>
      <c r="S197" s="103"/>
      <c r="T197" s="104"/>
      <c r="U197" s="105"/>
      <c r="V197" s="105"/>
      <c r="W197" s="105"/>
      <c r="X197" s="105"/>
      <c r="Y197" s="105"/>
      <c r="Z197" s="105"/>
      <c r="AA197" s="105"/>
      <c r="AB197" s="105"/>
      <c r="AC197" s="105"/>
      <c r="AD197" s="105"/>
      <c r="AE197" s="105"/>
      <c r="AF197" s="105"/>
      <c r="AG197" s="106"/>
      <c r="AH197" s="107"/>
      <c r="AI197" s="108"/>
      <c r="AJ197" s="109"/>
      <c r="AK197" s="109"/>
      <c r="AL197" s="109"/>
      <c r="AM197" s="297" t="e">
        <f>VLOOKUP(J197,[2]Лист2!$A$2:$B$44,2,FALSE)</f>
        <v>#N/A</v>
      </c>
      <c r="AN197" s="110"/>
      <c r="AO197" s="298" t="e">
        <f>VLOOKUP(J197,[3]Общее!$A$2:$B$111,2,FALSE)/1000</f>
        <v>#N/A</v>
      </c>
      <c r="AP197" s="111" t="str">
        <f t="shared" si="19"/>
        <v/>
      </c>
      <c r="AQ197" s="112"/>
      <c r="AR197" s="113">
        <f t="shared" si="20"/>
        <v>0</v>
      </c>
      <c r="AS197" s="114" t="str">
        <f t="shared" si="21"/>
        <v/>
      </c>
      <c r="AT197" s="115"/>
      <c r="AU197" s="108"/>
      <c r="AV197" s="116" t="b">
        <f>IF(AND(ISERR(FIND({"."},AM197))),IF(AND(0&lt;AM197,AM197&lt;($AW197+1)),"красный",IF(AND($AW197&lt;AM197,AM197&lt;($AX197+1)),"оранжевый",IF(AND($AX197&lt;AM197,AM197&lt;($AY197+1)),"желтый",IF(AND(0&lt;AM197,AM197&gt;=$AZ197),"зеленый","")))))</f>
        <v>0</v>
      </c>
      <c r="AW197" s="117" t="e">
        <f>VLOOKUP(E197,КТ!$A$4:$AC$911,26,0)</f>
        <v>#N/A</v>
      </c>
      <c r="AX197" s="116" t="e">
        <f>VLOOKUP(E197,КТ!$A$4:$AC$911,27,0)</f>
        <v>#N/A</v>
      </c>
      <c r="AY197" s="116" t="e">
        <f>VLOOKUP(E197,КТ!$A$4:$AC$911,28,0)</f>
        <v>#N/A</v>
      </c>
      <c r="AZ197" s="118" t="e">
        <f>VLOOKUP(E197,КТ!$A$4:$AC$911,29,0)</f>
        <v>#N/A</v>
      </c>
      <c r="BA197" s="119"/>
      <c r="BB197" s="119"/>
      <c r="BC197" s="119"/>
      <c r="BD197" s="131" t="e">
        <f t="shared" si="22"/>
        <v>#N/A</v>
      </c>
      <c r="BE197" s="120" t="str">
        <f>IF(E197="","",(VLOOKUP(E197,КТ!$A$4:$AD$911,30,0)))</f>
        <v/>
      </c>
      <c r="BF197" s="121" t="str">
        <f>IF(E197="","",(VLOOKUP(E197,КТ!$A$4:$AD$911,5,0)))</f>
        <v/>
      </c>
      <c r="BG197" s="122"/>
      <c r="BH197" s="132"/>
      <c r="BI197" s="132"/>
      <c r="BJ197" s="132"/>
      <c r="BK197" s="123"/>
      <c r="BL197" s="124"/>
      <c r="BM197" s="125" t="str">
        <f>IFERROR(VLOOKUP(E197,КТ!$A$4:$AE$911,31,FALSE),"")</f>
        <v/>
      </c>
      <c r="BN197" s="124"/>
      <c r="BO197" s="126"/>
      <c r="BP197" s="124"/>
      <c r="BQ197" s="124"/>
      <c r="BR197" s="127"/>
      <c r="BS197" s="127"/>
      <c r="BT197" s="128"/>
      <c r="BU197" s="128"/>
      <c r="BV197" s="129"/>
      <c r="BW197" s="129"/>
      <c r="BX197" s="129"/>
    </row>
    <row r="198" spans="1:76" s="90" customFormat="1" x14ac:dyDescent="0.25">
      <c r="A198" s="91"/>
      <c r="B198" s="278">
        <v>188</v>
      </c>
      <c r="C198" s="93"/>
      <c r="D198" s="92"/>
      <c r="E198" s="130"/>
      <c r="F198" s="94" t="e">
        <f>VLOOKUP(E198,КТ!$A$4:$B$911,2,0)</f>
        <v>#N/A</v>
      </c>
      <c r="G198" s="95"/>
      <c r="H198" s="96"/>
      <c r="I198" s="97"/>
      <c r="J198" s="98"/>
      <c r="K198" s="99"/>
      <c r="L198" s="100" t="str">
        <f t="shared" si="18"/>
        <v>НЕТ</v>
      </c>
      <c r="M198" s="101" t="e">
        <f>VLOOKUP(E198,КТ!$A$4:$X$911,24,FALSE)</f>
        <v>#N/A</v>
      </c>
      <c r="N198" s="99"/>
      <c r="O198" s="99"/>
      <c r="P198" s="102"/>
      <c r="Q198" s="103"/>
      <c r="R198" s="103"/>
      <c r="S198" s="103"/>
      <c r="T198" s="104"/>
      <c r="U198" s="105"/>
      <c r="V198" s="105"/>
      <c r="W198" s="105"/>
      <c r="X198" s="105"/>
      <c r="Y198" s="105"/>
      <c r="Z198" s="105"/>
      <c r="AA198" s="105"/>
      <c r="AB198" s="105"/>
      <c r="AC198" s="105"/>
      <c r="AD198" s="105"/>
      <c r="AE198" s="105"/>
      <c r="AF198" s="105"/>
      <c r="AG198" s="106"/>
      <c r="AH198" s="107"/>
      <c r="AI198" s="108"/>
      <c r="AJ198" s="109"/>
      <c r="AK198" s="109"/>
      <c r="AL198" s="109"/>
      <c r="AM198" s="297" t="e">
        <f>VLOOKUP(J198,[2]Лист2!$A$2:$B$44,2,FALSE)</f>
        <v>#N/A</v>
      </c>
      <c r="AN198" s="110"/>
      <c r="AO198" s="298" t="e">
        <f>VLOOKUP(J198,[3]Общее!$A$2:$B$111,2,FALSE)/1000</f>
        <v>#N/A</v>
      </c>
      <c r="AP198" s="111" t="str">
        <f t="shared" si="19"/>
        <v/>
      </c>
      <c r="AQ198" s="112"/>
      <c r="AR198" s="113">
        <f t="shared" si="20"/>
        <v>0</v>
      </c>
      <c r="AS198" s="114" t="str">
        <f t="shared" si="21"/>
        <v/>
      </c>
      <c r="AT198" s="115"/>
      <c r="AU198" s="108"/>
      <c r="AV198" s="116" t="b">
        <f>IF(AND(ISERR(FIND({"."},AM198))),IF(AND(0&lt;AM198,AM198&lt;($AW198+1)),"красный",IF(AND($AW198&lt;AM198,AM198&lt;($AX198+1)),"оранжевый",IF(AND($AX198&lt;AM198,AM198&lt;($AY198+1)),"желтый",IF(AND(0&lt;AM198,AM198&gt;=$AZ198),"зеленый","")))))</f>
        <v>0</v>
      </c>
      <c r="AW198" s="117" t="e">
        <f>VLOOKUP(E198,КТ!$A$4:$AC$911,26,0)</f>
        <v>#N/A</v>
      </c>
      <c r="AX198" s="116" t="e">
        <f>VLOOKUP(E198,КТ!$A$4:$AC$911,27,0)</f>
        <v>#N/A</v>
      </c>
      <c r="AY198" s="116" t="e">
        <f>VLOOKUP(E198,КТ!$A$4:$AC$911,28,0)</f>
        <v>#N/A</v>
      </c>
      <c r="AZ198" s="118" t="e">
        <f>VLOOKUP(E198,КТ!$A$4:$AC$911,29,0)</f>
        <v>#N/A</v>
      </c>
      <c r="BA198" s="119"/>
      <c r="BB198" s="119"/>
      <c r="BC198" s="119"/>
      <c r="BD198" s="131" t="e">
        <f t="shared" si="22"/>
        <v>#N/A</v>
      </c>
      <c r="BE198" s="120" t="str">
        <f>IF(E198="","",(VLOOKUP(E198,КТ!$A$4:$AD$911,30,0)))</f>
        <v/>
      </c>
      <c r="BF198" s="121" t="str">
        <f>IF(E198="","",(VLOOKUP(E198,КТ!$A$4:$AD$911,5,0)))</f>
        <v/>
      </c>
      <c r="BG198" s="122"/>
      <c r="BH198" s="132"/>
      <c r="BI198" s="132"/>
      <c r="BJ198" s="132"/>
      <c r="BK198" s="123"/>
      <c r="BL198" s="124"/>
      <c r="BM198" s="125" t="str">
        <f>IFERROR(VLOOKUP(E198,КТ!$A$4:$AE$911,31,FALSE),"")</f>
        <v/>
      </c>
      <c r="BN198" s="124"/>
      <c r="BO198" s="126"/>
      <c r="BP198" s="124"/>
      <c r="BQ198" s="124"/>
      <c r="BR198" s="127"/>
      <c r="BS198" s="127"/>
      <c r="BT198" s="128"/>
      <c r="BU198" s="128"/>
      <c r="BV198" s="129"/>
      <c r="BW198" s="129"/>
      <c r="BX198" s="129"/>
    </row>
    <row r="199" spans="1:76" s="90" customFormat="1" x14ac:dyDescent="0.25">
      <c r="A199" s="91"/>
      <c r="B199" s="278">
        <v>189</v>
      </c>
      <c r="C199" s="93"/>
      <c r="D199" s="92"/>
      <c r="E199" s="130"/>
      <c r="F199" s="94" t="e">
        <f>VLOOKUP(E199,КТ!$A$4:$B$911,2,0)</f>
        <v>#N/A</v>
      </c>
      <c r="G199" s="95"/>
      <c r="H199" s="96"/>
      <c r="I199" s="97"/>
      <c r="J199" s="98"/>
      <c r="K199" s="99"/>
      <c r="L199" s="100" t="str">
        <f t="shared" si="18"/>
        <v>НЕТ</v>
      </c>
      <c r="M199" s="101" t="e">
        <f>VLOOKUP(E199,КТ!$A$4:$X$911,24,FALSE)</f>
        <v>#N/A</v>
      </c>
      <c r="N199" s="99"/>
      <c r="O199" s="99"/>
      <c r="P199" s="102"/>
      <c r="Q199" s="103"/>
      <c r="R199" s="103"/>
      <c r="S199" s="103"/>
      <c r="T199" s="104"/>
      <c r="U199" s="105"/>
      <c r="V199" s="105"/>
      <c r="W199" s="105"/>
      <c r="X199" s="105"/>
      <c r="Y199" s="105"/>
      <c r="Z199" s="105"/>
      <c r="AA199" s="105"/>
      <c r="AB199" s="105"/>
      <c r="AC199" s="105"/>
      <c r="AD199" s="105"/>
      <c r="AE199" s="105"/>
      <c r="AF199" s="105"/>
      <c r="AG199" s="106"/>
      <c r="AH199" s="107"/>
      <c r="AI199" s="108"/>
      <c r="AJ199" s="109"/>
      <c r="AK199" s="109"/>
      <c r="AL199" s="109"/>
      <c r="AM199" s="297" t="e">
        <f>VLOOKUP(J199,[2]Лист2!$A$2:$B$44,2,FALSE)</f>
        <v>#N/A</v>
      </c>
      <c r="AN199" s="110"/>
      <c r="AO199" s="298" t="e">
        <f>VLOOKUP(J199,[3]Общее!$A$2:$B$111,2,FALSE)/1000</f>
        <v>#N/A</v>
      </c>
      <c r="AP199" s="111" t="str">
        <f t="shared" si="19"/>
        <v/>
      </c>
      <c r="AQ199" s="112"/>
      <c r="AR199" s="113">
        <f t="shared" si="20"/>
        <v>0</v>
      </c>
      <c r="AS199" s="114" t="str">
        <f t="shared" si="21"/>
        <v/>
      </c>
      <c r="AT199" s="115"/>
      <c r="AU199" s="108"/>
      <c r="AV199" s="116" t="b">
        <f>IF(AND(ISERR(FIND({"."},AM199))),IF(AND(0&lt;AM199,AM199&lt;($AW199+1)),"красный",IF(AND($AW199&lt;AM199,AM199&lt;($AX199+1)),"оранжевый",IF(AND($AX199&lt;AM199,AM199&lt;($AY199+1)),"желтый",IF(AND(0&lt;AM199,AM199&gt;=$AZ199),"зеленый","")))))</f>
        <v>0</v>
      </c>
      <c r="AW199" s="117" t="e">
        <f>VLOOKUP(E199,КТ!$A$4:$AC$911,26,0)</f>
        <v>#N/A</v>
      </c>
      <c r="AX199" s="116" t="e">
        <f>VLOOKUP(E199,КТ!$A$4:$AC$911,27,0)</f>
        <v>#N/A</v>
      </c>
      <c r="AY199" s="116" t="e">
        <f>VLOOKUP(E199,КТ!$A$4:$AC$911,28,0)</f>
        <v>#N/A</v>
      </c>
      <c r="AZ199" s="118" t="e">
        <f>VLOOKUP(E199,КТ!$A$4:$AC$911,29,0)</f>
        <v>#N/A</v>
      </c>
      <c r="BA199" s="119"/>
      <c r="BB199" s="119"/>
      <c r="BC199" s="119"/>
      <c r="BD199" s="131" t="e">
        <f t="shared" si="22"/>
        <v>#N/A</v>
      </c>
      <c r="BE199" s="120" t="str">
        <f>IF(E199="","",(VLOOKUP(E199,КТ!$A$4:$AD$911,30,0)))</f>
        <v/>
      </c>
      <c r="BF199" s="121" t="str">
        <f>IF(E199="","",(VLOOKUP(E199,КТ!$A$4:$AD$911,5,0)))</f>
        <v/>
      </c>
      <c r="BG199" s="122"/>
      <c r="BH199" s="132"/>
      <c r="BI199" s="132"/>
      <c r="BJ199" s="132"/>
      <c r="BK199" s="123"/>
      <c r="BL199" s="124"/>
      <c r="BM199" s="125" t="str">
        <f>IFERROR(VLOOKUP(E199,КТ!$A$4:$AE$911,31,FALSE),"")</f>
        <v/>
      </c>
      <c r="BN199" s="124"/>
      <c r="BO199" s="126"/>
      <c r="BP199" s="124"/>
      <c r="BQ199" s="124"/>
      <c r="BR199" s="127"/>
      <c r="BS199" s="127"/>
      <c r="BT199" s="128"/>
      <c r="BU199" s="128"/>
      <c r="BV199" s="129"/>
      <c r="BW199" s="129"/>
      <c r="BX199" s="129"/>
    </row>
    <row r="200" spans="1:76" s="90" customFormat="1" x14ac:dyDescent="0.25">
      <c r="A200" s="91"/>
      <c r="B200" s="278">
        <v>190</v>
      </c>
      <c r="C200" s="93"/>
      <c r="D200" s="92"/>
      <c r="E200" s="130"/>
      <c r="F200" s="94" t="e">
        <f>VLOOKUP(E200,КТ!$A$4:$B$911,2,0)</f>
        <v>#N/A</v>
      </c>
      <c r="G200" s="95"/>
      <c r="H200" s="96"/>
      <c r="I200" s="97"/>
      <c r="J200" s="98"/>
      <c r="K200" s="99"/>
      <c r="L200" s="100" t="str">
        <f t="shared" si="18"/>
        <v>НЕТ</v>
      </c>
      <c r="M200" s="101" t="e">
        <f>VLOOKUP(E200,КТ!$A$4:$X$911,24,FALSE)</f>
        <v>#N/A</v>
      </c>
      <c r="N200" s="99"/>
      <c r="O200" s="99"/>
      <c r="P200" s="102"/>
      <c r="Q200" s="103"/>
      <c r="R200" s="103"/>
      <c r="S200" s="103"/>
      <c r="T200" s="104"/>
      <c r="U200" s="105"/>
      <c r="V200" s="105"/>
      <c r="W200" s="105"/>
      <c r="X200" s="105"/>
      <c r="Y200" s="105"/>
      <c r="Z200" s="105"/>
      <c r="AA200" s="105"/>
      <c r="AB200" s="105"/>
      <c r="AC200" s="105"/>
      <c r="AD200" s="105"/>
      <c r="AE200" s="105"/>
      <c r="AF200" s="105"/>
      <c r="AG200" s="106"/>
      <c r="AH200" s="107"/>
      <c r="AI200" s="108"/>
      <c r="AJ200" s="109"/>
      <c r="AK200" s="109"/>
      <c r="AL200" s="109"/>
      <c r="AM200" s="297" t="e">
        <f>VLOOKUP(J200,[2]Лист2!$A$2:$B$44,2,FALSE)</f>
        <v>#N/A</v>
      </c>
      <c r="AN200" s="110"/>
      <c r="AO200" s="298" t="e">
        <f>VLOOKUP(J200,[3]Общее!$A$2:$B$111,2,FALSE)/1000</f>
        <v>#N/A</v>
      </c>
      <c r="AP200" s="111" t="str">
        <f t="shared" si="19"/>
        <v/>
      </c>
      <c r="AQ200" s="112"/>
      <c r="AR200" s="113">
        <f t="shared" si="20"/>
        <v>0</v>
      </c>
      <c r="AS200" s="114" t="str">
        <f t="shared" si="21"/>
        <v/>
      </c>
      <c r="AT200" s="115"/>
      <c r="AU200" s="108"/>
      <c r="AV200" s="116" t="b">
        <f>IF(AND(ISERR(FIND({"."},AM200))),IF(AND(0&lt;AM200,AM200&lt;($AW200+1)),"красный",IF(AND($AW200&lt;AM200,AM200&lt;($AX200+1)),"оранжевый",IF(AND($AX200&lt;AM200,AM200&lt;($AY200+1)),"желтый",IF(AND(0&lt;AM200,AM200&gt;=$AZ200),"зеленый","")))))</f>
        <v>0</v>
      </c>
      <c r="AW200" s="117" t="e">
        <f>VLOOKUP(E200,КТ!$A$4:$AC$911,26,0)</f>
        <v>#N/A</v>
      </c>
      <c r="AX200" s="116" t="e">
        <f>VLOOKUP(E200,КТ!$A$4:$AC$911,27,0)</f>
        <v>#N/A</v>
      </c>
      <c r="AY200" s="116" t="e">
        <f>VLOOKUP(E200,КТ!$A$4:$AC$911,28,0)</f>
        <v>#N/A</v>
      </c>
      <c r="AZ200" s="118" t="e">
        <f>VLOOKUP(E200,КТ!$A$4:$AC$911,29,0)</f>
        <v>#N/A</v>
      </c>
      <c r="BA200" s="119"/>
      <c r="BB200" s="119"/>
      <c r="BC200" s="119"/>
      <c r="BD200" s="131" t="e">
        <f t="shared" si="22"/>
        <v>#N/A</v>
      </c>
      <c r="BE200" s="120" t="str">
        <f>IF(E200="","",(VLOOKUP(E200,КТ!$A$4:$AD$911,30,0)))</f>
        <v/>
      </c>
      <c r="BF200" s="121" t="str">
        <f>IF(E200="","",(VLOOKUP(E200,КТ!$A$4:$AD$911,5,0)))</f>
        <v/>
      </c>
      <c r="BG200" s="122"/>
      <c r="BH200" s="132"/>
      <c r="BI200" s="132"/>
      <c r="BJ200" s="132"/>
      <c r="BK200" s="123"/>
      <c r="BL200" s="124"/>
      <c r="BM200" s="125" t="str">
        <f>IFERROR(VLOOKUP(E200,КТ!$A$4:$AE$911,31,FALSE),"")</f>
        <v/>
      </c>
      <c r="BN200" s="124"/>
      <c r="BO200" s="126"/>
      <c r="BP200" s="124"/>
      <c r="BQ200" s="124"/>
      <c r="BR200" s="127"/>
      <c r="BS200" s="127"/>
      <c r="BT200" s="128"/>
      <c r="BU200" s="128"/>
      <c r="BV200" s="129"/>
      <c r="BW200" s="129"/>
      <c r="BX200" s="129"/>
    </row>
    <row r="201" spans="1:76" s="90" customFormat="1" x14ac:dyDescent="0.25">
      <c r="A201" s="91"/>
      <c r="B201" s="278">
        <v>191</v>
      </c>
      <c r="C201" s="93"/>
      <c r="D201" s="92"/>
      <c r="E201" s="130"/>
      <c r="F201" s="94" t="e">
        <f>VLOOKUP(E201,КТ!$A$4:$B$911,2,0)</f>
        <v>#N/A</v>
      </c>
      <c r="G201" s="95"/>
      <c r="H201" s="96"/>
      <c r="I201" s="97"/>
      <c r="J201" s="98"/>
      <c r="K201" s="99"/>
      <c r="L201" s="100" t="str">
        <f t="shared" si="18"/>
        <v>НЕТ</v>
      </c>
      <c r="M201" s="101" t="e">
        <f>VLOOKUP(E201,КТ!$A$4:$X$911,24,FALSE)</f>
        <v>#N/A</v>
      </c>
      <c r="N201" s="99"/>
      <c r="O201" s="99"/>
      <c r="P201" s="102"/>
      <c r="Q201" s="103"/>
      <c r="R201" s="103"/>
      <c r="S201" s="103"/>
      <c r="T201" s="104"/>
      <c r="U201" s="105"/>
      <c r="V201" s="105"/>
      <c r="W201" s="105"/>
      <c r="X201" s="105"/>
      <c r="Y201" s="105"/>
      <c r="Z201" s="105"/>
      <c r="AA201" s="105"/>
      <c r="AB201" s="105"/>
      <c r="AC201" s="105"/>
      <c r="AD201" s="105"/>
      <c r="AE201" s="105"/>
      <c r="AF201" s="105"/>
      <c r="AG201" s="106"/>
      <c r="AH201" s="107"/>
      <c r="AI201" s="108"/>
      <c r="AJ201" s="109"/>
      <c r="AK201" s="109"/>
      <c r="AL201" s="109"/>
      <c r="AM201" s="297" t="e">
        <f>VLOOKUP(J201,[2]Лист2!$A$2:$B$44,2,FALSE)</f>
        <v>#N/A</v>
      </c>
      <c r="AN201" s="110"/>
      <c r="AO201" s="298" t="e">
        <f>VLOOKUP(J201,[3]Общее!$A$2:$B$111,2,FALSE)/1000</f>
        <v>#N/A</v>
      </c>
      <c r="AP201" s="111" t="str">
        <f t="shared" si="19"/>
        <v/>
      </c>
      <c r="AQ201" s="112"/>
      <c r="AR201" s="113">
        <f t="shared" si="20"/>
        <v>0</v>
      </c>
      <c r="AS201" s="114" t="str">
        <f t="shared" si="21"/>
        <v/>
      </c>
      <c r="AT201" s="115"/>
      <c r="AU201" s="108"/>
      <c r="AV201" s="116" t="b">
        <f>IF(AND(ISERR(FIND({"."},AM201))),IF(AND(0&lt;AM201,AM201&lt;($AW201+1)),"красный",IF(AND($AW201&lt;AM201,AM201&lt;($AX201+1)),"оранжевый",IF(AND($AX201&lt;AM201,AM201&lt;($AY201+1)),"желтый",IF(AND(0&lt;AM201,AM201&gt;=$AZ201),"зеленый","")))))</f>
        <v>0</v>
      </c>
      <c r="AW201" s="117" t="e">
        <f>VLOOKUP(E201,КТ!$A$4:$AC$911,26,0)</f>
        <v>#N/A</v>
      </c>
      <c r="AX201" s="116" t="e">
        <f>VLOOKUP(E201,КТ!$A$4:$AC$911,27,0)</f>
        <v>#N/A</v>
      </c>
      <c r="AY201" s="116" t="e">
        <f>VLOOKUP(E201,КТ!$A$4:$AC$911,28,0)</f>
        <v>#N/A</v>
      </c>
      <c r="AZ201" s="118" t="e">
        <f>VLOOKUP(E201,КТ!$A$4:$AC$911,29,0)</f>
        <v>#N/A</v>
      </c>
      <c r="BA201" s="119"/>
      <c r="BB201" s="119"/>
      <c r="BC201" s="119"/>
      <c r="BD201" s="131" t="e">
        <f t="shared" si="22"/>
        <v>#N/A</v>
      </c>
      <c r="BE201" s="120" t="str">
        <f>IF(E201="","",(VLOOKUP(E201,КТ!$A$4:$AD$911,30,0)))</f>
        <v/>
      </c>
      <c r="BF201" s="121" t="str">
        <f>IF(E201="","",(VLOOKUP(E201,КТ!$A$4:$AD$911,5,0)))</f>
        <v/>
      </c>
      <c r="BG201" s="122"/>
      <c r="BH201" s="132"/>
      <c r="BI201" s="132"/>
      <c r="BJ201" s="132"/>
      <c r="BK201" s="123"/>
      <c r="BL201" s="124"/>
      <c r="BM201" s="125" t="str">
        <f>IFERROR(VLOOKUP(E201,КТ!$A$4:$AE$911,31,FALSE),"")</f>
        <v/>
      </c>
      <c r="BN201" s="124"/>
      <c r="BO201" s="126"/>
      <c r="BP201" s="124"/>
      <c r="BQ201" s="124"/>
      <c r="BR201" s="127"/>
      <c r="BS201" s="127"/>
      <c r="BT201" s="128"/>
      <c r="BU201" s="128"/>
      <c r="BV201" s="129"/>
      <c r="BW201" s="129"/>
      <c r="BX201" s="129"/>
    </row>
    <row r="202" spans="1:76" s="90" customFormat="1" x14ac:dyDescent="0.25">
      <c r="A202" s="91"/>
      <c r="B202" s="278">
        <v>192</v>
      </c>
      <c r="C202" s="93"/>
      <c r="D202" s="92"/>
      <c r="E202" s="130"/>
      <c r="F202" s="94" t="e">
        <f>VLOOKUP(E202,КТ!$A$4:$B$911,2,0)</f>
        <v>#N/A</v>
      </c>
      <c r="G202" s="95"/>
      <c r="H202" s="96"/>
      <c r="I202" s="97"/>
      <c r="J202" s="98"/>
      <c r="K202" s="99"/>
      <c r="L202" s="100" t="str">
        <f t="shared" si="18"/>
        <v>НЕТ</v>
      </c>
      <c r="M202" s="101" t="e">
        <f>VLOOKUP(E202,КТ!$A$4:$X$911,24,FALSE)</f>
        <v>#N/A</v>
      </c>
      <c r="N202" s="99"/>
      <c r="O202" s="99"/>
      <c r="P202" s="102"/>
      <c r="Q202" s="103"/>
      <c r="R202" s="103"/>
      <c r="S202" s="103"/>
      <c r="T202" s="104"/>
      <c r="U202" s="105"/>
      <c r="V202" s="105"/>
      <c r="W202" s="105"/>
      <c r="X202" s="105"/>
      <c r="Y202" s="105"/>
      <c r="Z202" s="105"/>
      <c r="AA202" s="105"/>
      <c r="AB202" s="105"/>
      <c r="AC202" s="105"/>
      <c r="AD202" s="105"/>
      <c r="AE202" s="105"/>
      <c r="AF202" s="105"/>
      <c r="AG202" s="106"/>
      <c r="AH202" s="107"/>
      <c r="AI202" s="108"/>
      <c r="AJ202" s="109"/>
      <c r="AK202" s="109"/>
      <c r="AL202" s="109"/>
      <c r="AM202" s="297" t="e">
        <f>VLOOKUP(J202,[2]Лист2!$A$2:$B$44,2,FALSE)</f>
        <v>#N/A</v>
      </c>
      <c r="AN202" s="110"/>
      <c r="AO202" s="298" t="e">
        <f>VLOOKUP(J202,[3]Общее!$A$2:$B$111,2,FALSE)/1000</f>
        <v>#N/A</v>
      </c>
      <c r="AP202" s="111" t="str">
        <f t="shared" si="19"/>
        <v/>
      </c>
      <c r="AQ202" s="112"/>
      <c r="AR202" s="113">
        <f t="shared" si="20"/>
        <v>0</v>
      </c>
      <c r="AS202" s="114" t="str">
        <f t="shared" si="21"/>
        <v/>
      </c>
      <c r="AT202" s="115"/>
      <c r="AU202" s="108"/>
      <c r="AV202" s="116" t="b">
        <f>IF(AND(ISERR(FIND({"."},AM202))),IF(AND(0&lt;AM202,AM202&lt;($AW202+1)),"красный",IF(AND($AW202&lt;AM202,AM202&lt;($AX202+1)),"оранжевый",IF(AND($AX202&lt;AM202,AM202&lt;($AY202+1)),"желтый",IF(AND(0&lt;AM202,AM202&gt;=$AZ202),"зеленый","")))))</f>
        <v>0</v>
      </c>
      <c r="AW202" s="117" t="e">
        <f>VLOOKUP(E202,КТ!$A$4:$AC$911,26,0)</f>
        <v>#N/A</v>
      </c>
      <c r="AX202" s="116" t="e">
        <f>VLOOKUP(E202,КТ!$A$4:$AC$911,27,0)</f>
        <v>#N/A</v>
      </c>
      <c r="AY202" s="116" t="e">
        <f>VLOOKUP(E202,КТ!$A$4:$AC$911,28,0)</f>
        <v>#N/A</v>
      </c>
      <c r="AZ202" s="118" t="e">
        <f>VLOOKUP(E202,КТ!$A$4:$AC$911,29,0)</f>
        <v>#N/A</v>
      </c>
      <c r="BA202" s="119"/>
      <c r="BB202" s="119"/>
      <c r="BC202" s="119"/>
      <c r="BD202" s="131" t="e">
        <f t="shared" si="22"/>
        <v>#N/A</v>
      </c>
      <c r="BE202" s="120" t="str">
        <f>IF(E202="","",(VLOOKUP(E202,КТ!$A$4:$AD$911,30,0)))</f>
        <v/>
      </c>
      <c r="BF202" s="121" t="str">
        <f>IF(E202="","",(VLOOKUP(E202,КТ!$A$4:$AD$911,5,0)))</f>
        <v/>
      </c>
      <c r="BG202" s="122"/>
      <c r="BH202" s="132"/>
      <c r="BI202" s="132"/>
      <c r="BJ202" s="132"/>
      <c r="BK202" s="123"/>
      <c r="BL202" s="124"/>
      <c r="BM202" s="125" t="str">
        <f>IFERROR(VLOOKUP(E202,КТ!$A$4:$AE$911,31,FALSE),"")</f>
        <v/>
      </c>
      <c r="BN202" s="124"/>
      <c r="BO202" s="126"/>
      <c r="BP202" s="124"/>
      <c r="BQ202" s="124"/>
      <c r="BR202" s="127"/>
      <c r="BS202" s="127"/>
      <c r="BT202" s="128"/>
      <c r="BU202" s="128"/>
      <c r="BV202" s="129"/>
      <c r="BW202" s="129"/>
      <c r="BX202" s="129"/>
    </row>
    <row r="203" spans="1:76" s="90" customFormat="1" x14ac:dyDescent="0.25">
      <c r="A203" s="91"/>
      <c r="B203" s="278">
        <v>193</v>
      </c>
      <c r="C203" s="93"/>
      <c r="D203" s="92"/>
      <c r="E203" s="130"/>
      <c r="F203" s="94" t="e">
        <f>VLOOKUP(E203,КТ!$A$4:$B$911,2,0)</f>
        <v>#N/A</v>
      </c>
      <c r="G203" s="95"/>
      <c r="H203" s="96"/>
      <c r="I203" s="97"/>
      <c r="J203" s="98"/>
      <c r="K203" s="99"/>
      <c r="L203" s="100" t="str">
        <f t="shared" ref="L203:L266" si="23">IF(OR(AND(I203&gt;=300000,ROUNDUP((O203-N203)/365,1)&gt;=3),I203&gt;=500000),"ДА","НЕТ")</f>
        <v>НЕТ</v>
      </c>
      <c r="M203" s="101" t="e">
        <f>VLOOKUP(E203,КТ!$A$4:$X$911,24,FALSE)</f>
        <v>#N/A</v>
      </c>
      <c r="N203" s="99"/>
      <c r="O203" s="99"/>
      <c r="P203" s="102"/>
      <c r="Q203" s="103"/>
      <c r="R203" s="103"/>
      <c r="S203" s="103"/>
      <c r="T203" s="104"/>
      <c r="U203" s="105"/>
      <c r="V203" s="105"/>
      <c r="W203" s="105"/>
      <c r="X203" s="105"/>
      <c r="Y203" s="105"/>
      <c r="Z203" s="105"/>
      <c r="AA203" s="105"/>
      <c r="AB203" s="105"/>
      <c r="AC203" s="105"/>
      <c r="AD203" s="105"/>
      <c r="AE203" s="105"/>
      <c r="AF203" s="105"/>
      <c r="AG203" s="106"/>
      <c r="AH203" s="107"/>
      <c r="AI203" s="108"/>
      <c r="AJ203" s="109"/>
      <c r="AK203" s="109"/>
      <c r="AL203" s="109"/>
      <c r="AM203" s="297" t="e">
        <f>VLOOKUP(J203,[2]Лист2!$A$2:$B$44,2,FALSE)</f>
        <v>#N/A</v>
      </c>
      <c r="AN203" s="110"/>
      <c r="AO203" s="298" t="e">
        <f>VLOOKUP(J203,[3]Общее!$A$2:$B$111,2,FALSE)/1000</f>
        <v>#N/A</v>
      </c>
      <c r="AP203" s="111" t="str">
        <f t="shared" ref="AP203:AP266" si="24">IFERROR(AO203/I203*100,"")</f>
        <v/>
      </c>
      <c r="AQ203" s="112"/>
      <c r="AR203" s="113">
        <f t="shared" ref="AR203:AR266" si="25">I203-AQ203</f>
        <v>0</v>
      </c>
      <c r="AS203" s="114" t="str">
        <f t="shared" ref="AS203:AS266" si="26">IFERROR(AQ203/I203*100,"")</f>
        <v/>
      </c>
      <c r="AT203" s="115"/>
      <c r="AU203" s="108"/>
      <c r="AV203" s="116" t="b">
        <f>IF(AND(ISERR(FIND({"."},AM203))),IF(AND(0&lt;AM203,AM203&lt;($AW203+1)),"красный",IF(AND($AW203&lt;AM203,AM203&lt;($AX203+1)),"оранжевый",IF(AND($AX203&lt;AM203,AM203&lt;($AY203+1)),"желтый",IF(AND(0&lt;AM203,AM203&gt;=$AZ203),"зеленый","")))))</f>
        <v>0</v>
      </c>
      <c r="AW203" s="117" t="e">
        <f>VLOOKUP(E203,КТ!$A$4:$AC$911,26,0)</f>
        <v>#N/A</v>
      </c>
      <c r="AX203" s="116" t="e">
        <f>VLOOKUP(E203,КТ!$A$4:$AC$911,27,0)</f>
        <v>#N/A</v>
      </c>
      <c r="AY203" s="116" t="e">
        <f>VLOOKUP(E203,КТ!$A$4:$AC$911,28,0)</f>
        <v>#N/A</v>
      </c>
      <c r="AZ203" s="118" t="e">
        <f>VLOOKUP(E203,КТ!$A$4:$AC$911,29,0)</f>
        <v>#N/A</v>
      </c>
      <c r="BA203" s="119"/>
      <c r="BB203" s="119"/>
      <c r="BC203" s="119"/>
      <c r="BD203" s="131" t="e">
        <f t="shared" ref="BD203:BD266" si="27">IF(AND(0&lt;(U203+V203),0&lt;(X203+Y203),0&lt;AH203,90&lt;=AM203),"вопрос","соот-т")</f>
        <v>#N/A</v>
      </c>
      <c r="BE203" s="120" t="str">
        <f>IF(E203="","",(VLOOKUP(E203,КТ!$A$4:$AD$911,30,0)))</f>
        <v/>
      </c>
      <c r="BF203" s="121" t="str">
        <f>IF(E203="","",(VLOOKUP(E203,КТ!$A$4:$AD$911,5,0)))</f>
        <v/>
      </c>
      <c r="BG203" s="122"/>
      <c r="BH203" s="132"/>
      <c r="BI203" s="132"/>
      <c r="BJ203" s="132"/>
      <c r="BK203" s="123"/>
      <c r="BL203" s="124"/>
      <c r="BM203" s="125" t="str">
        <f>IFERROR(VLOOKUP(E203,КТ!$A$4:$AE$911,31,FALSE),"")</f>
        <v/>
      </c>
      <c r="BN203" s="124"/>
      <c r="BO203" s="126"/>
      <c r="BP203" s="124"/>
      <c r="BQ203" s="124"/>
      <c r="BR203" s="127"/>
      <c r="BS203" s="127"/>
      <c r="BT203" s="128"/>
      <c r="BU203" s="128"/>
      <c r="BV203" s="129"/>
      <c r="BW203" s="129"/>
      <c r="BX203" s="129"/>
    </row>
    <row r="204" spans="1:76" s="90" customFormat="1" x14ac:dyDescent="0.25">
      <c r="A204" s="91"/>
      <c r="B204" s="278">
        <v>194</v>
      </c>
      <c r="C204" s="93"/>
      <c r="D204" s="92"/>
      <c r="E204" s="130"/>
      <c r="F204" s="94" t="e">
        <f>VLOOKUP(E204,КТ!$A$4:$B$911,2,0)</f>
        <v>#N/A</v>
      </c>
      <c r="G204" s="95"/>
      <c r="H204" s="96"/>
      <c r="I204" s="97"/>
      <c r="J204" s="98"/>
      <c r="K204" s="99"/>
      <c r="L204" s="100" t="str">
        <f t="shared" si="23"/>
        <v>НЕТ</v>
      </c>
      <c r="M204" s="101" t="e">
        <f>VLOOKUP(E204,КТ!$A$4:$X$911,24,FALSE)</f>
        <v>#N/A</v>
      </c>
      <c r="N204" s="99"/>
      <c r="O204" s="99"/>
      <c r="P204" s="102"/>
      <c r="Q204" s="103"/>
      <c r="R204" s="103"/>
      <c r="S204" s="103"/>
      <c r="T204" s="104"/>
      <c r="U204" s="105"/>
      <c r="V204" s="105"/>
      <c r="W204" s="105"/>
      <c r="X204" s="105"/>
      <c r="Y204" s="105"/>
      <c r="Z204" s="105"/>
      <c r="AA204" s="105"/>
      <c r="AB204" s="105"/>
      <c r="AC204" s="105"/>
      <c r="AD204" s="105"/>
      <c r="AE204" s="105"/>
      <c r="AF204" s="105"/>
      <c r="AG204" s="106"/>
      <c r="AH204" s="107"/>
      <c r="AI204" s="108"/>
      <c r="AJ204" s="109"/>
      <c r="AK204" s="109"/>
      <c r="AL204" s="109"/>
      <c r="AM204" s="297" t="e">
        <f>VLOOKUP(J204,[2]Лист2!$A$2:$B$44,2,FALSE)</f>
        <v>#N/A</v>
      </c>
      <c r="AN204" s="110"/>
      <c r="AO204" s="298" t="e">
        <f>VLOOKUP(J204,[3]Общее!$A$2:$B$111,2,FALSE)/1000</f>
        <v>#N/A</v>
      </c>
      <c r="AP204" s="111" t="str">
        <f t="shared" si="24"/>
        <v/>
      </c>
      <c r="AQ204" s="112"/>
      <c r="AR204" s="113">
        <f t="shared" si="25"/>
        <v>0</v>
      </c>
      <c r="AS204" s="114" t="str">
        <f t="shared" si="26"/>
        <v/>
      </c>
      <c r="AT204" s="115"/>
      <c r="AU204" s="108"/>
      <c r="AV204" s="116" t="b">
        <f>IF(AND(ISERR(FIND({"."},AM204))),IF(AND(0&lt;AM204,AM204&lt;($AW204+1)),"красный",IF(AND($AW204&lt;AM204,AM204&lt;($AX204+1)),"оранжевый",IF(AND($AX204&lt;AM204,AM204&lt;($AY204+1)),"желтый",IF(AND(0&lt;AM204,AM204&gt;=$AZ204),"зеленый","")))))</f>
        <v>0</v>
      </c>
      <c r="AW204" s="117" t="e">
        <f>VLOOKUP(E204,КТ!$A$4:$AC$911,26,0)</f>
        <v>#N/A</v>
      </c>
      <c r="AX204" s="116" t="e">
        <f>VLOOKUP(E204,КТ!$A$4:$AC$911,27,0)</f>
        <v>#N/A</v>
      </c>
      <c r="AY204" s="116" t="e">
        <f>VLOOKUP(E204,КТ!$A$4:$AC$911,28,0)</f>
        <v>#N/A</v>
      </c>
      <c r="AZ204" s="118" t="e">
        <f>VLOOKUP(E204,КТ!$A$4:$AC$911,29,0)</f>
        <v>#N/A</v>
      </c>
      <c r="BA204" s="119"/>
      <c r="BB204" s="119"/>
      <c r="BC204" s="119"/>
      <c r="BD204" s="131" t="e">
        <f t="shared" si="27"/>
        <v>#N/A</v>
      </c>
      <c r="BE204" s="120" t="str">
        <f>IF(E204="","",(VLOOKUP(E204,КТ!$A$4:$AD$911,30,0)))</f>
        <v/>
      </c>
      <c r="BF204" s="121" t="str">
        <f>IF(E204="","",(VLOOKUP(E204,КТ!$A$4:$AD$911,5,0)))</f>
        <v/>
      </c>
      <c r="BG204" s="122"/>
      <c r="BH204" s="132"/>
      <c r="BI204" s="132"/>
      <c r="BJ204" s="132"/>
      <c r="BK204" s="123"/>
      <c r="BL204" s="124"/>
      <c r="BM204" s="125" t="str">
        <f>IFERROR(VLOOKUP(E204,КТ!$A$4:$AE$911,31,FALSE),"")</f>
        <v/>
      </c>
      <c r="BN204" s="124"/>
      <c r="BO204" s="126"/>
      <c r="BP204" s="124"/>
      <c r="BQ204" s="124"/>
      <c r="BR204" s="127"/>
      <c r="BS204" s="127"/>
      <c r="BT204" s="128"/>
      <c r="BU204" s="128"/>
      <c r="BV204" s="129"/>
      <c r="BW204" s="129"/>
      <c r="BX204" s="129"/>
    </row>
    <row r="205" spans="1:76" s="90" customFormat="1" x14ac:dyDescent="0.25">
      <c r="A205" s="91"/>
      <c r="B205" s="278">
        <v>195</v>
      </c>
      <c r="C205" s="93"/>
      <c r="D205" s="92"/>
      <c r="E205" s="130"/>
      <c r="F205" s="94" t="e">
        <f>VLOOKUP(E205,КТ!$A$4:$B$911,2,0)</f>
        <v>#N/A</v>
      </c>
      <c r="G205" s="95"/>
      <c r="H205" s="96"/>
      <c r="I205" s="97"/>
      <c r="J205" s="98"/>
      <c r="K205" s="99"/>
      <c r="L205" s="100" t="str">
        <f t="shared" si="23"/>
        <v>НЕТ</v>
      </c>
      <c r="M205" s="101" t="e">
        <f>VLOOKUP(E205,КТ!$A$4:$X$911,24,FALSE)</f>
        <v>#N/A</v>
      </c>
      <c r="N205" s="99"/>
      <c r="O205" s="99"/>
      <c r="P205" s="102"/>
      <c r="Q205" s="103"/>
      <c r="R205" s="103"/>
      <c r="S205" s="103"/>
      <c r="T205" s="104"/>
      <c r="U205" s="105"/>
      <c r="V205" s="105"/>
      <c r="W205" s="105"/>
      <c r="X205" s="105"/>
      <c r="Y205" s="105"/>
      <c r="Z205" s="105"/>
      <c r="AA205" s="105"/>
      <c r="AB205" s="105"/>
      <c r="AC205" s="105"/>
      <c r="AD205" s="105"/>
      <c r="AE205" s="105"/>
      <c r="AF205" s="105"/>
      <c r="AG205" s="106"/>
      <c r="AH205" s="107"/>
      <c r="AI205" s="108"/>
      <c r="AJ205" s="109"/>
      <c r="AK205" s="109"/>
      <c r="AL205" s="109"/>
      <c r="AM205" s="297" t="e">
        <f>VLOOKUP(J205,[2]Лист2!$A$2:$B$44,2,FALSE)</f>
        <v>#N/A</v>
      </c>
      <c r="AN205" s="110"/>
      <c r="AO205" s="298" t="e">
        <f>VLOOKUP(J205,[3]Общее!$A$2:$B$111,2,FALSE)/1000</f>
        <v>#N/A</v>
      </c>
      <c r="AP205" s="111" t="str">
        <f t="shared" si="24"/>
        <v/>
      </c>
      <c r="AQ205" s="112"/>
      <c r="AR205" s="113">
        <f t="shared" si="25"/>
        <v>0</v>
      </c>
      <c r="AS205" s="114" t="str">
        <f t="shared" si="26"/>
        <v/>
      </c>
      <c r="AT205" s="115"/>
      <c r="AU205" s="108"/>
      <c r="AV205" s="116" t="b">
        <f>IF(AND(ISERR(FIND({"."},AM205))),IF(AND(0&lt;AM205,AM205&lt;($AW205+1)),"красный",IF(AND($AW205&lt;AM205,AM205&lt;($AX205+1)),"оранжевый",IF(AND($AX205&lt;AM205,AM205&lt;($AY205+1)),"желтый",IF(AND(0&lt;AM205,AM205&gt;=$AZ205),"зеленый","")))))</f>
        <v>0</v>
      </c>
      <c r="AW205" s="117" t="e">
        <f>VLOOKUP(E205,КТ!$A$4:$AC$911,26,0)</f>
        <v>#N/A</v>
      </c>
      <c r="AX205" s="116" t="e">
        <f>VLOOKUP(E205,КТ!$A$4:$AC$911,27,0)</f>
        <v>#N/A</v>
      </c>
      <c r="AY205" s="116" t="e">
        <f>VLOOKUP(E205,КТ!$A$4:$AC$911,28,0)</f>
        <v>#N/A</v>
      </c>
      <c r="AZ205" s="118" t="e">
        <f>VLOOKUP(E205,КТ!$A$4:$AC$911,29,0)</f>
        <v>#N/A</v>
      </c>
      <c r="BA205" s="119"/>
      <c r="BB205" s="119"/>
      <c r="BC205" s="119"/>
      <c r="BD205" s="131" t="e">
        <f t="shared" si="27"/>
        <v>#N/A</v>
      </c>
      <c r="BE205" s="120" t="str">
        <f>IF(E205="","",(VLOOKUP(E205,КТ!$A$4:$AD$911,30,0)))</f>
        <v/>
      </c>
      <c r="BF205" s="121" t="str">
        <f>IF(E205="","",(VLOOKUP(E205,КТ!$A$4:$AD$911,5,0)))</f>
        <v/>
      </c>
      <c r="BG205" s="122"/>
      <c r="BH205" s="132"/>
      <c r="BI205" s="132"/>
      <c r="BJ205" s="132"/>
      <c r="BK205" s="123"/>
      <c r="BL205" s="124"/>
      <c r="BM205" s="125" t="str">
        <f>IFERROR(VLOOKUP(E205,КТ!$A$4:$AE$911,31,FALSE),"")</f>
        <v/>
      </c>
      <c r="BN205" s="124"/>
      <c r="BO205" s="126"/>
      <c r="BP205" s="124"/>
      <c r="BQ205" s="124"/>
      <c r="BR205" s="127"/>
      <c r="BS205" s="127"/>
      <c r="BT205" s="128"/>
      <c r="BU205" s="128"/>
      <c r="BV205" s="129"/>
      <c r="BW205" s="129"/>
      <c r="BX205" s="129"/>
    </row>
    <row r="206" spans="1:76" s="90" customFormat="1" x14ac:dyDescent="0.25">
      <c r="A206" s="91"/>
      <c r="B206" s="278">
        <v>196</v>
      </c>
      <c r="C206" s="93"/>
      <c r="D206" s="92"/>
      <c r="E206" s="130"/>
      <c r="F206" s="94" t="e">
        <f>VLOOKUP(E206,КТ!$A$4:$B$911,2,0)</f>
        <v>#N/A</v>
      </c>
      <c r="G206" s="95"/>
      <c r="H206" s="96"/>
      <c r="I206" s="97"/>
      <c r="J206" s="98"/>
      <c r="K206" s="99"/>
      <c r="L206" s="100" t="str">
        <f t="shared" si="23"/>
        <v>НЕТ</v>
      </c>
      <c r="M206" s="101" t="e">
        <f>VLOOKUP(E206,КТ!$A$4:$X$911,24,FALSE)</f>
        <v>#N/A</v>
      </c>
      <c r="N206" s="99"/>
      <c r="O206" s="99"/>
      <c r="P206" s="102"/>
      <c r="Q206" s="103"/>
      <c r="R206" s="103"/>
      <c r="S206" s="103"/>
      <c r="T206" s="104"/>
      <c r="U206" s="105"/>
      <c r="V206" s="105"/>
      <c r="W206" s="105"/>
      <c r="X206" s="105"/>
      <c r="Y206" s="105"/>
      <c r="Z206" s="105"/>
      <c r="AA206" s="105"/>
      <c r="AB206" s="105"/>
      <c r="AC206" s="105"/>
      <c r="AD206" s="105"/>
      <c r="AE206" s="105"/>
      <c r="AF206" s="105"/>
      <c r="AG206" s="106"/>
      <c r="AH206" s="107"/>
      <c r="AI206" s="108"/>
      <c r="AJ206" s="109"/>
      <c r="AK206" s="109"/>
      <c r="AL206" s="109"/>
      <c r="AM206" s="297" t="e">
        <f>VLOOKUP(J206,[2]Лист2!$A$2:$B$44,2,FALSE)</f>
        <v>#N/A</v>
      </c>
      <c r="AN206" s="110"/>
      <c r="AO206" s="298" t="e">
        <f>VLOOKUP(J206,[3]Общее!$A$2:$B$111,2,FALSE)/1000</f>
        <v>#N/A</v>
      </c>
      <c r="AP206" s="111" t="str">
        <f t="shared" si="24"/>
        <v/>
      </c>
      <c r="AQ206" s="112"/>
      <c r="AR206" s="113">
        <f t="shared" si="25"/>
        <v>0</v>
      </c>
      <c r="AS206" s="114" t="str">
        <f t="shared" si="26"/>
        <v/>
      </c>
      <c r="AT206" s="115"/>
      <c r="AU206" s="108"/>
      <c r="AV206" s="116" t="b">
        <f>IF(AND(ISERR(FIND({"."},AM206))),IF(AND(0&lt;AM206,AM206&lt;($AW206+1)),"красный",IF(AND($AW206&lt;AM206,AM206&lt;($AX206+1)),"оранжевый",IF(AND($AX206&lt;AM206,AM206&lt;($AY206+1)),"желтый",IF(AND(0&lt;AM206,AM206&gt;=$AZ206),"зеленый","")))))</f>
        <v>0</v>
      </c>
      <c r="AW206" s="117" t="e">
        <f>VLOOKUP(E206,КТ!$A$4:$AC$911,26,0)</f>
        <v>#N/A</v>
      </c>
      <c r="AX206" s="116" t="e">
        <f>VLOOKUP(E206,КТ!$A$4:$AC$911,27,0)</f>
        <v>#N/A</v>
      </c>
      <c r="AY206" s="116" t="e">
        <f>VLOOKUP(E206,КТ!$A$4:$AC$911,28,0)</f>
        <v>#N/A</v>
      </c>
      <c r="AZ206" s="118" t="e">
        <f>VLOOKUP(E206,КТ!$A$4:$AC$911,29,0)</f>
        <v>#N/A</v>
      </c>
      <c r="BA206" s="119"/>
      <c r="BB206" s="119"/>
      <c r="BC206" s="119"/>
      <c r="BD206" s="131" t="e">
        <f t="shared" si="27"/>
        <v>#N/A</v>
      </c>
      <c r="BE206" s="120" t="str">
        <f>IF(E206="","",(VLOOKUP(E206,КТ!$A$4:$AD$911,30,0)))</f>
        <v/>
      </c>
      <c r="BF206" s="121" t="str">
        <f>IF(E206="","",(VLOOKUP(E206,КТ!$A$4:$AD$911,5,0)))</f>
        <v/>
      </c>
      <c r="BG206" s="122"/>
      <c r="BH206" s="132"/>
      <c r="BI206" s="132"/>
      <c r="BJ206" s="132"/>
      <c r="BK206" s="123"/>
      <c r="BL206" s="124"/>
      <c r="BM206" s="125" t="str">
        <f>IFERROR(VLOOKUP(E206,КТ!$A$4:$AE$911,31,FALSE),"")</f>
        <v/>
      </c>
      <c r="BN206" s="124"/>
      <c r="BO206" s="126"/>
      <c r="BP206" s="124"/>
      <c r="BQ206" s="124"/>
      <c r="BR206" s="127"/>
      <c r="BS206" s="127"/>
      <c r="BT206" s="128"/>
      <c r="BU206" s="128"/>
      <c r="BV206" s="129"/>
      <c r="BW206" s="129"/>
      <c r="BX206" s="129"/>
    </row>
    <row r="207" spans="1:76" s="90" customFormat="1" x14ac:dyDescent="0.25">
      <c r="A207" s="91"/>
      <c r="B207" s="278">
        <v>197</v>
      </c>
      <c r="C207" s="93"/>
      <c r="D207" s="92"/>
      <c r="E207" s="130"/>
      <c r="F207" s="94" t="e">
        <f>VLOOKUP(E207,КТ!$A$4:$B$911,2,0)</f>
        <v>#N/A</v>
      </c>
      <c r="G207" s="95"/>
      <c r="H207" s="96"/>
      <c r="I207" s="97"/>
      <c r="J207" s="98"/>
      <c r="K207" s="99"/>
      <c r="L207" s="100" t="str">
        <f t="shared" si="23"/>
        <v>НЕТ</v>
      </c>
      <c r="M207" s="101" t="e">
        <f>VLOOKUP(E207,КТ!$A$4:$X$911,24,FALSE)</f>
        <v>#N/A</v>
      </c>
      <c r="N207" s="99"/>
      <c r="O207" s="99"/>
      <c r="P207" s="102"/>
      <c r="Q207" s="103"/>
      <c r="R207" s="103"/>
      <c r="S207" s="103"/>
      <c r="T207" s="104"/>
      <c r="U207" s="105"/>
      <c r="V207" s="105"/>
      <c r="W207" s="105"/>
      <c r="X207" s="105"/>
      <c r="Y207" s="105"/>
      <c r="Z207" s="105"/>
      <c r="AA207" s="105"/>
      <c r="AB207" s="105"/>
      <c r="AC207" s="105"/>
      <c r="AD207" s="105"/>
      <c r="AE207" s="105"/>
      <c r="AF207" s="105"/>
      <c r="AG207" s="106"/>
      <c r="AH207" s="107"/>
      <c r="AI207" s="108"/>
      <c r="AJ207" s="109"/>
      <c r="AK207" s="109"/>
      <c r="AL207" s="109"/>
      <c r="AM207" s="297" t="e">
        <f>VLOOKUP(J207,[2]Лист2!$A$2:$B$44,2,FALSE)</f>
        <v>#N/A</v>
      </c>
      <c r="AN207" s="110"/>
      <c r="AO207" s="298" t="e">
        <f>VLOOKUP(J207,[3]Общее!$A$2:$B$111,2,FALSE)/1000</f>
        <v>#N/A</v>
      </c>
      <c r="AP207" s="111" t="str">
        <f t="shared" si="24"/>
        <v/>
      </c>
      <c r="AQ207" s="112"/>
      <c r="AR207" s="113">
        <f t="shared" si="25"/>
        <v>0</v>
      </c>
      <c r="AS207" s="114" t="str">
        <f t="shared" si="26"/>
        <v/>
      </c>
      <c r="AT207" s="115"/>
      <c r="AU207" s="108"/>
      <c r="AV207" s="116" t="b">
        <f>IF(AND(ISERR(FIND({"."},AM207))),IF(AND(0&lt;AM207,AM207&lt;($AW207+1)),"красный",IF(AND($AW207&lt;AM207,AM207&lt;($AX207+1)),"оранжевый",IF(AND($AX207&lt;AM207,AM207&lt;($AY207+1)),"желтый",IF(AND(0&lt;AM207,AM207&gt;=$AZ207),"зеленый","")))))</f>
        <v>0</v>
      </c>
      <c r="AW207" s="117" t="e">
        <f>VLOOKUP(E207,КТ!$A$4:$AC$911,26,0)</f>
        <v>#N/A</v>
      </c>
      <c r="AX207" s="116" t="e">
        <f>VLOOKUP(E207,КТ!$A$4:$AC$911,27,0)</f>
        <v>#N/A</v>
      </c>
      <c r="AY207" s="116" t="e">
        <f>VLOOKUP(E207,КТ!$A$4:$AC$911,28,0)</f>
        <v>#N/A</v>
      </c>
      <c r="AZ207" s="118" t="e">
        <f>VLOOKUP(E207,КТ!$A$4:$AC$911,29,0)</f>
        <v>#N/A</v>
      </c>
      <c r="BA207" s="119"/>
      <c r="BB207" s="119"/>
      <c r="BC207" s="119"/>
      <c r="BD207" s="131" t="e">
        <f t="shared" si="27"/>
        <v>#N/A</v>
      </c>
      <c r="BE207" s="120" t="str">
        <f>IF(E207="","",(VLOOKUP(E207,КТ!$A$4:$AD$911,30,0)))</f>
        <v/>
      </c>
      <c r="BF207" s="121" t="str">
        <f>IF(E207="","",(VLOOKUP(E207,КТ!$A$4:$AD$911,5,0)))</f>
        <v/>
      </c>
      <c r="BG207" s="122"/>
      <c r="BH207" s="132"/>
      <c r="BI207" s="132"/>
      <c r="BJ207" s="132"/>
      <c r="BK207" s="123"/>
      <c r="BL207" s="124"/>
      <c r="BM207" s="125" t="str">
        <f>IFERROR(VLOOKUP(E207,КТ!$A$4:$AE$911,31,FALSE),"")</f>
        <v/>
      </c>
      <c r="BN207" s="124"/>
      <c r="BO207" s="126"/>
      <c r="BP207" s="124"/>
      <c r="BQ207" s="124"/>
      <c r="BR207" s="127"/>
      <c r="BS207" s="127"/>
      <c r="BT207" s="128"/>
      <c r="BU207" s="128"/>
      <c r="BV207" s="129"/>
      <c r="BW207" s="129"/>
      <c r="BX207" s="129"/>
    </row>
    <row r="208" spans="1:76" s="90" customFormat="1" x14ac:dyDescent="0.25">
      <c r="A208" s="91"/>
      <c r="B208" s="278">
        <v>198</v>
      </c>
      <c r="C208" s="93"/>
      <c r="D208" s="92"/>
      <c r="E208" s="130"/>
      <c r="F208" s="94" t="e">
        <f>VLOOKUP(E208,КТ!$A$4:$B$911,2,0)</f>
        <v>#N/A</v>
      </c>
      <c r="G208" s="95"/>
      <c r="H208" s="96"/>
      <c r="I208" s="97"/>
      <c r="J208" s="98"/>
      <c r="K208" s="99"/>
      <c r="L208" s="100" t="str">
        <f t="shared" si="23"/>
        <v>НЕТ</v>
      </c>
      <c r="M208" s="101" t="e">
        <f>VLOOKUP(E208,КТ!$A$4:$X$911,24,FALSE)</f>
        <v>#N/A</v>
      </c>
      <c r="N208" s="99"/>
      <c r="O208" s="99"/>
      <c r="P208" s="102"/>
      <c r="Q208" s="103"/>
      <c r="R208" s="103"/>
      <c r="S208" s="103"/>
      <c r="T208" s="104"/>
      <c r="U208" s="105"/>
      <c r="V208" s="105"/>
      <c r="W208" s="105"/>
      <c r="X208" s="105"/>
      <c r="Y208" s="105"/>
      <c r="Z208" s="105"/>
      <c r="AA208" s="105"/>
      <c r="AB208" s="105"/>
      <c r="AC208" s="105"/>
      <c r="AD208" s="105"/>
      <c r="AE208" s="105"/>
      <c r="AF208" s="105"/>
      <c r="AG208" s="106"/>
      <c r="AH208" s="107"/>
      <c r="AI208" s="108"/>
      <c r="AJ208" s="109"/>
      <c r="AK208" s="109"/>
      <c r="AL208" s="109"/>
      <c r="AM208" s="297" t="e">
        <f>VLOOKUP(J208,[2]Лист2!$A$2:$B$44,2,FALSE)</f>
        <v>#N/A</v>
      </c>
      <c r="AN208" s="110"/>
      <c r="AO208" s="298" t="e">
        <f>VLOOKUP(J208,[3]Общее!$A$2:$B$111,2,FALSE)/1000</f>
        <v>#N/A</v>
      </c>
      <c r="AP208" s="111" t="str">
        <f t="shared" si="24"/>
        <v/>
      </c>
      <c r="AQ208" s="112"/>
      <c r="AR208" s="113">
        <f t="shared" si="25"/>
        <v>0</v>
      </c>
      <c r="AS208" s="114" t="str">
        <f t="shared" si="26"/>
        <v/>
      </c>
      <c r="AT208" s="115"/>
      <c r="AU208" s="108"/>
      <c r="AV208" s="116" t="b">
        <f>IF(AND(ISERR(FIND({"."},AM208))),IF(AND(0&lt;AM208,AM208&lt;($AW208+1)),"красный",IF(AND($AW208&lt;AM208,AM208&lt;($AX208+1)),"оранжевый",IF(AND($AX208&lt;AM208,AM208&lt;($AY208+1)),"желтый",IF(AND(0&lt;AM208,AM208&gt;=$AZ208),"зеленый","")))))</f>
        <v>0</v>
      </c>
      <c r="AW208" s="117" t="e">
        <f>VLOOKUP(E208,КТ!$A$4:$AC$911,26,0)</f>
        <v>#N/A</v>
      </c>
      <c r="AX208" s="116" t="e">
        <f>VLOOKUP(E208,КТ!$A$4:$AC$911,27,0)</f>
        <v>#N/A</v>
      </c>
      <c r="AY208" s="116" t="e">
        <f>VLOOKUP(E208,КТ!$A$4:$AC$911,28,0)</f>
        <v>#N/A</v>
      </c>
      <c r="AZ208" s="118" t="e">
        <f>VLOOKUP(E208,КТ!$A$4:$AC$911,29,0)</f>
        <v>#N/A</v>
      </c>
      <c r="BA208" s="119"/>
      <c r="BB208" s="119"/>
      <c r="BC208" s="119"/>
      <c r="BD208" s="131" t="e">
        <f t="shared" si="27"/>
        <v>#N/A</v>
      </c>
      <c r="BE208" s="120" t="str">
        <f>IF(E208="","",(VLOOKUP(E208,КТ!$A$4:$AD$911,30,0)))</f>
        <v/>
      </c>
      <c r="BF208" s="121" t="str">
        <f>IF(E208="","",(VLOOKUP(E208,КТ!$A$4:$AD$911,5,0)))</f>
        <v/>
      </c>
      <c r="BG208" s="122"/>
      <c r="BH208" s="132"/>
      <c r="BI208" s="132"/>
      <c r="BJ208" s="132"/>
      <c r="BK208" s="123"/>
      <c r="BL208" s="124"/>
      <c r="BM208" s="125" t="str">
        <f>IFERROR(VLOOKUP(E208,КТ!$A$4:$AE$911,31,FALSE),"")</f>
        <v/>
      </c>
      <c r="BN208" s="124"/>
      <c r="BO208" s="126"/>
      <c r="BP208" s="124"/>
      <c r="BQ208" s="124"/>
      <c r="BR208" s="127"/>
      <c r="BS208" s="127"/>
      <c r="BT208" s="128"/>
      <c r="BU208" s="128"/>
      <c r="BV208" s="129"/>
      <c r="BW208" s="129"/>
      <c r="BX208" s="129"/>
    </row>
    <row r="209" spans="1:76" s="90" customFormat="1" x14ac:dyDescent="0.25">
      <c r="A209" s="91"/>
      <c r="B209" s="278">
        <v>199</v>
      </c>
      <c r="C209" s="93"/>
      <c r="D209" s="92"/>
      <c r="E209" s="130"/>
      <c r="F209" s="94" t="e">
        <f>VLOOKUP(E209,КТ!$A$4:$B$911,2,0)</f>
        <v>#N/A</v>
      </c>
      <c r="G209" s="95"/>
      <c r="H209" s="96"/>
      <c r="I209" s="97"/>
      <c r="J209" s="98"/>
      <c r="K209" s="99"/>
      <c r="L209" s="100" t="str">
        <f t="shared" si="23"/>
        <v>НЕТ</v>
      </c>
      <c r="M209" s="101" t="e">
        <f>VLOOKUP(E209,КТ!$A$4:$X$911,24,FALSE)</f>
        <v>#N/A</v>
      </c>
      <c r="N209" s="99"/>
      <c r="O209" s="99"/>
      <c r="P209" s="102"/>
      <c r="Q209" s="103"/>
      <c r="R209" s="103"/>
      <c r="S209" s="103"/>
      <c r="T209" s="104"/>
      <c r="U209" s="105"/>
      <c r="V209" s="105"/>
      <c r="W209" s="105"/>
      <c r="X209" s="105"/>
      <c r="Y209" s="105"/>
      <c r="Z209" s="105"/>
      <c r="AA209" s="105"/>
      <c r="AB209" s="105"/>
      <c r="AC209" s="105"/>
      <c r="AD209" s="105"/>
      <c r="AE209" s="105"/>
      <c r="AF209" s="105"/>
      <c r="AG209" s="106"/>
      <c r="AH209" s="107"/>
      <c r="AI209" s="108"/>
      <c r="AJ209" s="109"/>
      <c r="AK209" s="109"/>
      <c r="AL209" s="109"/>
      <c r="AM209" s="297" t="e">
        <f>VLOOKUP(J209,[2]Лист2!$A$2:$B$44,2,FALSE)</f>
        <v>#N/A</v>
      </c>
      <c r="AN209" s="110"/>
      <c r="AO209" s="298" t="e">
        <f>VLOOKUP(J209,[3]Общее!$A$2:$B$111,2,FALSE)/1000</f>
        <v>#N/A</v>
      </c>
      <c r="AP209" s="111" t="str">
        <f t="shared" si="24"/>
        <v/>
      </c>
      <c r="AQ209" s="112"/>
      <c r="AR209" s="113">
        <f t="shared" si="25"/>
        <v>0</v>
      </c>
      <c r="AS209" s="114" t="str">
        <f t="shared" si="26"/>
        <v/>
      </c>
      <c r="AT209" s="115"/>
      <c r="AU209" s="108"/>
      <c r="AV209" s="116" t="b">
        <f>IF(AND(ISERR(FIND({"."},AM209))),IF(AND(0&lt;AM209,AM209&lt;($AW209+1)),"красный",IF(AND($AW209&lt;AM209,AM209&lt;($AX209+1)),"оранжевый",IF(AND($AX209&lt;AM209,AM209&lt;($AY209+1)),"желтый",IF(AND(0&lt;AM209,AM209&gt;=$AZ209),"зеленый","")))))</f>
        <v>0</v>
      </c>
      <c r="AW209" s="117" t="e">
        <f>VLOOKUP(E209,КТ!$A$4:$AC$911,26,0)</f>
        <v>#N/A</v>
      </c>
      <c r="AX209" s="116" t="e">
        <f>VLOOKUP(E209,КТ!$A$4:$AC$911,27,0)</f>
        <v>#N/A</v>
      </c>
      <c r="AY209" s="116" t="e">
        <f>VLOOKUP(E209,КТ!$A$4:$AC$911,28,0)</f>
        <v>#N/A</v>
      </c>
      <c r="AZ209" s="118" t="e">
        <f>VLOOKUP(E209,КТ!$A$4:$AC$911,29,0)</f>
        <v>#N/A</v>
      </c>
      <c r="BA209" s="119"/>
      <c r="BB209" s="119"/>
      <c r="BC209" s="119"/>
      <c r="BD209" s="131" t="e">
        <f t="shared" si="27"/>
        <v>#N/A</v>
      </c>
      <c r="BE209" s="120" t="str">
        <f>IF(E209="","",(VLOOKUP(E209,КТ!$A$4:$AD$911,30,0)))</f>
        <v/>
      </c>
      <c r="BF209" s="121" t="str">
        <f>IF(E209="","",(VLOOKUP(E209,КТ!$A$4:$AD$911,5,0)))</f>
        <v/>
      </c>
      <c r="BG209" s="122"/>
      <c r="BH209" s="132"/>
      <c r="BI209" s="132"/>
      <c r="BJ209" s="132"/>
      <c r="BK209" s="123"/>
      <c r="BL209" s="124"/>
      <c r="BM209" s="125" t="str">
        <f>IFERROR(VLOOKUP(E209,КТ!$A$4:$AE$911,31,FALSE),"")</f>
        <v/>
      </c>
      <c r="BN209" s="124"/>
      <c r="BO209" s="126"/>
      <c r="BP209" s="124"/>
      <c r="BQ209" s="124"/>
      <c r="BR209" s="127"/>
      <c r="BS209" s="127"/>
      <c r="BT209" s="128"/>
      <c r="BU209" s="128"/>
      <c r="BV209" s="129"/>
      <c r="BW209" s="129"/>
      <c r="BX209" s="129"/>
    </row>
    <row r="210" spans="1:76" s="90" customFormat="1" x14ac:dyDescent="0.25">
      <c r="A210" s="91"/>
      <c r="B210" s="278">
        <v>200</v>
      </c>
      <c r="C210" s="93"/>
      <c r="D210" s="92"/>
      <c r="E210" s="130"/>
      <c r="F210" s="94" t="e">
        <f>VLOOKUP(E210,КТ!$A$4:$B$911,2,0)</f>
        <v>#N/A</v>
      </c>
      <c r="G210" s="95"/>
      <c r="H210" s="96"/>
      <c r="I210" s="97"/>
      <c r="J210" s="98"/>
      <c r="K210" s="99"/>
      <c r="L210" s="100" t="str">
        <f t="shared" si="23"/>
        <v>НЕТ</v>
      </c>
      <c r="M210" s="101" t="e">
        <f>VLOOKUP(E210,КТ!$A$4:$X$911,24,FALSE)</f>
        <v>#N/A</v>
      </c>
      <c r="N210" s="99"/>
      <c r="O210" s="99"/>
      <c r="P210" s="102"/>
      <c r="Q210" s="103"/>
      <c r="R210" s="103"/>
      <c r="S210" s="103"/>
      <c r="T210" s="104"/>
      <c r="U210" s="105"/>
      <c r="V210" s="105"/>
      <c r="W210" s="105"/>
      <c r="X210" s="105"/>
      <c r="Y210" s="105"/>
      <c r="Z210" s="105"/>
      <c r="AA210" s="105"/>
      <c r="AB210" s="105"/>
      <c r="AC210" s="105"/>
      <c r="AD210" s="105"/>
      <c r="AE210" s="105"/>
      <c r="AF210" s="105"/>
      <c r="AG210" s="106"/>
      <c r="AH210" s="107"/>
      <c r="AI210" s="108"/>
      <c r="AJ210" s="109"/>
      <c r="AK210" s="109"/>
      <c r="AL210" s="109"/>
      <c r="AM210" s="297" t="e">
        <f>VLOOKUP(J210,[2]Лист2!$A$2:$B$44,2,FALSE)</f>
        <v>#N/A</v>
      </c>
      <c r="AN210" s="110"/>
      <c r="AO210" s="298" t="e">
        <f>VLOOKUP(J210,[3]Общее!$A$2:$B$111,2,FALSE)/1000</f>
        <v>#N/A</v>
      </c>
      <c r="AP210" s="111" t="str">
        <f t="shared" si="24"/>
        <v/>
      </c>
      <c r="AQ210" s="112"/>
      <c r="AR210" s="113">
        <f t="shared" si="25"/>
        <v>0</v>
      </c>
      <c r="AS210" s="114" t="str">
        <f t="shared" si="26"/>
        <v/>
      </c>
      <c r="AT210" s="115"/>
      <c r="AU210" s="108"/>
      <c r="AV210" s="116" t="b">
        <f>IF(AND(ISERR(FIND({"."},AM210))),IF(AND(0&lt;AM210,AM210&lt;($AW210+1)),"красный",IF(AND($AW210&lt;AM210,AM210&lt;($AX210+1)),"оранжевый",IF(AND($AX210&lt;AM210,AM210&lt;($AY210+1)),"желтый",IF(AND(0&lt;AM210,AM210&gt;=$AZ210),"зеленый","")))))</f>
        <v>0</v>
      </c>
      <c r="AW210" s="117" t="e">
        <f>VLOOKUP(E210,КТ!$A$4:$AC$911,26,0)</f>
        <v>#N/A</v>
      </c>
      <c r="AX210" s="116" t="e">
        <f>VLOOKUP(E210,КТ!$A$4:$AC$911,27,0)</f>
        <v>#N/A</v>
      </c>
      <c r="AY210" s="116" t="e">
        <f>VLOOKUP(E210,КТ!$A$4:$AC$911,28,0)</f>
        <v>#N/A</v>
      </c>
      <c r="AZ210" s="118" t="e">
        <f>VLOOKUP(E210,КТ!$A$4:$AC$911,29,0)</f>
        <v>#N/A</v>
      </c>
      <c r="BA210" s="119"/>
      <c r="BB210" s="119"/>
      <c r="BC210" s="119"/>
      <c r="BD210" s="131" t="e">
        <f t="shared" si="27"/>
        <v>#N/A</v>
      </c>
      <c r="BE210" s="120" t="str">
        <f>IF(E210="","",(VLOOKUP(E210,КТ!$A$4:$AD$911,30,0)))</f>
        <v/>
      </c>
      <c r="BF210" s="121" t="str">
        <f>IF(E210="","",(VLOOKUP(E210,КТ!$A$4:$AD$911,5,0)))</f>
        <v/>
      </c>
      <c r="BG210" s="122"/>
      <c r="BH210" s="132"/>
      <c r="BI210" s="132"/>
      <c r="BJ210" s="132"/>
      <c r="BK210" s="123"/>
      <c r="BL210" s="124"/>
      <c r="BM210" s="125" t="str">
        <f>IFERROR(VLOOKUP(E210,КТ!$A$4:$AE$911,31,FALSE),"")</f>
        <v/>
      </c>
      <c r="BN210" s="124"/>
      <c r="BO210" s="126"/>
      <c r="BP210" s="124"/>
      <c r="BQ210" s="124"/>
      <c r="BR210" s="127"/>
      <c r="BS210" s="127"/>
      <c r="BT210" s="128"/>
      <c r="BU210" s="128"/>
      <c r="BV210" s="129"/>
      <c r="BW210" s="129"/>
      <c r="BX210" s="129"/>
    </row>
    <row r="211" spans="1:76" s="90" customFormat="1" x14ac:dyDescent="0.25">
      <c r="A211" s="91"/>
      <c r="B211" s="278">
        <v>201</v>
      </c>
      <c r="C211" s="93"/>
      <c r="D211" s="92"/>
      <c r="E211" s="130"/>
      <c r="F211" s="94" t="e">
        <f>VLOOKUP(E211,КТ!$A$4:$B$911,2,0)</f>
        <v>#N/A</v>
      </c>
      <c r="G211" s="95"/>
      <c r="H211" s="96"/>
      <c r="I211" s="97"/>
      <c r="J211" s="98"/>
      <c r="K211" s="99"/>
      <c r="L211" s="100" t="str">
        <f t="shared" si="23"/>
        <v>НЕТ</v>
      </c>
      <c r="M211" s="101" t="e">
        <f>VLOOKUP(E211,КТ!$A$4:$X$911,24,FALSE)</f>
        <v>#N/A</v>
      </c>
      <c r="N211" s="99"/>
      <c r="O211" s="99"/>
      <c r="P211" s="102"/>
      <c r="Q211" s="103"/>
      <c r="R211" s="103"/>
      <c r="S211" s="103"/>
      <c r="T211" s="104"/>
      <c r="U211" s="105"/>
      <c r="V211" s="105"/>
      <c r="W211" s="105"/>
      <c r="X211" s="105"/>
      <c r="Y211" s="105"/>
      <c r="Z211" s="105"/>
      <c r="AA211" s="105"/>
      <c r="AB211" s="105"/>
      <c r="AC211" s="105"/>
      <c r="AD211" s="105"/>
      <c r="AE211" s="105"/>
      <c r="AF211" s="105"/>
      <c r="AG211" s="106"/>
      <c r="AH211" s="107"/>
      <c r="AI211" s="108"/>
      <c r="AJ211" s="109"/>
      <c r="AK211" s="109"/>
      <c r="AL211" s="109"/>
      <c r="AM211" s="297" t="e">
        <f>VLOOKUP(J211,[2]Лист2!$A$2:$B$44,2,FALSE)</f>
        <v>#N/A</v>
      </c>
      <c r="AN211" s="110"/>
      <c r="AO211" s="298" t="e">
        <f>VLOOKUP(J211,[3]Общее!$A$2:$B$111,2,FALSE)/1000</f>
        <v>#N/A</v>
      </c>
      <c r="AP211" s="111" t="str">
        <f t="shared" si="24"/>
        <v/>
      </c>
      <c r="AQ211" s="112"/>
      <c r="AR211" s="113">
        <f t="shared" si="25"/>
        <v>0</v>
      </c>
      <c r="AS211" s="114" t="str">
        <f t="shared" si="26"/>
        <v/>
      </c>
      <c r="AT211" s="115"/>
      <c r="AU211" s="108"/>
      <c r="AV211" s="116" t="b">
        <f>IF(AND(ISERR(FIND({"."},AM211))),IF(AND(0&lt;AM211,AM211&lt;($AW211+1)),"красный",IF(AND($AW211&lt;AM211,AM211&lt;($AX211+1)),"оранжевый",IF(AND($AX211&lt;AM211,AM211&lt;($AY211+1)),"желтый",IF(AND(0&lt;AM211,AM211&gt;=$AZ211),"зеленый","")))))</f>
        <v>0</v>
      </c>
      <c r="AW211" s="117" t="e">
        <f>VLOOKUP(E211,КТ!$A$4:$AC$911,26,0)</f>
        <v>#N/A</v>
      </c>
      <c r="AX211" s="116" t="e">
        <f>VLOOKUP(E211,КТ!$A$4:$AC$911,27,0)</f>
        <v>#N/A</v>
      </c>
      <c r="AY211" s="116" t="e">
        <f>VLOOKUP(E211,КТ!$A$4:$AC$911,28,0)</f>
        <v>#N/A</v>
      </c>
      <c r="AZ211" s="118" t="e">
        <f>VLOOKUP(E211,КТ!$A$4:$AC$911,29,0)</f>
        <v>#N/A</v>
      </c>
      <c r="BA211" s="119"/>
      <c r="BB211" s="119"/>
      <c r="BC211" s="119"/>
      <c r="BD211" s="131" t="e">
        <f t="shared" si="27"/>
        <v>#N/A</v>
      </c>
      <c r="BE211" s="120" t="str">
        <f>IF(E211="","",(VLOOKUP(E211,КТ!$A$4:$AD$911,30,0)))</f>
        <v/>
      </c>
      <c r="BF211" s="121" t="str">
        <f>IF(E211="","",(VLOOKUP(E211,КТ!$A$4:$AD$911,5,0)))</f>
        <v/>
      </c>
      <c r="BG211" s="122"/>
      <c r="BH211" s="132"/>
      <c r="BI211" s="132"/>
      <c r="BJ211" s="132"/>
      <c r="BK211" s="123"/>
      <c r="BL211" s="124"/>
      <c r="BM211" s="125" t="str">
        <f>IFERROR(VLOOKUP(E211,КТ!$A$4:$AE$911,31,FALSE),"")</f>
        <v/>
      </c>
      <c r="BN211" s="124"/>
      <c r="BO211" s="126"/>
      <c r="BP211" s="124"/>
      <c r="BQ211" s="124"/>
      <c r="BR211" s="127"/>
      <c r="BS211" s="127"/>
      <c r="BT211" s="128"/>
      <c r="BU211" s="128"/>
      <c r="BV211" s="129"/>
      <c r="BW211" s="129"/>
      <c r="BX211" s="129"/>
    </row>
    <row r="212" spans="1:76" s="90" customFormat="1" x14ac:dyDescent="0.25">
      <c r="A212" s="91"/>
      <c r="B212" s="278">
        <v>202</v>
      </c>
      <c r="C212" s="93"/>
      <c r="D212" s="92"/>
      <c r="E212" s="130"/>
      <c r="F212" s="94" t="e">
        <f>VLOOKUP(E212,КТ!$A$4:$B$911,2,0)</f>
        <v>#N/A</v>
      </c>
      <c r="G212" s="95"/>
      <c r="H212" s="96"/>
      <c r="I212" s="97"/>
      <c r="J212" s="98"/>
      <c r="K212" s="99"/>
      <c r="L212" s="100" t="str">
        <f t="shared" si="23"/>
        <v>НЕТ</v>
      </c>
      <c r="M212" s="101" t="e">
        <f>VLOOKUP(E212,КТ!$A$4:$X$911,24,FALSE)</f>
        <v>#N/A</v>
      </c>
      <c r="N212" s="99"/>
      <c r="O212" s="99"/>
      <c r="P212" s="102"/>
      <c r="Q212" s="103"/>
      <c r="R212" s="103"/>
      <c r="S212" s="103"/>
      <c r="T212" s="104"/>
      <c r="U212" s="105"/>
      <c r="V212" s="105"/>
      <c r="W212" s="105"/>
      <c r="X212" s="105"/>
      <c r="Y212" s="105"/>
      <c r="Z212" s="105"/>
      <c r="AA212" s="105"/>
      <c r="AB212" s="105"/>
      <c r="AC212" s="105"/>
      <c r="AD212" s="105"/>
      <c r="AE212" s="105"/>
      <c r="AF212" s="105"/>
      <c r="AG212" s="106"/>
      <c r="AH212" s="107"/>
      <c r="AI212" s="108"/>
      <c r="AJ212" s="109"/>
      <c r="AK212" s="109"/>
      <c r="AL212" s="109"/>
      <c r="AM212" s="297" t="e">
        <f>VLOOKUP(J212,[2]Лист2!$A$2:$B$44,2,FALSE)</f>
        <v>#N/A</v>
      </c>
      <c r="AN212" s="110"/>
      <c r="AO212" s="298" t="e">
        <f>VLOOKUP(J212,[3]Общее!$A$2:$B$111,2,FALSE)/1000</f>
        <v>#N/A</v>
      </c>
      <c r="AP212" s="111" t="str">
        <f t="shared" si="24"/>
        <v/>
      </c>
      <c r="AQ212" s="112"/>
      <c r="AR212" s="113">
        <f t="shared" si="25"/>
        <v>0</v>
      </c>
      <c r="AS212" s="114" t="str">
        <f t="shared" si="26"/>
        <v/>
      </c>
      <c r="AT212" s="115"/>
      <c r="AU212" s="108"/>
      <c r="AV212" s="116" t="b">
        <f>IF(AND(ISERR(FIND({"."},AM212))),IF(AND(0&lt;AM212,AM212&lt;($AW212+1)),"красный",IF(AND($AW212&lt;AM212,AM212&lt;($AX212+1)),"оранжевый",IF(AND($AX212&lt;AM212,AM212&lt;($AY212+1)),"желтый",IF(AND(0&lt;AM212,AM212&gt;=$AZ212),"зеленый","")))))</f>
        <v>0</v>
      </c>
      <c r="AW212" s="117" t="e">
        <f>VLOOKUP(E212,КТ!$A$4:$AC$911,26,0)</f>
        <v>#N/A</v>
      </c>
      <c r="AX212" s="116" t="e">
        <f>VLOOKUP(E212,КТ!$A$4:$AC$911,27,0)</f>
        <v>#N/A</v>
      </c>
      <c r="AY212" s="116" t="e">
        <f>VLOOKUP(E212,КТ!$A$4:$AC$911,28,0)</f>
        <v>#N/A</v>
      </c>
      <c r="AZ212" s="118" t="e">
        <f>VLOOKUP(E212,КТ!$A$4:$AC$911,29,0)</f>
        <v>#N/A</v>
      </c>
      <c r="BA212" s="119"/>
      <c r="BB212" s="119"/>
      <c r="BC212" s="119"/>
      <c r="BD212" s="131" t="e">
        <f t="shared" si="27"/>
        <v>#N/A</v>
      </c>
      <c r="BE212" s="120" t="str">
        <f>IF(E212="","",(VLOOKUP(E212,КТ!$A$4:$AD$911,30,0)))</f>
        <v/>
      </c>
      <c r="BF212" s="121" t="str">
        <f>IF(E212="","",(VLOOKUP(E212,КТ!$A$4:$AD$911,5,0)))</f>
        <v/>
      </c>
      <c r="BG212" s="122"/>
      <c r="BH212" s="132"/>
      <c r="BI212" s="132"/>
      <c r="BJ212" s="132"/>
      <c r="BK212" s="123"/>
      <c r="BL212" s="124"/>
      <c r="BM212" s="125" t="str">
        <f>IFERROR(VLOOKUP(E212,КТ!$A$4:$AE$911,31,FALSE),"")</f>
        <v/>
      </c>
      <c r="BN212" s="124"/>
      <c r="BO212" s="126"/>
      <c r="BP212" s="124"/>
      <c r="BQ212" s="124"/>
      <c r="BR212" s="127"/>
      <c r="BS212" s="127"/>
      <c r="BT212" s="128"/>
      <c r="BU212" s="128"/>
      <c r="BV212" s="129"/>
      <c r="BW212" s="129"/>
      <c r="BX212" s="129"/>
    </row>
    <row r="213" spans="1:76" s="90" customFormat="1" x14ac:dyDescent="0.25">
      <c r="A213" s="91"/>
      <c r="B213" s="278">
        <v>203</v>
      </c>
      <c r="C213" s="93"/>
      <c r="D213" s="92"/>
      <c r="E213" s="130"/>
      <c r="F213" s="94" t="e">
        <f>VLOOKUP(E213,КТ!$A$4:$B$911,2,0)</f>
        <v>#N/A</v>
      </c>
      <c r="G213" s="95"/>
      <c r="H213" s="96"/>
      <c r="I213" s="97"/>
      <c r="J213" s="98"/>
      <c r="K213" s="99"/>
      <c r="L213" s="100" t="str">
        <f t="shared" si="23"/>
        <v>НЕТ</v>
      </c>
      <c r="M213" s="101" t="e">
        <f>VLOOKUP(E213,КТ!$A$4:$X$911,24,FALSE)</f>
        <v>#N/A</v>
      </c>
      <c r="N213" s="99"/>
      <c r="O213" s="99"/>
      <c r="P213" s="102"/>
      <c r="Q213" s="103"/>
      <c r="R213" s="103"/>
      <c r="S213" s="103"/>
      <c r="T213" s="104"/>
      <c r="U213" s="105"/>
      <c r="V213" s="105"/>
      <c r="W213" s="105"/>
      <c r="X213" s="105"/>
      <c r="Y213" s="105"/>
      <c r="Z213" s="105"/>
      <c r="AA213" s="105"/>
      <c r="AB213" s="105"/>
      <c r="AC213" s="105"/>
      <c r="AD213" s="105"/>
      <c r="AE213" s="105"/>
      <c r="AF213" s="105"/>
      <c r="AG213" s="106"/>
      <c r="AH213" s="107"/>
      <c r="AI213" s="108"/>
      <c r="AJ213" s="109"/>
      <c r="AK213" s="109"/>
      <c r="AL213" s="109"/>
      <c r="AM213" s="297" t="e">
        <f>VLOOKUP(J213,[2]Лист2!$A$2:$B$44,2,FALSE)</f>
        <v>#N/A</v>
      </c>
      <c r="AN213" s="110"/>
      <c r="AO213" s="298" t="e">
        <f>VLOOKUP(J213,[3]Общее!$A$2:$B$111,2,FALSE)/1000</f>
        <v>#N/A</v>
      </c>
      <c r="AP213" s="111" t="str">
        <f t="shared" si="24"/>
        <v/>
      </c>
      <c r="AQ213" s="112"/>
      <c r="AR213" s="113">
        <f t="shared" si="25"/>
        <v>0</v>
      </c>
      <c r="AS213" s="114" t="str">
        <f t="shared" si="26"/>
        <v/>
      </c>
      <c r="AT213" s="115"/>
      <c r="AU213" s="108"/>
      <c r="AV213" s="116" t="b">
        <f>IF(AND(ISERR(FIND({"."},AM213))),IF(AND(0&lt;AM213,AM213&lt;($AW213+1)),"красный",IF(AND($AW213&lt;AM213,AM213&lt;($AX213+1)),"оранжевый",IF(AND($AX213&lt;AM213,AM213&lt;($AY213+1)),"желтый",IF(AND(0&lt;AM213,AM213&gt;=$AZ213),"зеленый","")))))</f>
        <v>0</v>
      </c>
      <c r="AW213" s="117" t="e">
        <f>VLOOKUP(E213,КТ!$A$4:$AC$911,26,0)</f>
        <v>#N/A</v>
      </c>
      <c r="AX213" s="116" t="e">
        <f>VLOOKUP(E213,КТ!$A$4:$AC$911,27,0)</f>
        <v>#N/A</v>
      </c>
      <c r="AY213" s="116" t="e">
        <f>VLOOKUP(E213,КТ!$A$4:$AC$911,28,0)</f>
        <v>#N/A</v>
      </c>
      <c r="AZ213" s="118" t="e">
        <f>VLOOKUP(E213,КТ!$A$4:$AC$911,29,0)</f>
        <v>#N/A</v>
      </c>
      <c r="BA213" s="119"/>
      <c r="BB213" s="119"/>
      <c r="BC213" s="119"/>
      <c r="BD213" s="131" t="e">
        <f t="shared" si="27"/>
        <v>#N/A</v>
      </c>
      <c r="BE213" s="120" t="str">
        <f>IF(E213="","",(VLOOKUP(E213,КТ!$A$4:$AD$911,30,0)))</f>
        <v/>
      </c>
      <c r="BF213" s="121" t="str">
        <f>IF(E213="","",(VLOOKUP(E213,КТ!$A$4:$AD$911,5,0)))</f>
        <v/>
      </c>
      <c r="BG213" s="122"/>
      <c r="BH213" s="132"/>
      <c r="BI213" s="132"/>
      <c r="BJ213" s="132"/>
      <c r="BK213" s="123"/>
      <c r="BL213" s="124"/>
      <c r="BM213" s="125" t="str">
        <f>IFERROR(VLOOKUP(E213,КТ!$A$4:$AE$911,31,FALSE),"")</f>
        <v/>
      </c>
      <c r="BN213" s="124"/>
      <c r="BO213" s="126"/>
      <c r="BP213" s="124"/>
      <c r="BQ213" s="124"/>
      <c r="BR213" s="127"/>
      <c r="BS213" s="127"/>
      <c r="BT213" s="128"/>
      <c r="BU213" s="128"/>
      <c r="BV213" s="129"/>
      <c r="BW213" s="129"/>
      <c r="BX213" s="129"/>
    </row>
    <row r="214" spans="1:76" s="90" customFormat="1" x14ac:dyDescent="0.25">
      <c r="A214" s="91"/>
      <c r="B214" s="278">
        <v>204</v>
      </c>
      <c r="C214" s="93"/>
      <c r="D214" s="92"/>
      <c r="E214" s="130"/>
      <c r="F214" s="94" t="e">
        <f>VLOOKUP(E214,КТ!$A$4:$B$911,2,0)</f>
        <v>#N/A</v>
      </c>
      <c r="G214" s="95"/>
      <c r="H214" s="96"/>
      <c r="I214" s="97"/>
      <c r="J214" s="98"/>
      <c r="K214" s="99"/>
      <c r="L214" s="100" t="str">
        <f t="shared" si="23"/>
        <v>НЕТ</v>
      </c>
      <c r="M214" s="101" t="e">
        <f>VLOOKUP(E214,КТ!$A$4:$X$911,24,FALSE)</f>
        <v>#N/A</v>
      </c>
      <c r="N214" s="99"/>
      <c r="O214" s="99"/>
      <c r="P214" s="102"/>
      <c r="Q214" s="103"/>
      <c r="R214" s="103"/>
      <c r="S214" s="103"/>
      <c r="T214" s="104"/>
      <c r="U214" s="105"/>
      <c r="V214" s="105"/>
      <c r="W214" s="105"/>
      <c r="X214" s="105"/>
      <c r="Y214" s="105"/>
      <c r="Z214" s="105"/>
      <c r="AA214" s="105"/>
      <c r="AB214" s="105"/>
      <c r="AC214" s="105"/>
      <c r="AD214" s="105"/>
      <c r="AE214" s="105"/>
      <c r="AF214" s="105"/>
      <c r="AG214" s="106"/>
      <c r="AH214" s="107"/>
      <c r="AI214" s="108"/>
      <c r="AJ214" s="109"/>
      <c r="AK214" s="109"/>
      <c r="AL214" s="109"/>
      <c r="AM214" s="297" t="e">
        <f>VLOOKUP(J214,[2]Лист2!$A$2:$B$44,2,FALSE)</f>
        <v>#N/A</v>
      </c>
      <c r="AN214" s="110"/>
      <c r="AO214" s="298" t="e">
        <f>VLOOKUP(J214,[3]Общее!$A$2:$B$111,2,FALSE)/1000</f>
        <v>#N/A</v>
      </c>
      <c r="AP214" s="111" t="str">
        <f t="shared" si="24"/>
        <v/>
      </c>
      <c r="AQ214" s="112"/>
      <c r="AR214" s="113">
        <f t="shared" si="25"/>
        <v>0</v>
      </c>
      <c r="AS214" s="114" t="str">
        <f t="shared" si="26"/>
        <v/>
      </c>
      <c r="AT214" s="115"/>
      <c r="AU214" s="108"/>
      <c r="AV214" s="116" t="b">
        <f>IF(AND(ISERR(FIND({"."},AM214))),IF(AND(0&lt;AM214,AM214&lt;($AW214+1)),"красный",IF(AND($AW214&lt;AM214,AM214&lt;($AX214+1)),"оранжевый",IF(AND($AX214&lt;AM214,AM214&lt;($AY214+1)),"желтый",IF(AND(0&lt;AM214,AM214&gt;=$AZ214),"зеленый","")))))</f>
        <v>0</v>
      </c>
      <c r="AW214" s="117" t="e">
        <f>VLOOKUP(E214,КТ!$A$4:$AC$911,26,0)</f>
        <v>#N/A</v>
      </c>
      <c r="AX214" s="116" t="e">
        <f>VLOOKUP(E214,КТ!$A$4:$AC$911,27,0)</f>
        <v>#N/A</v>
      </c>
      <c r="AY214" s="116" t="e">
        <f>VLOOKUP(E214,КТ!$A$4:$AC$911,28,0)</f>
        <v>#N/A</v>
      </c>
      <c r="AZ214" s="118" t="e">
        <f>VLOOKUP(E214,КТ!$A$4:$AC$911,29,0)</f>
        <v>#N/A</v>
      </c>
      <c r="BA214" s="119"/>
      <c r="BB214" s="119"/>
      <c r="BC214" s="119"/>
      <c r="BD214" s="131" t="e">
        <f t="shared" si="27"/>
        <v>#N/A</v>
      </c>
      <c r="BE214" s="120" t="str">
        <f>IF(E214="","",(VLOOKUP(E214,КТ!$A$4:$AD$911,30,0)))</f>
        <v/>
      </c>
      <c r="BF214" s="121" t="str">
        <f>IF(E214="","",(VLOOKUP(E214,КТ!$A$4:$AD$911,5,0)))</f>
        <v/>
      </c>
      <c r="BG214" s="122"/>
      <c r="BH214" s="132"/>
      <c r="BI214" s="132"/>
      <c r="BJ214" s="132"/>
      <c r="BK214" s="123"/>
      <c r="BL214" s="124"/>
      <c r="BM214" s="125" t="str">
        <f>IFERROR(VLOOKUP(E214,КТ!$A$4:$AE$911,31,FALSE),"")</f>
        <v/>
      </c>
      <c r="BN214" s="124"/>
      <c r="BO214" s="126"/>
      <c r="BP214" s="124"/>
      <c r="BQ214" s="124"/>
      <c r="BR214" s="127"/>
      <c r="BS214" s="127"/>
      <c r="BT214" s="128"/>
      <c r="BU214" s="128"/>
      <c r="BV214" s="129"/>
      <c r="BW214" s="129"/>
      <c r="BX214" s="129"/>
    </row>
    <row r="215" spans="1:76" s="90" customFormat="1" x14ac:dyDescent="0.25">
      <c r="A215" s="91"/>
      <c r="B215" s="278">
        <v>205</v>
      </c>
      <c r="C215" s="93"/>
      <c r="D215" s="92"/>
      <c r="E215" s="130"/>
      <c r="F215" s="94" t="e">
        <f>VLOOKUP(E215,КТ!$A$4:$B$911,2,0)</f>
        <v>#N/A</v>
      </c>
      <c r="G215" s="95"/>
      <c r="H215" s="96"/>
      <c r="I215" s="97"/>
      <c r="J215" s="98"/>
      <c r="K215" s="99"/>
      <c r="L215" s="100" t="str">
        <f t="shared" si="23"/>
        <v>НЕТ</v>
      </c>
      <c r="M215" s="101" t="e">
        <f>VLOOKUP(E215,КТ!$A$4:$X$911,24,FALSE)</f>
        <v>#N/A</v>
      </c>
      <c r="N215" s="99"/>
      <c r="O215" s="99"/>
      <c r="P215" s="102"/>
      <c r="Q215" s="103"/>
      <c r="R215" s="103"/>
      <c r="S215" s="103"/>
      <c r="T215" s="104"/>
      <c r="U215" s="105"/>
      <c r="V215" s="105"/>
      <c r="W215" s="105"/>
      <c r="X215" s="105"/>
      <c r="Y215" s="105"/>
      <c r="Z215" s="105"/>
      <c r="AA215" s="105"/>
      <c r="AB215" s="105"/>
      <c r="AC215" s="105"/>
      <c r="AD215" s="105"/>
      <c r="AE215" s="105"/>
      <c r="AF215" s="105"/>
      <c r="AG215" s="106"/>
      <c r="AH215" s="107"/>
      <c r="AI215" s="108"/>
      <c r="AJ215" s="109"/>
      <c r="AK215" s="109"/>
      <c r="AL215" s="109"/>
      <c r="AM215" s="297" t="e">
        <f>VLOOKUP(J215,[2]Лист2!$A$2:$B$44,2,FALSE)</f>
        <v>#N/A</v>
      </c>
      <c r="AN215" s="110"/>
      <c r="AO215" s="298" t="e">
        <f>VLOOKUP(J215,[3]Общее!$A$2:$B$111,2,FALSE)/1000</f>
        <v>#N/A</v>
      </c>
      <c r="AP215" s="111" t="str">
        <f t="shared" si="24"/>
        <v/>
      </c>
      <c r="AQ215" s="112"/>
      <c r="AR215" s="113">
        <f t="shared" si="25"/>
        <v>0</v>
      </c>
      <c r="AS215" s="114" t="str">
        <f t="shared" si="26"/>
        <v/>
      </c>
      <c r="AT215" s="115"/>
      <c r="AU215" s="108"/>
      <c r="AV215" s="116" t="b">
        <f>IF(AND(ISERR(FIND({"."},AM215))),IF(AND(0&lt;AM215,AM215&lt;($AW215+1)),"красный",IF(AND($AW215&lt;AM215,AM215&lt;($AX215+1)),"оранжевый",IF(AND($AX215&lt;AM215,AM215&lt;($AY215+1)),"желтый",IF(AND(0&lt;AM215,AM215&gt;=$AZ215),"зеленый","")))))</f>
        <v>0</v>
      </c>
      <c r="AW215" s="117" t="e">
        <f>VLOOKUP(E215,КТ!$A$4:$AC$911,26,0)</f>
        <v>#N/A</v>
      </c>
      <c r="AX215" s="116" t="e">
        <f>VLOOKUP(E215,КТ!$A$4:$AC$911,27,0)</f>
        <v>#N/A</v>
      </c>
      <c r="AY215" s="116" t="e">
        <f>VLOOKUP(E215,КТ!$A$4:$AC$911,28,0)</f>
        <v>#N/A</v>
      </c>
      <c r="AZ215" s="118" t="e">
        <f>VLOOKUP(E215,КТ!$A$4:$AC$911,29,0)</f>
        <v>#N/A</v>
      </c>
      <c r="BA215" s="119"/>
      <c r="BB215" s="119"/>
      <c r="BC215" s="119"/>
      <c r="BD215" s="131" t="e">
        <f t="shared" si="27"/>
        <v>#N/A</v>
      </c>
      <c r="BE215" s="120" t="str">
        <f>IF(E215="","",(VLOOKUP(E215,КТ!$A$4:$AD$911,30,0)))</f>
        <v/>
      </c>
      <c r="BF215" s="121" t="str">
        <f>IF(E215="","",(VLOOKUP(E215,КТ!$A$4:$AD$911,5,0)))</f>
        <v/>
      </c>
      <c r="BG215" s="122"/>
      <c r="BH215" s="132"/>
      <c r="BI215" s="132"/>
      <c r="BJ215" s="132"/>
      <c r="BK215" s="123"/>
      <c r="BL215" s="124"/>
      <c r="BM215" s="125" t="str">
        <f>IFERROR(VLOOKUP(E215,КТ!$A$4:$AE$911,31,FALSE),"")</f>
        <v/>
      </c>
      <c r="BN215" s="124"/>
      <c r="BO215" s="126"/>
      <c r="BP215" s="124"/>
      <c r="BQ215" s="124"/>
      <c r="BR215" s="127"/>
      <c r="BS215" s="127"/>
      <c r="BT215" s="128"/>
      <c r="BU215" s="128"/>
      <c r="BV215" s="129"/>
      <c r="BW215" s="129"/>
      <c r="BX215" s="129"/>
    </row>
    <row r="216" spans="1:76" s="90" customFormat="1" x14ac:dyDescent="0.25">
      <c r="A216" s="91"/>
      <c r="B216" s="278">
        <v>206</v>
      </c>
      <c r="C216" s="93"/>
      <c r="D216" s="92"/>
      <c r="E216" s="130"/>
      <c r="F216" s="94" t="e">
        <f>VLOOKUP(E216,КТ!$A$4:$B$911,2,0)</f>
        <v>#N/A</v>
      </c>
      <c r="G216" s="95"/>
      <c r="H216" s="96"/>
      <c r="I216" s="97"/>
      <c r="J216" s="98"/>
      <c r="K216" s="99"/>
      <c r="L216" s="100" t="str">
        <f t="shared" si="23"/>
        <v>НЕТ</v>
      </c>
      <c r="M216" s="101" t="e">
        <f>VLOOKUP(E216,КТ!$A$4:$X$911,24,FALSE)</f>
        <v>#N/A</v>
      </c>
      <c r="N216" s="99"/>
      <c r="O216" s="99"/>
      <c r="P216" s="102"/>
      <c r="Q216" s="103"/>
      <c r="R216" s="103"/>
      <c r="S216" s="103"/>
      <c r="T216" s="104"/>
      <c r="U216" s="105"/>
      <c r="V216" s="105"/>
      <c r="W216" s="105"/>
      <c r="X216" s="105"/>
      <c r="Y216" s="105"/>
      <c r="Z216" s="105"/>
      <c r="AA216" s="105"/>
      <c r="AB216" s="105"/>
      <c r="AC216" s="105"/>
      <c r="AD216" s="105"/>
      <c r="AE216" s="105"/>
      <c r="AF216" s="105"/>
      <c r="AG216" s="106"/>
      <c r="AH216" s="107"/>
      <c r="AI216" s="108"/>
      <c r="AJ216" s="109"/>
      <c r="AK216" s="109"/>
      <c r="AL216" s="109"/>
      <c r="AM216" s="297" t="e">
        <f>VLOOKUP(J216,[2]Лист2!$A$2:$B$44,2,FALSE)</f>
        <v>#N/A</v>
      </c>
      <c r="AN216" s="110"/>
      <c r="AO216" s="298" t="e">
        <f>VLOOKUP(J216,[3]Общее!$A$2:$B$111,2,FALSE)/1000</f>
        <v>#N/A</v>
      </c>
      <c r="AP216" s="111" t="str">
        <f t="shared" si="24"/>
        <v/>
      </c>
      <c r="AQ216" s="112"/>
      <c r="AR216" s="113">
        <f t="shared" si="25"/>
        <v>0</v>
      </c>
      <c r="AS216" s="114" t="str">
        <f t="shared" si="26"/>
        <v/>
      </c>
      <c r="AT216" s="115"/>
      <c r="AU216" s="108"/>
      <c r="AV216" s="116" t="b">
        <f>IF(AND(ISERR(FIND({"."},AM216))),IF(AND(0&lt;AM216,AM216&lt;($AW216+1)),"красный",IF(AND($AW216&lt;AM216,AM216&lt;($AX216+1)),"оранжевый",IF(AND($AX216&lt;AM216,AM216&lt;($AY216+1)),"желтый",IF(AND(0&lt;AM216,AM216&gt;=$AZ216),"зеленый","")))))</f>
        <v>0</v>
      </c>
      <c r="AW216" s="117" t="e">
        <f>VLOOKUP(E216,КТ!$A$4:$AC$911,26,0)</f>
        <v>#N/A</v>
      </c>
      <c r="AX216" s="116" t="e">
        <f>VLOOKUP(E216,КТ!$A$4:$AC$911,27,0)</f>
        <v>#N/A</v>
      </c>
      <c r="AY216" s="116" t="e">
        <f>VLOOKUP(E216,КТ!$A$4:$AC$911,28,0)</f>
        <v>#N/A</v>
      </c>
      <c r="AZ216" s="118" t="e">
        <f>VLOOKUP(E216,КТ!$A$4:$AC$911,29,0)</f>
        <v>#N/A</v>
      </c>
      <c r="BA216" s="119"/>
      <c r="BB216" s="119"/>
      <c r="BC216" s="119"/>
      <c r="BD216" s="131" t="e">
        <f t="shared" si="27"/>
        <v>#N/A</v>
      </c>
      <c r="BE216" s="120" t="str">
        <f>IF(E216="","",(VLOOKUP(E216,КТ!$A$4:$AD$911,30,0)))</f>
        <v/>
      </c>
      <c r="BF216" s="121" t="str">
        <f>IF(E216="","",(VLOOKUP(E216,КТ!$A$4:$AD$911,5,0)))</f>
        <v/>
      </c>
      <c r="BG216" s="122"/>
      <c r="BH216" s="132"/>
      <c r="BI216" s="132"/>
      <c r="BJ216" s="132"/>
      <c r="BK216" s="123"/>
      <c r="BL216" s="124"/>
      <c r="BM216" s="125" t="str">
        <f>IFERROR(VLOOKUP(E216,КТ!$A$4:$AE$911,31,FALSE),"")</f>
        <v/>
      </c>
      <c r="BN216" s="124"/>
      <c r="BO216" s="126"/>
      <c r="BP216" s="124"/>
      <c r="BQ216" s="124"/>
      <c r="BR216" s="127"/>
      <c r="BS216" s="127"/>
      <c r="BT216" s="128"/>
      <c r="BU216" s="128"/>
      <c r="BV216" s="129"/>
      <c r="BW216" s="129"/>
      <c r="BX216" s="129"/>
    </row>
    <row r="217" spans="1:76" s="90" customFormat="1" x14ac:dyDescent="0.25">
      <c r="A217" s="91"/>
      <c r="B217" s="278">
        <v>207</v>
      </c>
      <c r="C217" s="93"/>
      <c r="D217" s="92"/>
      <c r="E217" s="130"/>
      <c r="F217" s="94" t="e">
        <f>VLOOKUP(E217,КТ!$A$4:$B$911,2,0)</f>
        <v>#N/A</v>
      </c>
      <c r="G217" s="95"/>
      <c r="H217" s="96"/>
      <c r="I217" s="97"/>
      <c r="J217" s="98"/>
      <c r="K217" s="99"/>
      <c r="L217" s="100" t="str">
        <f t="shared" si="23"/>
        <v>НЕТ</v>
      </c>
      <c r="M217" s="101" t="e">
        <f>VLOOKUP(E217,КТ!$A$4:$X$911,24,FALSE)</f>
        <v>#N/A</v>
      </c>
      <c r="N217" s="99"/>
      <c r="O217" s="99"/>
      <c r="P217" s="102"/>
      <c r="Q217" s="103"/>
      <c r="R217" s="103"/>
      <c r="S217" s="103"/>
      <c r="T217" s="104"/>
      <c r="U217" s="105"/>
      <c r="V217" s="105"/>
      <c r="W217" s="105"/>
      <c r="X217" s="105"/>
      <c r="Y217" s="105"/>
      <c r="Z217" s="105"/>
      <c r="AA217" s="105"/>
      <c r="AB217" s="105"/>
      <c r="AC217" s="105"/>
      <c r="AD217" s="105"/>
      <c r="AE217" s="105"/>
      <c r="AF217" s="105"/>
      <c r="AG217" s="106"/>
      <c r="AH217" s="107"/>
      <c r="AI217" s="108"/>
      <c r="AJ217" s="109"/>
      <c r="AK217" s="109"/>
      <c r="AL217" s="109"/>
      <c r="AM217" s="297" t="e">
        <f>VLOOKUP(J217,[2]Лист2!$A$2:$B$44,2,FALSE)</f>
        <v>#N/A</v>
      </c>
      <c r="AN217" s="110"/>
      <c r="AO217" s="298" t="e">
        <f>VLOOKUP(J217,[3]Общее!$A$2:$B$111,2,FALSE)/1000</f>
        <v>#N/A</v>
      </c>
      <c r="AP217" s="111" t="str">
        <f t="shared" si="24"/>
        <v/>
      </c>
      <c r="AQ217" s="112"/>
      <c r="AR217" s="113">
        <f t="shared" si="25"/>
        <v>0</v>
      </c>
      <c r="AS217" s="114" t="str">
        <f t="shared" si="26"/>
        <v/>
      </c>
      <c r="AT217" s="115"/>
      <c r="AU217" s="108"/>
      <c r="AV217" s="116" t="b">
        <f>IF(AND(ISERR(FIND({"."},AM217))),IF(AND(0&lt;AM217,AM217&lt;($AW217+1)),"красный",IF(AND($AW217&lt;AM217,AM217&lt;($AX217+1)),"оранжевый",IF(AND($AX217&lt;AM217,AM217&lt;($AY217+1)),"желтый",IF(AND(0&lt;AM217,AM217&gt;=$AZ217),"зеленый","")))))</f>
        <v>0</v>
      </c>
      <c r="AW217" s="117" t="e">
        <f>VLOOKUP(E217,КТ!$A$4:$AC$911,26,0)</f>
        <v>#N/A</v>
      </c>
      <c r="AX217" s="116" t="e">
        <f>VLOOKUP(E217,КТ!$A$4:$AC$911,27,0)</f>
        <v>#N/A</v>
      </c>
      <c r="AY217" s="116" t="e">
        <f>VLOOKUP(E217,КТ!$A$4:$AC$911,28,0)</f>
        <v>#N/A</v>
      </c>
      <c r="AZ217" s="118" t="e">
        <f>VLOOKUP(E217,КТ!$A$4:$AC$911,29,0)</f>
        <v>#N/A</v>
      </c>
      <c r="BA217" s="119"/>
      <c r="BB217" s="119"/>
      <c r="BC217" s="119"/>
      <c r="BD217" s="131" t="e">
        <f t="shared" si="27"/>
        <v>#N/A</v>
      </c>
      <c r="BE217" s="120" t="str">
        <f>IF(E217="","",(VLOOKUP(E217,КТ!$A$4:$AD$911,30,0)))</f>
        <v/>
      </c>
      <c r="BF217" s="121" t="str">
        <f>IF(E217="","",(VLOOKUP(E217,КТ!$A$4:$AD$911,5,0)))</f>
        <v/>
      </c>
      <c r="BG217" s="122"/>
      <c r="BH217" s="132"/>
      <c r="BI217" s="132"/>
      <c r="BJ217" s="132"/>
      <c r="BK217" s="123"/>
      <c r="BL217" s="124"/>
      <c r="BM217" s="125" t="str">
        <f>IFERROR(VLOOKUP(E217,КТ!$A$4:$AE$911,31,FALSE),"")</f>
        <v/>
      </c>
      <c r="BN217" s="124"/>
      <c r="BO217" s="126"/>
      <c r="BP217" s="124"/>
      <c r="BQ217" s="124"/>
      <c r="BR217" s="127"/>
      <c r="BS217" s="127"/>
      <c r="BT217" s="128"/>
      <c r="BU217" s="128"/>
      <c r="BV217" s="129"/>
      <c r="BW217" s="129"/>
      <c r="BX217" s="129"/>
    </row>
    <row r="218" spans="1:76" s="90" customFormat="1" x14ac:dyDescent="0.25">
      <c r="A218" s="91"/>
      <c r="B218" s="278">
        <v>208</v>
      </c>
      <c r="C218" s="93"/>
      <c r="D218" s="92"/>
      <c r="E218" s="130"/>
      <c r="F218" s="94" t="e">
        <f>VLOOKUP(E218,КТ!$A$4:$B$911,2,0)</f>
        <v>#N/A</v>
      </c>
      <c r="G218" s="95"/>
      <c r="H218" s="96"/>
      <c r="I218" s="97"/>
      <c r="J218" s="98"/>
      <c r="K218" s="99"/>
      <c r="L218" s="100" t="str">
        <f t="shared" si="23"/>
        <v>НЕТ</v>
      </c>
      <c r="M218" s="101" t="e">
        <f>VLOOKUP(E218,КТ!$A$4:$X$911,24,FALSE)</f>
        <v>#N/A</v>
      </c>
      <c r="N218" s="99"/>
      <c r="O218" s="99"/>
      <c r="P218" s="102"/>
      <c r="Q218" s="103"/>
      <c r="R218" s="103"/>
      <c r="S218" s="103"/>
      <c r="T218" s="104"/>
      <c r="U218" s="105"/>
      <c r="V218" s="105"/>
      <c r="W218" s="105"/>
      <c r="X218" s="105"/>
      <c r="Y218" s="105"/>
      <c r="Z218" s="105"/>
      <c r="AA218" s="105"/>
      <c r="AB218" s="105"/>
      <c r="AC218" s="105"/>
      <c r="AD218" s="105"/>
      <c r="AE218" s="105"/>
      <c r="AF218" s="105"/>
      <c r="AG218" s="106"/>
      <c r="AH218" s="107"/>
      <c r="AI218" s="108"/>
      <c r="AJ218" s="109"/>
      <c r="AK218" s="109"/>
      <c r="AL218" s="109"/>
      <c r="AM218" s="297" t="e">
        <f>VLOOKUP(J218,[2]Лист2!$A$2:$B$44,2,FALSE)</f>
        <v>#N/A</v>
      </c>
      <c r="AN218" s="110"/>
      <c r="AO218" s="298" t="e">
        <f>VLOOKUP(J218,[3]Общее!$A$2:$B$111,2,FALSE)/1000</f>
        <v>#N/A</v>
      </c>
      <c r="AP218" s="111" t="str">
        <f t="shared" si="24"/>
        <v/>
      </c>
      <c r="AQ218" s="112"/>
      <c r="AR218" s="113">
        <f t="shared" si="25"/>
        <v>0</v>
      </c>
      <c r="AS218" s="114" t="str">
        <f t="shared" si="26"/>
        <v/>
      </c>
      <c r="AT218" s="115"/>
      <c r="AU218" s="108"/>
      <c r="AV218" s="116" t="b">
        <f>IF(AND(ISERR(FIND({"."},AM218))),IF(AND(0&lt;AM218,AM218&lt;($AW218+1)),"красный",IF(AND($AW218&lt;AM218,AM218&lt;($AX218+1)),"оранжевый",IF(AND($AX218&lt;AM218,AM218&lt;($AY218+1)),"желтый",IF(AND(0&lt;AM218,AM218&gt;=$AZ218),"зеленый","")))))</f>
        <v>0</v>
      </c>
      <c r="AW218" s="117" t="e">
        <f>VLOOKUP(E218,КТ!$A$4:$AC$911,26,0)</f>
        <v>#N/A</v>
      </c>
      <c r="AX218" s="116" t="e">
        <f>VLOOKUP(E218,КТ!$A$4:$AC$911,27,0)</f>
        <v>#N/A</v>
      </c>
      <c r="AY218" s="116" t="e">
        <f>VLOOKUP(E218,КТ!$A$4:$AC$911,28,0)</f>
        <v>#N/A</v>
      </c>
      <c r="AZ218" s="118" t="e">
        <f>VLOOKUP(E218,КТ!$A$4:$AC$911,29,0)</f>
        <v>#N/A</v>
      </c>
      <c r="BA218" s="119"/>
      <c r="BB218" s="119"/>
      <c r="BC218" s="119"/>
      <c r="BD218" s="131" t="e">
        <f t="shared" si="27"/>
        <v>#N/A</v>
      </c>
      <c r="BE218" s="120" t="str">
        <f>IF(E218="","",(VLOOKUP(E218,КТ!$A$4:$AD$911,30,0)))</f>
        <v/>
      </c>
      <c r="BF218" s="121" t="str">
        <f>IF(E218="","",(VLOOKUP(E218,КТ!$A$4:$AD$911,5,0)))</f>
        <v/>
      </c>
      <c r="BG218" s="122"/>
      <c r="BH218" s="132"/>
      <c r="BI218" s="132"/>
      <c r="BJ218" s="132"/>
      <c r="BK218" s="123"/>
      <c r="BL218" s="124"/>
      <c r="BM218" s="125" t="str">
        <f>IFERROR(VLOOKUP(E218,КТ!$A$4:$AE$911,31,FALSE),"")</f>
        <v/>
      </c>
      <c r="BN218" s="124"/>
      <c r="BO218" s="126"/>
      <c r="BP218" s="124"/>
      <c r="BQ218" s="124"/>
      <c r="BR218" s="127"/>
      <c r="BS218" s="127"/>
      <c r="BT218" s="128"/>
      <c r="BU218" s="128"/>
      <c r="BV218" s="129"/>
      <c r="BW218" s="129"/>
      <c r="BX218" s="129"/>
    </row>
    <row r="219" spans="1:76" s="90" customFormat="1" x14ac:dyDescent="0.25">
      <c r="A219" s="91"/>
      <c r="B219" s="278">
        <v>209</v>
      </c>
      <c r="C219" s="93"/>
      <c r="D219" s="92"/>
      <c r="E219" s="130"/>
      <c r="F219" s="94" t="e">
        <f>VLOOKUP(E219,КТ!$A$4:$B$911,2,0)</f>
        <v>#N/A</v>
      </c>
      <c r="G219" s="95"/>
      <c r="H219" s="96"/>
      <c r="I219" s="97"/>
      <c r="J219" s="98"/>
      <c r="K219" s="99"/>
      <c r="L219" s="100" t="str">
        <f t="shared" si="23"/>
        <v>НЕТ</v>
      </c>
      <c r="M219" s="101" t="e">
        <f>VLOOKUP(E219,КТ!$A$4:$X$911,24,FALSE)</f>
        <v>#N/A</v>
      </c>
      <c r="N219" s="99"/>
      <c r="O219" s="99"/>
      <c r="P219" s="102"/>
      <c r="Q219" s="103"/>
      <c r="R219" s="103"/>
      <c r="S219" s="103"/>
      <c r="T219" s="104"/>
      <c r="U219" s="105"/>
      <c r="V219" s="105"/>
      <c r="W219" s="105"/>
      <c r="X219" s="105"/>
      <c r="Y219" s="105"/>
      <c r="Z219" s="105"/>
      <c r="AA219" s="105"/>
      <c r="AB219" s="105"/>
      <c r="AC219" s="105"/>
      <c r="AD219" s="105"/>
      <c r="AE219" s="105"/>
      <c r="AF219" s="105"/>
      <c r="AG219" s="106"/>
      <c r="AH219" s="107"/>
      <c r="AI219" s="108"/>
      <c r="AJ219" s="109"/>
      <c r="AK219" s="109"/>
      <c r="AL219" s="109"/>
      <c r="AM219" s="297" t="e">
        <f>VLOOKUP(J219,[2]Лист2!$A$2:$B$44,2,FALSE)</f>
        <v>#N/A</v>
      </c>
      <c r="AN219" s="110"/>
      <c r="AO219" s="298" t="e">
        <f>VLOOKUP(J219,[3]Общее!$A$2:$B$111,2,FALSE)/1000</f>
        <v>#N/A</v>
      </c>
      <c r="AP219" s="111" t="str">
        <f t="shared" si="24"/>
        <v/>
      </c>
      <c r="AQ219" s="112"/>
      <c r="AR219" s="113">
        <f t="shared" si="25"/>
        <v>0</v>
      </c>
      <c r="AS219" s="114" t="str">
        <f t="shared" si="26"/>
        <v/>
      </c>
      <c r="AT219" s="115"/>
      <c r="AU219" s="108"/>
      <c r="AV219" s="116" t="b">
        <f>IF(AND(ISERR(FIND({"."},AM219))),IF(AND(0&lt;AM219,AM219&lt;($AW219+1)),"красный",IF(AND($AW219&lt;AM219,AM219&lt;($AX219+1)),"оранжевый",IF(AND($AX219&lt;AM219,AM219&lt;($AY219+1)),"желтый",IF(AND(0&lt;AM219,AM219&gt;=$AZ219),"зеленый","")))))</f>
        <v>0</v>
      </c>
      <c r="AW219" s="117" t="e">
        <f>VLOOKUP(E219,КТ!$A$4:$AC$911,26,0)</f>
        <v>#N/A</v>
      </c>
      <c r="AX219" s="116" t="e">
        <f>VLOOKUP(E219,КТ!$A$4:$AC$911,27,0)</f>
        <v>#N/A</v>
      </c>
      <c r="AY219" s="116" t="e">
        <f>VLOOKUP(E219,КТ!$A$4:$AC$911,28,0)</f>
        <v>#N/A</v>
      </c>
      <c r="AZ219" s="118" t="e">
        <f>VLOOKUP(E219,КТ!$A$4:$AC$911,29,0)</f>
        <v>#N/A</v>
      </c>
      <c r="BA219" s="119"/>
      <c r="BB219" s="119"/>
      <c r="BC219" s="119"/>
      <c r="BD219" s="131" t="e">
        <f t="shared" si="27"/>
        <v>#N/A</v>
      </c>
      <c r="BE219" s="120" t="str">
        <f>IF(E219="","",(VLOOKUP(E219,КТ!$A$4:$AD$911,30,0)))</f>
        <v/>
      </c>
      <c r="BF219" s="121" t="str">
        <f>IF(E219="","",(VLOOKUP(E219,КТ!$A$4:$AD$911,5,0)))</f>
        <v/>
      </c>
      <c r="BG219" s="122"/>
      <c r="BH219" s="132"/>
      <c r="BI219" s="132"/>
      <c r="BJ219" s="132"/>
      <c r="BK219" s="123"/>
      <c r="BL219" s="124"/>
      <c r="BM219" s="125" t="str">
        <f>IFERROR(VLOOKUP(E219,КТ!$A$4:$AE$911,31,FALSE),"")</f>
        <v/>
      </c>
      <c r="BN219" s="124"/>
      <c r="BO219" s="126"/>
      <c r="BP219" s="124"/>
      <c r="BQ219" s="124"/>
      <c r="BR219" s="127"/>
      <c r="BS219" s="127"/>
      <c r="BT219" s="128"/>
      <c r="BU219" s="128"/>
      <c r="BV219" s="129"/>
      <c r="BW219" s="129"/>
      <c r="BX219" s="129"/>
    </row>
    <row r="220" spans="1:76" s="90" customFormat="1" x14ac:dyDescent="0.25">
      <c r="A220" s="91"/>
      <c r="B220" s="278">
        <v>210</v>
      </c>
      <c r="C220" s="93"/>
      <c r="D220" s="92"/>
      <c r="E220" s="130"/>
      <c r="F220" s="94" t="e">
        <f>VLOOKUP(E220,КТ!$A$4:$B$911,2,0)</f>
        <v>#N/A</v>
      </c>
      <c r="G220" s="95"/>
      <c r="H220" s="96"/>
      <c r="I220" s="97"/>
      <c r="J220" s="98"/>
      <c r="K220" s="99"/>
      <c r="L220" s="100" t="str">
        <f t="shared" si="23"/>
        <v>НЕТ</v>
      </c>
      <c r="M220" s="101" t="e">
        <f>VLOOKUP(E220,КТ!$A$4:$X$911,24,FALSE)</f>
        <v>#N/A</v>
      </c>
      <c r="N220" s="99"/>
      <c r="O220" s="99"/>
      <c r="P220" s="102"/>
      <c r="Q220" s="103"/>
      <c r="R220" s="103"/>
      <c r="S220" s="103"/>
      <c r="T220" s="104"/>
      <c r="U220" s="105"/>
      <c r="V220" s="105"/>
      <c r="W220" s="105"/>
      <c r="X220" s="105"/>
      <c r="Y220" s="105"/>
      <c r="Z220" s="105"/>
      <c r="AA220" s="105"/>
      <c r="AB220" s="105"/>
      <c r="AC220" s="105"/>
      <c r="AD220" s="105"/>
      <c r="AE220" s="105"/>
      <c r="AF220" s="105"/>
      <c r="AG220" s="106"/>
      <c r="AH220" s="107"/>
      <c r="AI220" s="108"/>
      <c r="AJ220" s="109"/>
      <c r="AK220" s="109"/>
      <c r="AL220" s="109"/>
      <c r="AM220" s="297" t="e">
        <f>VLOOKUP(J220,[2]Лист2!$A$2:$B$44,2,FALSE)</f>
        <v>#N/A</v>
      </c>
      <c r="AN220" s="110"/>
      <c r="AO220" s="298" t="e">
        <f>VLOOKUP(J220,[3]Общее!$A$2:$B$111,2,FALSE)/1000</f>
        <v>#N/A</v>
      </c>
      <c r="AP220" s="111" t="str">
        <f t="shared" si="24"/>
        <v/>
      </c>
      <c r="AQ220" s="112"/>
      <c r="AR220" s="113">
        <f t="shared" si="25"/>
        <v>0</v>
      </c>
      <c r="AS220" s="114" t="str">
        <f t="shared" si="26"/>
        <v/>
      </c>
      <c r="AT220" s="115"/>
      <c r="AU220" s="108"/>
      <c r="AV220" s="116" t="b">
        <f>IF(AND(ISERR(FIND({"."},AM220))),IF(AND(0&lt;AM220,AM220&lt;($AW220+1)),"красный",IF(AND($AW220&lt;AM220,AM220&lt;($AX220+1)),"оранжевый",IF(AND($AX220&lt;AM220,AM220&lt;($AY220+1)),"желтый",IF(AND(0&lt;AM220,AM220&gt;=$AZ220),"зеленый","")))))</f>
        <v>0</v>
      </c>
      <c r="AW220" s="117" t="e">
        <f>VLOOKUP(E220,КТ!$A$4:$AC$911,26,0)</f>
        <v>#N/A</v>
      </c>
      <c r="AX220" s="116" t="e">
        <f>VLOOKUP(E220,КТ!$A$4:$AC$911,27,0)</f>
        <v>#N/A</v>
      </c>
      <c r="AY220" s="116" t="e">
        <f>VLOOKUP(E220,КТ!$A$4:$AC$911,28,0)</f>
        <v>#N/A</v>
      </c>
      <c r="AZ220" s="118" t="e">
        <f>VLOOKUP(E220,КТ!$A$4:$AC$911,29,0)</f>
        <v>#N/A</v>
      </c>
      <c r="BA220" s="119"/>
      <c r="BB220" s="119"/>
      <c r="BC220" s="119"/>
      <c r="BD220" s="131" t="e">
        <f t="shared" si="27"/>
        <v>#N/A</v>
      </c>
      <c r="BE220" s="120" t="str">
        <f>IF(E220="","",(VLOOKUP(E220,КТ!$A$4:$AD$911,30,0)))</f>
        <v/>
      </c>
      <c r="BF220" s="121" t="str">
        <f>IF(E220="","",(VLOOKUP(E220,КТ!$A$4:$AD$911,5,0)))</f>
        <v/>
      </c>
      <c r="BG220" s="122"/>
      <c r="BH220" s="132"/>
      <c r="BI220" s="132"/>
      <c r="BJ220" s="132"/>
      <c r="BK220" s="123"/>
      <c r="BL220" s="124"/>
      <c r="BM220" s="125" t="str">
        <f>IFERROR(VLOOKUP(E220,КТ!$A$4:$AE$911,31,FALSE),"")</f>
        <v/>
      </c>
      <c r="BN220" s="124"/>
      <c r="BO220" s="126"/>
      <c r="BP220" s="124"/>
      <c r="BQ220" s="124"/>
      <c r="BR220" s="127"/>
      <c r="BS220" s="127"/>
      <c r="BT220" s="128"/>
      <c r="BU220" s="128"/>
      <c r="BV220" s="129"/>
      <c r="BW220" s="129"/>
      <c r="BX220" s="129"/>
    </row>
    <row r="221" spans="1:76" s="90" customFormat="1" x14ac:dyDescent="0.25">
      <c r="A221" s="91"/>
      <c r="B221" s="278">
        <v>211</v>
      </c>
      <c r="C221" s="93"/>
      <c r="D221" s="92"/>
      <c r="E221" s="130"/>
      <c r="F221" s="94" t="e">
        <f>VLOOKUP(E221,КТ!$A$4:$B$911,2,0)</f>
        <v>#N/A</v>
      </c>
      <c r="G221" s="95"/>
      <c r="H221" s="96"/>
      <c r="I221" s="97"/>
      <c r="J221" s="98"/>
      <c r="K221" s="99"/>
      <c r="L221" s="100" t="str">
        <f t="shared" si="23"/>
        <v>НЕТ</v>
      </c>
      <c r="M221" s="101" t="e">
        <f>VLOOKUP(E221,КТ!$A$4:$X$911,24,FALSE)</f>
        <v>#N/A</v>
      </c>
      <c r="N221" s="99"/>
      <c r="O221" s="99"/>
      <c r="P221" s="102"/>
      <c r="Q221" s="103"/>
      <c r="R221" s="103"/>
      <c r="S221" s="103"/>
      <c r="T221" s="104"/>
      <c r="U221" s="105"/>
      <c r="V221" s="105"/>
      <c r="W221" s="105"/>
      <c r="X221" s="105"/>
      <c r="Y221" s="105"/>
      <c r="Z221" s="105"/>
      <c r="AA221" s="105"/>
      <c r="AB221" s="105"/>
      <c r="AC221" s="105"/>
      <c r="AD221" s="105"/>
      <c r="AE221" s="105"/>
      <c r="AF221" s="105"/>
      <c r="AG221" s="106"/>
      <c r="AH221" s="107"/>
      <c r="AI221" s="108"/>
      <c r="AJ221" s="109"/>
      <c r="AK221" s="109"/>
      <c r="AL221" s="109"/>
      <c r="AM221" s="297" t="e">
        <f>VLOOKUP(J221,[2]Лист2!$A$2:$B$44,2,FALSE)</f>
        <v>#N/A</v>
      </c>
      <c r="AN221" s="110"/>
      <c r="AO221" s="298" t="e">
        <f>VLOOKUP(J221,[3]Общее!$A$2:$B$111,2,FALSE)/1000</f>
        <v>#N/A</v>
      </c>
      <c r="AP221" s="111" t="str">
        <f t="shared" si="24"/>
        <v/>
      </c>
      <c r="AQ221" s="112"/>
      <c r="AR221" s="113">
        <f t="shared" si="25"/>
        <v>0</v>
      </c>
      <c r="AS221" s="114" t="str">
        <f t="shared" si="26"/>
        <v/>
      </c>
      <c r="AT221" s="115"/>
      <c r="AU221" s="108"/>
      <c r="AV221" s="116" t="b">
        <f>IF(AND(ISERR(FIND({"."},AM221))),IF(AND(0&lt;AM221,AM221&lt;($AW221+1)),"красный",IF(AND($AW221&lt;AM221,AM221&lt;($AX221+1)),"оранжевый",IF(AND($AX221&lt;AM221,AM221&lt;($AY221+1)),"желтый",IF(AND(0&lt;AM221,AM221&gt;=$AZ221),"зеленый","")))))</f>
        <v>0</v>
      </c>
      <c r="AW221" s="117" t="e">
        <f>VLOOKUP(E221,КТ!$A$4:$AC$911,26,0)</f>
        <v>#N/A</v>
      </c>
      <c r="AX221" s="116" t="e">
        <f>VLOOKUP(E221,КТ!$A$4:$AC$911,27,0)</f>
        <v>#N/A</v>
      </c>
      <c r="AY221" s="116" t="e">
        <f>VLOOKUP(E221,КТ!$A$4:$AC$911,28,0)</f>
        <v>#N/A</v>
      </c>
      <c r="AZ221" s="118" t="e">
        <f>VLOOKUP(E221,КТ!$A$4:$AC$911,29,0)</f>
        <v>#N/A</v>
      </c>
      <c r="BA221" s="119"/>
      <c r="BB221" s="119"/>
      <c r="BC221" s="119"/>
      <c r="BD221" s="131" t="e">
        <f t="shared" si="27"/>
        <v>#N/A</v>
      </c>
      <c r="BE221" s="120" t="str">
        <f>IF(E221="","",(VLOOKUP(E221,КТ!$A$4:$AD$911,30,0)))</f>
        <v/>
      </c>
      <c r="BF221" s="121" t="str">
        <f>IF(E221="","",(VLOOKUP(E221,КТ!$A$4:$AD$911,5,0)))</f>
        <v/>
      </c>
      <c r="BG221" s="122"/>
      <c r="BH221" s="132"/>
      <c r="BI221" s="132"/>
      <c r="BJ221" s="132"/>
      <c r="BK221" s="123"/>
      <c r="BL221" s="124"/>
      <c r="BM221" s="125" t="str">
        <f>IFERROR(VLOOKUP(E221,КТ!$A$4:$AE$911,31,FALSE),"")</f>
        <v/>
      </c>
      <c r="BN221" s="124"/>
      <c r="BO221" s="126"/>
      <c r="BP221" s="124"/>
      <c r="BQ221" s="124"/>
      <c r="BR221" s="127"/>
      <c r="BS221" s="127"/>
      <c r="BT221" s="128"/>
      <c r="BU221" s="128"/>
      <c r="BV221" s="129"/>
      <c r="BW221" s="129"/>
      <c r="BX221" s="129"/>
    </row>
    <row r="222" spans="1:76" s="90" customFormat="1" x14ac:dyDescent="0.25">
      <c r="A222" s="91"/>
      <c r="B222" s="278">
        <v>212</v>
      </c>
      <c r="C222" s="93"/>
      <c r="D222" s="92"/>
      <c r="E222" s="130"/>
      <c r="F222" s="94" t="e">
        <f>VLOOKUP(E222,КТ!$A$4:$B$911,2,0)</f>
        <v>#N/A</v>
      </c>
      <c r="G222" s="95"/>
      <c r="H222" s="96"/>
      <c r="I222" s="97"/>
      <c r="J222" s="98"/>
      <c r="K222" s="99"/>
      <c r="L222" s="100" t="str">
        <f t="shared" si="23"/>
        <v>НЕТ</v>
      </c>
      <c r="M222" s="101" t="e">
        <f>VLOOKUP(E222,КТ!$A$4:$X$911,24,FALSE)</f>
        <v>#N/A</v>
      </c>
      <c r="N222" s="99"/>
      <c r="O222" s="99"/>
      <c r="P222" s="102"/>
      <c r="Q222" s="103"/>
      <c r="R222" s="103"/>
      <c r="S222" s="103"/>
      <c r="T222" s="104"/>
      <c r="U222" s="105"/>
      <c r="V222" s="105"/>
      <c r="W222" s="105"/>
      <c r="X222" s="105"/>
      <c r="Y222" s="105"/>
      <c r="Z222" s="105"/>
      <c r="AA222" s="105"/>
      <c r="AB222" s="105"/>
      <c r="AC222" s="105"/>
      <c r="AD222" s="105"/>
      <c r="AE222" s="105"/>
      <c r="AF222" s="105"/>
      <c r="AG222" s="106"/>
      <c r="AH222" s="107"/>
      <c r="AI222" s="108"/>
      <c r="AJ222" s="109"/>
      <c r="AK222" s="109"/>
      <c r="AL222" s="109"/>
      <c r="AM222" s="297" t="e">
        <f>VLOOKUP(J222,[2]Лист2!$A$2:$B$44,2,FALSE)</f>
        <v>#N/A</v>
      </c>
      <c r="AN222" s="110"/>
      <c r="AO222" s="298" t="e">
        <f>VLOOKUP(J222,[3]Общее!$A$2:$B$111,2,FALSE)/1000</f>
        <v>#N/A</v>
      </c>
      <c r="AP222" s="111" t="str">
        <f t="shared" si="24"/>
        <v/>
      </c>
      <c r="AQ222" s="112"/>
      <c r="AR222" s="113">
        <f t="shared" si="25"/>
        <v>0</v>
      </c>
      <c r="AS222" s="114" t="str">
        <f t="shared" si="26"/>
        <v/>
      </c>
      <c r="AT222" s="115"/>
      <c r="AU222" s="108"/>
      <c r="AV222" s="116" t="b">
        <f>IF(AND(ISERR(FIND({"."},AM222))),IF(AND(0&lt;AM222,AM222&lt;($AW222+1)),"красный",IF(AND($AW222&lt;AM222,AM222&lt;($AX222+1)),"оранжевый",IF(AND($AX222&lt;AM222,AM222&lt;($AY222+1)),"желтый",IF(AND(0&lt;AM222,AM222&gt;=$AZ222),"зеленый","")))))</f>
        <v>0</v>
      </c>
      <c r="AW222" s="117" t="e">
        <f>VLOOKUP(E222,КТ!$A$4:$AC$911,26,0)</f>
        <v>#N/A</v>
      </c>
      <c r="AX222" s="116" t="e">
        <f>VLOOKUP(E222,КТ!$A$4:$AC$911,27,0)</f>
        <v>#N/A</v>
      </c>
      <c r="AY222" s="116" t="e">
        <f>VLOOKUP(E222,КТ!$A$4:$AC$911,28,0)</f>
        <v>#N/A</v>
      </c>
      <c r="AZ222" s="118" t="e">
        <f>VLOOKUP(E222,КТ!$A$4:$AC$911,29,0)</f>
        <v>#N/A</v>
      </c>
      <c r="BA222" s="119"/>
      <c r="BB222" s="119"/>
      <c r="BC222" s="119"/>
      <c r="BD222" s="131" t="e">
        <f t="shared" si="27"/>
        <v>#N/A</v>
      </c>
      <c r="BE222" s="120" t="str">
        <f>IF(E222="","",(VLOOKUP(E222,КТ!$A$4:$AD$911,30,0)))</f>
        <v/>
      </c>
      <c r="BF222" s="121" t="str">
        <f>IF(E222="","",(VLOOKUP(E222,КТ!$A$4:$AD$911,5,0)))</f>
        <v/>
      </c>
      <c r="BG222" s="122"/>
      <c r="BH222" s="132"/>
      <c r="BI222" s="132"/>
      <c r="BJ222" s="132"/>
      <c r="BK222" s="123"/>
      <c r="BL222" s="124"/>
      <c r="BM222" s="125" t="str">
        <f>IFERROR(VLOOKUP(E222,КТ!$A$4:$AE$911,31,FALSE),"")</f>
        <v/>
      </c>
      <c r="BN222" s="124"/>
      <c r="BO222" s="126"/>
      <c r="BP222" s="124"/>
      <c r="BQ222" s="124"/>
      <c r="BR222" s="127"/>
      <c r="BS222" s="127"/>
      <c r="BT222" s="128"/>
      <c r="BU222" s="128"/>
      <c r="BV222" s="129"/>
      <c r="BW222" s="129"/>
      <c r="BX222" s="129"/>
    </row>
    <row r="223" spans="1:76" s="90" customFormat="1" x14ac:dyDescent="0.25">
      <c r="A223" s="91"/>
      <c r="B223" s="278">
        <v>213</v>
      </c>
      <c r="C223" s="93"/>
      <c r="D223" s="92"/>
      <c r="E223" s="130"/>
      <c r="F223" s="94" t="e">
        <f>VLOOKUP(E223,КТ!$A$4:$B$911,2,0)</f>
        <v>#N/A</v>
      </c>
      <c r="G223" s="95"/>
      <c r="H223" s="96"/>
      <c r="I223" s="97"/>
      <c r="J223" s="98"/>
      <c r="K223" s="99"/>
      <c r="L223" s="100" t="str">
        <f t="shared" si="23"/>
        <v>НЕТ</v>
      </c>
      <c r="M223" s="101" t="e">
        <f>VLOOKUP(E223,КТ!$A$4:$X$911,24,FALSE)</f>
        <v>#N/A</v>
      </c>
      <c r="N223" s="99"/>
      <c r="O223" s="99"/>
      <c r="P223" s="102"/>
      <c r="Q223" s="103"/>
      <c r="R223" s="103"/>
      <c r="S223" s="103"/>
      <c r="T223" s="104"/>
      <c r="U223" s="105"/>
      <c r="V223" s="105"/>
      <c r="W223" s="105"/>
      <c r="X223" s="105"/>
      <c r="Y223" s="105"/>
      <c r="Z223" s="105"/>
      <c r="AA223" s="105"/>
      <c r="AB223" s="105"/>
      <c r="AC223" s="105"/>
      <c r="AD223" s="105"/>
      <c r="AE223" s="105"/>
      <c r="AF223" s="105"/>
      <c r="AG223" s="106"/>
      <c r="AH223" s="107"/>
      <c r="AI223" s="108"/>
      <c r="AJ223" s="109"/>
      <c r="AK223" s="109"/>
      <c r="AL223" s="109"/>
      <c r="AM223" s="297" t="e">
        <f>VLOOKUP(J223,[2]Лист2!$A$2:$B$44,2,FALSE)</f>
        <v>#N/A</v>
      </c>
      <c r="AN223" s="110"/>
      <c r="AO223" s="298" t="e">
        <f>VLOOKUP(J223,[3]Общее!$A$2:$B$111,2,FALSE)/1000</f>
        <v>#N/A</v>
      </c>
      <c r="AP223" s="111" t="str">
        <f t="shared" si="24"/>
        <v/>
      </c>
      <c r="AQ223" s="112"/>
      <c r="AR223" s="113">
        <f t="shared" si="25"/>
        <v>0</v>
      </c>
      <c r="AS223" s="114" t="str">
        <f t="shared" si="26"/>
        <v/>
      </c>
      <c r="AT223" s="115"/>
      <c r="AU223" s="108"/>
      <c r="AV223" s="116" t="b">
        <f>IF(AND(ISERR(FIND({"."},AM223))),IF(AND(0&lt;AM223,AM223&lt;($AW223+1)),"красный",IF(AND($AW223&lt;AM223,AM223&lt;($AX223+1)),"оранжевый",IF(AND($AX223&lt;AM223,AM223&lt;($AY223+1)),"желтый",IF(AND(0&lt;AM223,AM223&gt;=$AZ223),"зеленый","")))))</f>
        <v>0</v>
      </c>
      <c r="AW223" s="117" t="e">
        <f>VLOOKUP(E223,КТ!$A$4:$AC$911,26,0)</f>
        <v>#N/A</v>
      </c>
      <c r="AX223" s="116" t="e">
        <f>VLOOKUP(E223,КТ!$A$4:$AC$911,27,0)</f>
        <v>#N/A</v>
      </c>
      <c r="AY223" s="116" t="e">
        <f>VLOOKUP(E223,КТ!$A$4:$AC$911,28,0)</f>
        <v>#N/A</v>
      </c>
      <c r="AZ223" s="118" t="e">
        <f>VLOOKUP(E223,КТ!$A$4:$AC$911,29,0)</f>
        <v>#N/A</v>
      </c>
      <c r="BA223" s="119"/>
      <c r="BB223" s="119"/>
      <c r="BC223" s="119"/>
      <c r="BD223" s="131" t="e">
        <f t="shared" si="27"/>
        <v>#N/A</v>
      </c>
      <c r="BE223" s="120" t="str">
        <f>IF(E223="","",(VLOOKUP(E223,КТ!$A$4:$AD$911,30,0)))</f>
        <v/>
      </c>
      <c r="BF223" s="121" t="str">
        <f>IF(E223="","",(VLOOKUP(E223,КТ!$A$4:$AD$911,5,0)))</f>
        <v/>
      </c>
      <c r="BG223" s="122"/>
      <c r="BH223" s="132"/>
      <c r="BI223" s="132"/>
      <c r="BJ223" s="132"/>
      <c r="BK223" s="123"/>
      <c r="BL223" s="124"/>
      <c r="BM223" s="125" t="str">
        <f>IFERROR(VLOOKUP(E223,КТ!$A$4:$AE$911,31,FALSE),"")</f>
        <v/>
      </c>
      <c r="BN223" s="124"/>
      <c r="BO223" s="126"/>
      <c r="BP223" s="124"/>
      <c r="BQ223" s="124"/>
      <c r="BR223" s="127"/>
      <c r="BS223" s="127"/>
      <c r="BT223" s="128"/>
      <c r="BU223" s="128"/>
      <c r="BV223" s="129"/>
      <c r="BW223" s="129"/>
      <c r="BX223" s="129"/>
    </row>
    <row r="224" spans="1:76" s="90" customFormat="1" x14ac:dyDescent="0.25">
      <c r="A224" s="91"/>
      <c r="B224" s="278">
        <v>214</v>
      </c>
      <c r="C224" s="93"/>
      <c r="D224" s="92"/>
      <c r="E224" s="130"/>
      <c r="F224" s="94" t="e">
        <f>VLOOKUP(E224,КТ!$A$4:$B$911,2,0)</f>
        <v>#N/A</v>
      </c>
      <c r="G224" s="95"/>
      <c r="H224" s="96"/>
      <c r="I224" s="97"/>
      <c r="J224" s="98"/>
      <c r="K224" s="99"/>
      <c r="L224" s="100" t="str">
        <f t="shared" si="23"/>
        <v>НЕТ</v>
      </c>
      <c r="M224" s="101" t="e">
        <f>VLOOKUP(E224,КТ!$A$4:$X$911,24,FALSE)</f>
        <v>#N/A</v>
      </c>
      <c r="N224" s="99"/>
      <c r="O224" s="99"/>
      <c r="P224" s="102"/>
      <c r="Q224" s="103"/>
      <c r="R224" s="103"/>
      <c r="S224" s="103"/>
      <c r="T224" s="104"/>
      <c r="U224" s="105"/>
      <c r="V224" s="105"/>
      <c r="W224" s="105"/>
      <c r="X224" s="105"/>
      <c r="Y224" s="105"/>
      <c r="Z224" s="105"/>
      <c r="AA224" s="105"/>
      <c r="AB224" s="105"/>
      <c r="AC224" s="105"/>
      <c r="AD224" s="105"/>
      <c r="AE224" s="105"/>
      <c r="AF224" s="105"/>
      <c r="AG224" s="106"/>
      <c r="AH224" s="107"/>
      <c r="AI224" s="108"/>
      <c r="AJ224" s="109"/>
      <c r="AK224" s="109"/>
      <c r="AL224" s="109"/>
      <c r="AM224" s="297" t="e">
        <f>VLOOKUP(J224,[2]Лист2!$A$2:$B$44,2,FALSE)</f>
        <v>#N/A</v>
      </c>
      <c r="AN224" s="110"/>
      <c r="AO224" s="298" t="e">
        <f>VLOOKUP(J224,[3]Общее!$A$2:$B$111,2,FALSE)/1000</f>
        <v>#N/A</v>
      </c>
      <c r="AP224" s="111" t="str">
        <f t="shared" si="24"/>
        <v/>
      </c>
      <c r="AQ224" s="112"/>
      <c r="AR224" s="113">
        <f t="shared" si="25"/>
        <v>0</v>
      </c>
      <c r="AS224" s="114" t="str">
        <f t="shared" si="26"/>
        <v/>
      </c>
      <c r="AT224" s="115"/>
      <c r="AU224" s="108"/>
      <c r="AV224" s="116" t="b">
        <f>IF(AND(ISERR(FIND({"."},AM224))),IF(AND(0&lt;AM224,AM224&lt;($AW224+1)),"красный",IF(AND($AW224&lt;AM224,AM224&lt;($AX224+1)),"оранжевый",IF(AND($AX224&lt;AM224,AM224&lt;($AY224+1)),"желтый",IF(AND(0&lt;AM224,AM224&gt;=$AZ224),"зеленый","")))))</f>
        <v>0</v>
      </c>
      <c r="AW224" s="117" t="e">
        <f>VLOOKUP(E224,КТ!$A$4:$AC$911,26,0)</f>
        <v>#N/A</v>
      </c>
      <c r="AX224" s="116" t="e">
        <f>VLOOKUP(E224,КТ!$A$4:$AC$911,27,0)</f>
        <v>#N/A</v>
      </c>
      <c r="AY224" s="116" t="e">
        <f>VLOOKUP(E224,КТ!$A$4:$AC$911,28,0)</f>
        <v>#N/A</v>
      </c>
      <c r="AZ224" s="118" t="e">
        <f>VLOOKUP(E224,КТ!$A$4:$AC$911,29,0)</f>
        <v>#N/A</v>
      </c>
      <c r="BA224" s="119"/>
      <c r="BB224" s="119"/>
      <c r="BC224" s="119"/>
      <c r="BD224" s="131" t="e">
        <f t="shared" si="27"/>
        <v>#N/A</v>
      </c>
      <c r="BE224" s="120" t="str">
        <f>IF(E224="","",(VLOOKUP(E224,КТ!$A$4:$AD$911,30,0)))</f>
        <v/>
      </c>
      <c r="BF224" s="121" t="str">
        <f>IF(E224="","",(VLOOKUP(E224,КТ!$A$4:$AD$911,5,0)))</f>
        <v/>
      </c>
      <c r="BG224" s="122"/>
      <c r="BH224" s="132"/>
      <c r="BI224" s="132"/>
      <c r="BJ224" s="132"/>
      <c r="BK224" s="123"/>
      <c r="BL224" s="124"/>
      <c r="BM224" s="125" t="str">
        <f>IFERROR(VLOOKUP(E224,КТ!$A$4:$AE$911,31,FALSE),"")</f>
        <v/>
      </c>
      <c r="BN224" s="124"/>
      <c r="BO224" s="126"/>
      <c r="BP224" s="124"/>
      <c r="BQ224" s="124"/>
      <c r="BR224" s="127"/>
      <c r="BS224" s="127"/>
      <c r="BT224" s="128"/>
      <c r="BU224" s="128"/>
      <c r="BV224" s="129"/>
      <c r="BW224" s="129"/>
      <c r="BX224" s="129"/>
    </row>
    <row r="225" spans="1:76" s="90" customFormat="1" x14ac:dyDescent="0.25">
      <c r="A225" s="91"/>
      <c r="B225" s="278">
        <v>215</v>
      </c>
      <c r="C225" s="93"/>
      <c r="D225" s="92"/>
      <c r="E225" s="130"/>
      <c r="F225" s="94" t="e">
        <f>VLOOKUP(E225,КТ!$A$4:$B$911,2,0)</f>
        <v>#N/A</v>
      </c>
      <c r="G225" s="95"/>
      <c r="H225" s="96"/>
      <c r="I225" s="97"/>
      <c r="J225" s="98"/>
      <c r="K225" s="99"/>
      <c r="L225" s="100" t="str">
        <f t="shared" si="23"/>
        <v>НЕТ</v>
      </c>
      <c r="M225" s="101" t="e">
        <f>VLOOKUP(E225,КТ!$A$4:$X$911,24,FALSE)</f>
        <v>#N/A</v>
      </c>
      <c r="N225" s="99"/>
      <c r="O225" s="99"/>
      <c r="P225" s="102"/>
      <c r="Q225" s="103"/>
      <c r="R225" s="103"/>
      <c r="S225" s="103"/>
      <c r="T225" s="104"/>
      <c r="U225" s="105"/>
      <c r="V225" s="105"/>
      <c r="W225" s="105"/>
      <c r="X225" s="105"/>
      <c r="Y225" s="105"/>
      <c r="Z225" s="105"/>
      <c r="AA225" s="105"/>
      <c r="AB225" s="105"/>
      <c r="AC225" s="105"/>
      <c r="AD225" s="105"/>
      <c r="AE225" s="105"/>
      <c r="AF225" s="105"/>
      <c r="AG225" s="106"/>
      <c r="AH225" s="107"/>
      <c r="AI225" s="108"/>
      <c r="AJ225" s="109"/>
      <c r="AK225" s="109"/>
      <c r="AL225" s="109"/>
      <c r="AM225" s="297" t="e">
        <f>VLOOKUP(J225,[2]Лист2!$A$2:$B$44,2,FALSE)</f>
        <v>#N/A</v>
      </c>
      <c r="AN225" s="110"/>
      <c r="AO225" s="298" t="e">
        <f>VLOOKUP(J225,[3]Общее!$A$2:$B$111,2,FALSE)/1000</f>
        <v>#N/A</v>
      </c>
      <c r="AP225" s="111" t="str">
        <f t="shared" si="24"/>
        <v/>
      </c>
      <c r="AQ225" s="112"/>
      <c r="AR225" s="113">
        <f t="shared" si="25"/>
        <v>0</v>
      </c>
      <c r="AS225" s="114" t="str">
        <f t="shared" si="26"/>
        <v/>
      </c>
      <c r="AT225" s="115"/>
      <c r="AU225" s="108"/>
      <c r="AV225" s="116" t="b">
        <f>IF(AND(ISERR(FIND({"."},AM225))),IF(AND(0&lt;AM225,AM225&lt;($AW225+1)),"красный",IF(AND($AW225&lt;AM225,AM225&lt;($AX225+1)),"оранжевый",IF(AND($AX225&lt;AM225,AM225&lt;($AY225+1)),"желтый",IF(AND(0&lt;AM225,AM225&gt;=$AZ225),"зеленый","")))))</f>
        <v>0</v>
      </c>
      <c r="AW225" s="117" t="e">
        <f>VLOOKUP(E225,КТ!$A$4:$AC$911,26,0)</f>
        <v>#N/A</v>
      </c>
      <c r="AX225" s="116" t="e">
        <f>VLOOKUP(E225,КТ!$A$4:$AC$911,27,0)</f>
        <v>#N/A</v>
      </c>
      <c r="AY225" s="116" t="e">
        <f>VLOOKUP(E225,КТ!$A$4:$AC$911,28,0)</f>
        <v>#N/A</v>
      </c>
      <c r="AZ225" s="118" t="e">
        <f>VLOOKUP(E225,КТ!$A$4:$AC$911,29,0)</f>
        <v>#N/A</v>
      </c>
      <c r="BA225" s="119"/>
      <c r="BB225" s="119"/>
      <c r="BC225" s="119"/>
      <c r="BD225" s="131" t="e">
        <f t="shared" si="27"/>
        <v>#N/A</v>
      </c>
      <c r="BE225" s="120" t="str">
        <f>IF(E225="","",(VLOOKUP(E225,КТ!$A$4:$AD$911,30,0)))</f>
        <v/>
      </c>
      <c r="BF225" s="121" t="str">
        <f>IF(E225="","",(VLOOKUP(E225,КТ!$A$4:$AD$911,5,0)))</f>
        <v/>
      </c>
      <c r="BG225" s="122"/>
      <c r="BH225" s="132"/>
      <c r="BI225" s="132"/>
      <c r="BJ225" s="132"/>
      <c r="BK225" s="123"/>
      <c r="BL225" s="124"/>
      <c r="BM225" s="125" t="str">
        <f>IFERROR(VLOOKUP(E225,КТ!$A$4:$AE$911,31,FALSE),"")</f>
        <v/>
      </c>
      <c r="BN225" s="124"/>
      <c r="BO225" s="126"/>
      <c r="BP225" s="124"/>
      <c r="BQ225" s="124"/>
      <c r="BR225" s="127"/>
      <c r="BS225" s="127"/>
      <c r="BT225" s="128"/>
      <c r="BU225" s="128"/>
      <c r="BV225" s="129"/>
      <c r="BW225" s="129"/>
      <c r="BX225" s="129"/>
    </row>
    <row r="226" spans="1:76" s="90" customFormat="1" x14ac:dyDescent="0.25">
      <c r="A226" s="91"/>
      <c r="B226" s="278">
        <v>216</v>
      </c>
      <c r="C226" s="93"/>
      <c r="D226" s="92"/>
      <c r="E226" s="130"/>
      <c r="F226" s="94" t="e">
        <f>VLOOKUP(E226,КТ!$A$4:$B$911,2,0)</f>
        <v>#N/A</v>
      </c>
      <c r="G226" s="95"/>
      <c r="H226" s="96"/>
      <c r="I226" s="97"/>
      <c r="J226" s="98"/>
      <c r="K226" s="99"/>
      <c r="L226" s="100" t="str">
        <f t="shared" si="23"/>
        <v>НЕТ</v>
      </c>
      <c r="M226" s="101" t="e">
        <f>VLOOKUP(E226,КТ!$A$4:$X$911,24,FALSE)</f>
        <v>#N/A</v>
      </c>
      <c r="N226" s="99"/>
      <c r="O226" s="99"/>
      <c r="P226" s="102"/>
      <c r="Q226" s="103"/>
      <c r="R226" s="103"/>
      <c r="S226" s="103"/>
      <c r="T226" s="104"/>
      <c r="U226" s="105"/>
      <c r="V226" s="105"/>
      <c r="W226" s="105"/>
      <c r="X226" s="105"/>
      <c r="Y226" s="105"/>
      <c r="Z226" s="105"/>
      <c r="AA226" s="105"/>
      <c r="AB226" s="105"/>
      <c r="AC226" s="105"/>
      <c r="AD226" s="105"/>
      <c r="AE226" s="105"/>
      <c r="AF226" s="105"/>
      <c r="AG226" s="106"/>
      <c r="AH226" s="107"/>
      <c r="AI226" s="108"/>
      <c r="AJ226" s="109"/>
      <c r="AK226" s="109"/>
      <c r="AL226" s="109"/>
      <c r="AM226" s="297" t="e">
        <f>VLOOKUP(J226,[2]Лист2!$A$2:$B$44,2,FALSE)</f>
        <v>#N/A</v>
      </c>
      <c r="AN226" s="110"/>
      <c r="AO226" s="298" t="e">
        <f>VLOOKUP(J226,[3]Общее!$A$2:$B$111,2,FALSE)/1000</f>
        <v>#N/A</v>
      </c>
      <c r="AP226" s="111" t="str">
        <f t="shared" si="24"/>
        <v/>
      </c>
      <c r="AQ226" s="112"/>
      <c r="AR226" s="113">
        <f t="shared" si="25"/>
        <v>0</v>
      </c>
      <c r="AS226" s="114" t="str">
        <f t="shared" si="26"/>
        <v/>
      </c>
      <c r="AT226" s="115"/>
      <c r="AU226" s="108"/>
      <c r="AV226" s="116" t="b">
        <f>IF(AND(ISERR(FIND({"."},AM226))),IF(AND(0&lt;AM226,AM226&lt;($AW226+1)),"красный",IF(AND($AW226&lt;AM226,AM226&lt;($AX226+1)),"оранжевый",IF(AND($AX226&lt;AM226,AM226&lt;($AY226+1)),"желтый",IF(AND(0&lt;AM226,AM226&gt;=$AZ226),"зеленый","")))))</f>
        <v>0</v>
      </c>
      <c r="AW226" s="117" t="e">
        <f>VLOOKUP(E226,КТ!$A$4:$AC$911,26,0)</f>
        <v>#N/A</v>
      </c>
      <c r="AX226" s="116" t="e">
        <f>VLOOKUP(E226,КТ!$A$4:$AC$911,27,0)</f>
        <v>#N/A</v>
      </c>
      <c r="AY226" s="116" t="e">
        <f>VLOOKUP(E226,КТ!$A$4:$AC$911,28,0)</f>
        <v>#N/A</v>
      </c>
      <c r="AZ226" s="118" t="e">
        <f>VLOOKUP(E226,КТ!$A$4:$AC$911,29,0)</f>
        <v>#N/A</v>
      </c>
      <c r="BA226" s="119"/>
      <c r="BB226" s="119"/>
      <c r="BC226" s="119"/>
      <c r="BD226" s="131" t="e">
        <f t="shared" si="27"/>
        <v>#N/A</v>
      </c>
      <c r="BE226" s="120" t="str">
        <f>IF(E226="","",(VLOOKUP(E226,КТ!$A$4:$AD$911,30,0)))</f>
        <v/>
      </c>
      <c r="BF226" s="121" t="str">
        <f>IF(E226="","",(VLOOKUP(E226,КТ!$A$4:$AD$911,5,0)))</f>
        <v/>
      </c>
      <c r="BG226" s="122"/>
      <c r="BH226" s="132"/>
      <c r="BI226" s="132"/>
      <c r="BJ226" s="132"/>
      <c r="BK226" s="123"/>
      <c r="BL226" s="124"/>
      <c r="BM226" s="125" t="str">
        <f>IFERROR(VLOOKUP(E226,КТ!$A$4:$AE$911,31,FALSE),"")</f>
        <v/>
      </c>
      <c r="BN226" s="124"/>
      <c r="BO226" s="126"/>
      <c r="BP226" s="124"/>
      <c r="BQ226" s="124"/>
      <c r="BR226" s="127"/>
      <c r="BS226" s="127"/>
      <c r="BT226" s="128"/>
      <c r="BU226" s="128"/>
      <c r="BV226" s="129"/>
      <c r="BW226" s="129"/>
      <c r="BX226" s="129"/>
    </row>
    <row r="227" spans="1:76" s="90" customFormat="1" x14ac:dyDescent="0.25">
      <c r="A227" s="91"/>
      <c r="B227" s="278">
        <v>217</v>
      </c>
      <c r="C227" s="93"/>
      <c r="D227" s="92"/>
      <c r="E227" s="130"/>
      <c r="F227" s="94" t="e">
        <f>VLOOKUP(E227,КТ!$A$4:$B$911,2,0)</f>
        <v>#N/A</v>
      </c>
      <c r="G227" s="95"/>
      <c r="H227" s="96"/>
      <c r="I227" s="97"/>
      <c r="J227" s="98"/>
      <c r="K227" s="99"/>
      <c r="L227" s="100" t="str">
        <f t="shared" si="23"/>
        <v>НЕТ</v>
      </c>
      <c r="M227" s="101" t="e">
        <f>VLOOKUP(E227,КТ!$A$4:$X$911,24,FALSE)</f>
        <v>#N/A</v>
      </c>
      <c r="N227" s="99"/>
      <c r="O227" s="99"/>
      <c r="P227" s="102"/>
      <c r="Q227" s="103"/>
      <c r="R227" s="103"/>
      <c r="S227" s="103"/>
      <c r="T227" s="104"/>
      <c r="U227" s="105"/>
      <c r="V227" s="105"/>
      <c r="W227" s="105"/>
      <c r="X227" s="105"/>
      <c r="Y227" s="105"/>
      <c r="Z227" s="105"/>
      <c r="AA227" s="105"/>
      <c r="AB227" s="105"/>
      <c r="AC227" s="105"/>
      <c r="AD227" s="105"/>
      <c r="AE227" s="105"/>
      <c r="AF227" s="105"/>
      <c r="AG227" s="106"/>
      <c r="AH227" s="107"/>
      <c r="AI227" s="108"/>
      <c r="AJ227" s="109"/>
      <c r="AK227" s="109"/>
      <c r="AL227" s="109"/>
      <c r="AM227" s="297" t="e">
        <f>VLOOKUP(J227,[2]Лист2!$A$2:$B$44,2,FALSE)</f>
        <v>#N/A</v>
      </c>
      <c r="AN227" s="110"/>
      <c r="AO227" s="298" t="e">
        <f>VLOOKUP(J227,[3]Общее!$A$2:$B$111,2,FALSE)/1000</f>
        <v>#N/A</v>
      </c>
      <c r="AP227" s="111" t="str">
        <f t="shared" si="24"/>
        <v/>
      </c>
      <c r="AQ227" s="112"/>
      <c r="AR227" s="113">
        <f t="shared" si="25"/>
        <v>0</v>
      </c>
      <c r="AS227" s="114" t="str">
        <f t="shared" si="26"/>
        <v/>
      </c>
      <c r="AT227" s="115"/>
      <c r="AU227" s="108"/>
      <c r="AV227" s="116" t="b">
        <f>IF(AND(ISERR(FIND({"."},AM227))),IF(AND(0&lt;AM227,AM227&lt;($AW227+1)),"красный",IF(AND($AW227&lt;AM227,AM227&lt;($AX227+1)),"оранжевый",IF(AND($AX227&lt;AM227,AM227&lt;($AY227+1)),"желтый",IF(AND(0&lt;AM227,AM227&gt;=$AZ227),"зеленый","")))))</f>
        <v>0</v>
      </c>
      <c r="AW227" s="117" t="e">
        <f>VLOOKUP(E227,КТ!$A$4:$AC$911,26,0)</f>
        <v>#N/A</v>
      </c>
      <c r="AX227" s="116" t="e">
        <f>VLOOKUP(E227,КТ!$A$4:$AC$911,27,0)</f>
        <v>#N/A</v>
      </c>
      <c r="AY227" s="116" t="e">
        <f>VLOOKUP(E227,КТ!$A$4:$AC$911,28,0)</f>
        <v>#N/A</v>
      </c>
      <c r="AZ227" s="118" t="e">
        <f>VLOOKUP(E227,КТ!$A$4:$AC$911,29,0)</f>
        <v>#N/A</v>
      </c>
      <c r="BA227" s="119"/>
      <c r="BB227" s="119"/>
      <c r="BC227" s="119"/>
      <c r="BD227" s="131" t="e">
        <f t="shared" si="27"/>
        <v>#N/A</v>
      </c>
      <c r="BE227" s="120" t="str">
        <f>IF(E227="","",(VLOOKUP(E227,КТ!$A$4:$AD$911,30,0)))</f>
        <v/>
      </c>
      <c r="BF227" s="121" t="str">
        <f>IF(E227="","",(VLOOKUP(E227,КТ!$A$4:$AD$911,5,0)))</f>
        <v/>
      </c>
      <c r="BG227" s="122"/>
      <c r="BH227" s="132"/>
      <c r="BI227" s="132"/>
      <c r="BJ227" s="132"/>
      <c r="BK227" s="123"/>
      <c r="BL227" s="124"/>
      <c r="BM227" s="125" t="str">
        <f>IFERROR(VLOOKUP(E227,КТ!$A$4:$AE$911,31,FALSE),"")</f>
        <v/>
      </c>
      <c r="BN227" s="124"/>
      <c r="BO227" s="126"/>
      <c r="BP227" s="124"/>
      <c r="BQ227" s="124"/>
      <c r="BR227" s="127"/>
      <c r="BS227" s="127"/>
      <c r="BT227" s="128"/>
      <c r="BU227" s="128"/>
      <c r="BV227" s="129"/>
      <c r="BW227" s="129"/>
      <c r="BX227" s="129"/>
    </row>
    <row r="228" spans="1:76" s="90" customFormat="1" x14ac:dyDescent="0.25">
      <c r="A228" s="91"/>
      <c r="B228" s="278">
        <v>218</v>
      </c>
      <c r="C228" s="93"/>
      <c r="D228" s="92"/>
      <c r="E228" s="130"/>
      <c r="F228" s="94" t="e">
        <f>VLOOKUP(E228,КТ!$A$4:$B$911,2,0)</f>
        <v>#N/A</v>
      </c>
      <c r="G228" s="95"/>
      <c r="H228" s="96"/>
      <c r="I228" s="97"/>
      <c r="J228" s="98"/>
      <c r="K228" s="99"/>
      <c r="L228" s="100" t="str">
        <f t="shared" si="23"/>
        <v>НЕТ</v>
      </c>
      <c r="M228" s="101" t="e">
        <f>VLOOKUP(E228,КТ!$A$4:$X$911,24,FALSE)</f>
        <v>#N/A</v>
      </c>
      <c r="N228" s="99"/>
      <c r="O228" s="99"/>
      <c r="P228" s="102"/>
      <c r="Q228" s="103"/>
      <c r="R228" s="103"/>
      <c r="S228" s="103"/>
      <c r="T228" s="104"/>
      <c r="U228" s="105"/>
      <c r="V228" s="105"/>
      <c r="W228" s="105"/>
      <c r="X228" s="105"/>
      <c r="Y228" s="105"/>
      <c r="Z228" s="105"/>
      <c r="AA228" s="105"/>
      <c r="AB228" s="105"/>
      <c r="AC228" s="105"/>
      <c r="AD228" s="105"/>
      <c r="AE228" s="105"/>
      <c r="AF228" s="105"/>
      <c r="AG228" s="106"/>
      <c r="AH228" s="107"/>
      <c r="AI228" s="108"/>
      <c r="AJ228" s="109"/>
      <c r="AK228" s="109"/>
      <c r="AL228" s="109"/>
      <c r="AM228" s="297" t="e">
        <f>VLOOKUP(J228,[2]Лист2!$A$2:$B$44,2,FALSE)</f>
        <v>#N/A</v>
      </c>
      <c r="AN228" s="110"/>
      <c r="AO228" s="298" t="e">
        <f>VLOOKUP(J228,[3]Общее!$A$2:$B$111,2,FALSE)/1000</f>
        <v>#N/A</v>
      </c>
      <c r="AP228" s="111" t="str">
        <f t="shared" si="24"/>
        <v/>
      </c>
      <c r="AQ228" s="112"/>
      <c r="AR228" s="113">
        <f t="shared" si="25"/>
        <v>0</v>
      </c>
      <c r="AS228" s="114" t="str">
        <f t="shared" si="26"/>
        <v/>
      </c>
      <c r="AT228" s="115"/>
      <c r="AU228" s="108"/>
      <c r="AV228" s="116" t="b">
        <f>IF(AND(ISERR(FIND({"."},AM228))),IF(AND(0&lt;AM228,AM228&lt;($AW228+1)),"красный",IF(AND($AW228&lt;AM228,AM228&lt;($AX228+1)),"оранжевый",IF(AND($AX228&lt;AM228,AM228&lt;($AY228+1)),"желтый",IF(AND(0&lt;AM228,AM228&gt;=$AZ228),"зеленый","")))))</f>
        <v>0</v>
      </c>
      <c r="AW228" s="117" t="e">
        <f>VLOOKUP(E228,КТ!$A$4:$AC$911,26,0)</f>
        <v>#N/A</v>
      </c>
      <c r="AX228" s="116" t="e">
        <f>VLOOKUP(E228,КТ!$A$4:$AC$911,27,0)</f>
        <v>#N/A</v>
      </c>
      <c r="AY228" s="116" t="e">
        <f>VLOOKUP(E228,КТ!$A$4:$AC$911,28,0)</f>
        <v>#N/A</v>
      </c>
      <c r="AZ228" s="118" t="e">
        <f>VLOOKUP(E228,КТ!$A$4:$AC$911,29,0)</f>
        <v>#N/A</v>
      </c>
      <c r="BA228" s="119"/>
      <c r="BB228" s="119"/>
      <c r="BC228" s="119"/>
      <c r="BD228" s="131" t="e">
        <f t="shared" si="27"/>
        <v>#N/A</v>
      </c>
      <c r="BE228" s="120" t="str">
        <f>IF(E228="","",(VLOOKUP(E228,КТ!$A$4:$AD$911,30,0)))</f>
        <v/>
      </c>
      <c r="BF228" s="121" t="str">
        <f>IF(E228="","",(VLOOKUP(E228,КТ!$A$4:$AD$911,5,0)))</f>
        <v/>
      </c>
      <c r="BG228" s="122"/>
      <c r="BH228" s="132"/>
      <c r="BI228" s="132"/>
      <c r="BJ228" s="132"/>
      <c r="BK228" s="123"/>
      <c r="BL228" s="124"/>
      <c r="BM228" s="125" t="str">
        <f>IFERROR(VLOOKUP(E228,КТ!$A$4:$AE$911,31,FALSE),"")</f>
        <v/>
      </c>
      <c r="BN228" s="124"/>
      <c r="BO228" s="126"/>
      <c r="BP228" s="124"/>
      <c r="BQ228" s="124"/>
      <c r="BR228" s="127"/>
      <c r="BS228" s="127"/>
      <c r="BT228" s="128"/>
      <c r="BU228" s="128"/>
      <c r="BV228" s="129"/>
      <c r="BW228" s="129"/>
      <c r="BX228" s="129"/>
    </row>
    <row r="229" spans="1:76" s="90" customFormat="1" x14ac:dyDescent="0.25">
      <c r="A229" s="91"/>
      <c r="B229" s="278">
        <v>219</v>
      </c>
      <c r="C229" s="93"/>
      <c r="D229" s="92"/>
      <c r="E229" s="130"/>
      <c r="F229" s="94" t="e">
        <f>VLOOKUP(E229,КТ!$A$4:$B$911,2,0)</f>
        <v>#N/A</v>
      </c>
      <c r="G229" s="95"/>
      <c r="H229" s="96"/>
      <c r="I229" s="97"/>
      <c r="J229" s="98"/>
      <c r="K229" s="99"/>
      <c r="L229" s="100" t="str">
        <f t="shared" si="23"/>
        <v>НЕТ</v>
      </c>
      <c r="M229" s="101" t="e">
        <f>VLOOKUP(E229,КТ!$A$4:$X$911,24,FALSE)</f>
        <v>#N/A</v>
      </c>
      <c r="N229" s="99"/>
      <c r="O229" s="99"/>
      <c r="P229" s="102"/>
      <c r="Q229" s="103"/>
      <c r="R229" s="103"/>
      <c r="S229" s="103"/>
      <c r="T229" s="104"/>
      <c r="U229" s="105"/>
      <c r="V229" s="105"/>
      <c r="W229" s="105"/>
      <c r="X229" s="105"/>
      <c r="Y229" s="105"/>
      <c r="Z229" s="105"/>
      <c r="AA229" s="105"/>
      <c r="AB229" s="105"/>
      <c r="AC229" s="105"/>
      <c r="AD229" s="105"/>
      <c r="AE229" s="105"/>
      <c r="AF229" s="105"/>
      <c r="AG229" s="106"/>
      <c r="AH229" s="107"/>
      <c r="AI229" s="108"/>
      <c r="AJ229" s="109"/>
      <c r="AK229" s="109"/>
      <c r="AL229" s="109"/>
      <c r="AM229" s="297" t="e">
        <f>VLOOKUP(J229,[2]Лист2!$A$2:$B$44,2,FALSE)</f>
        <v>#N/A</v>
      </c>
      <c r="AN229" s="110"/>
      <c r="AO229" s="298" t="e">
        <f>VLOOKUP(J229,[3]Общее!$A$2:$B$111,2,FALSE)/1000</f>
        <v>#N/A</v>
      </c>
      <c r="AP229" s="111" t="str">
        <f t="shared" si="24"/>
        <v/>
      </c>
      <c r="AQ229" s="112"/>
      <c r="AR229" s="113">
        <f t="shared" si="25"/>
        <v>0</v>
      </c>
      <c r="AS229" s="114" t="str">
        <f t="shared" si="26"/>
        <v/>
      </c>
      <c r="AT229" s="115"/>
      <c r="AU229" s="108"/>
      <c r="AV229" s="116" t="b">
        <f>IF(AND(ISERR(FIND({"."},AM229))),IF(AND(0&lt;AM229,AM229&lt;($AW229+1)),"красный",IF(AND($AW229&lt;AM229,AM229&lt;($AX229+1)),"оранжевый",IF(AND($AX229&lt;AM229,AM229&lt;($AY229+1)),"желтый",IF(AND(0&lt;AM229,AM229&gt;=$AZ229),"зеленый","")))))</f>
        <v>0</v>
      </c>
      <c r="AW229" s="117" t="e">
        <f>VLOOKUP(E229,КТ!$A$4:$AC$911,26,0)</f>
        <v>#N/A</v>
      </c>
      <c r="AX229" s="116" t="e">
        <f>VLOOKUP(E229,КТ!$A$4:$AC$911,27,0)</f>
        <v>#N/A</v>
      </c>
      <c r="AY229" s="116" t="e">
        <f>VLOOKUP(E229,КТ!$A$4:$AC$911,28,0)</f>
        <v>#N/A</v>
      </c>
      <c r="AZ229" s="118" t="e">
        <f>VLOOKUP(E229,КТ!$A$4:$AC$911,29,0)</f>
        <v>#N/A</v>
      </c>
      <c r="BA229" s="119"/>
      <c r="BB229" s="119"/>
      <c r="BC229" s="119"/>
      <c r="BD229" s="131" t="e">
        <f t="shared" si="27"/>
        <v>#N/A</v>
      </c>
      <c r="BE229" s="120" t="str">
        <f>IF(E229="","",(VLOOKUP(E229,КТ!$A$4:$AD$911,30,0)))</f>
        <v/>
      </c>
      <c r="BF229" s="121" t="str">
        <f>IF(E229="","",(VLOOKUP(E229,КТ!$A$4:$AD$911,5,0)))</f>
        <v/>
      </c>
      <c r="BG229" s="122"/>
      <c r="BH229" s="132"/>
      <c r="BI229" s="132"/>
      <c r="BJ229" s="132"/>
      <c r="BK229" s="123"/>
      <c r="BL229" s="124"/>
      <c r="BM229" s="125" t="str">
        <f>IFERROR(VLOOKUP(E229,КТ!$A$4:$AE$911,31,FALSE),"")</f>
        <v/>
      </c>
      <c r="BN229" s="124"/>
      <c r="BO229" s="126"/>
      <c r="BP229" s="124"/>
      <c r="BQ229" s="124"/>
      <c r="BR229" s="127"/>
      <c r="BS229" s="127"/>
      <c r="BT229" s="128"/>
      <c r="BU229" s="128"/>
      <c r="BV229" s="129"/>
      <c r="BW229" s="129"/>
      <c r="BX229" s="129"/>
    </row>
    <row r="230" spans="1:76" s="90" customFormat="1" x14ac:dyDescent="0.25">
      <c r="A230" s="91"/>
      <c r="B230" s="278">
        <v>220</v>
      </c>
      <c r="C230" s="93"/>
      <c r="D230" s="92"/>
      <c r="E230" s="130"/>
      <c r="F230" s="94" t="e">
        <f>VLOOKUP(E230,КТ!$A$4:$B$911,2,0)</f>
        <v>#N/A</v>
      </c>
      <c r="G230" s="95"/>
      <c r="H230" s="96"/>
      <c r="I230" s="97"/>
      <c r="J230" s="98"/>
      <c r="K230" s="99"/>
      <c r="L230" s="100" t="str">
        <f t="shared" si="23"/>
        <v>НЕТ</v>
      </c>
      <c r="M230" s="101" t="e">
        <f>VLOOKUP(E230,КТ!$A$4:$X$911,24,FALSE)</f>
        <v>#N/A</v>
      </c>
      <c r="N230" s="99"/>
      <c r="O230" s="99"/>
      <c r="P230" s="102"/>
      <c r="Q230" s="103"/>
      <c r="R230" s="103"/>
      <c r="S230" s="103"/>
      <c r="T230" s="104"/>
      <c r="U230" s="105"/>
      <c r="V230" s="105"/>
      <c r="W230" s="105"/>
      <c r="X230" s="105"/>
      <c r="Y230" s="105"/>
      <c r="Z230" s="105"/>
      <c r="AA230" s="105"/>
      <c r="AB230" s="105"/>
      <c r="AC230" s="105"/>
      <c r="AD230" s="105"/>
      <c r="AE230" s="105"/>
      <c r="AF230" s="105"/>
      <c r="AG230" s="106"/>
      <c r="AH230" s="107"/>
      <c r="AI230" s="108"/>
      <c r="AJ230" s="109"/>
      <c r="AK230" s="109"/>
      <c r="AL230" s="109"/>
      <c r="AM230" s="297" t="e">
        <f>VLOOKUP(J230,[2]Лист2!$A$2:$B$44,2,FALSE)</f>
        <v>#N/A</v>
      </c>
      <c r="AN230" s="110"/>
      <c r="AO230" s="298" t="e">
        <f>VLOOKUP(J230,[3]Общее!$A$2:$B$111,2,FALSE)/1000</f>
        <v>#N/A</v>
      </c>
      <c r="AP230" s="111" t="str">
        <f t="shared" si="24"/>
        <v/>
      </c>
      <c r="AQ230" s="112"/>
      <c r="AR230" s="113">
        <f t="shared" si="25"/>
        <v>0</v>
      </c>
      <c r="AS230" s="114" t="str">
        <f t="shared" si="26"/>
        <v/>
      </c>
      <c r="AT230" s="115"/>
      <c r="AU230" s="108"/>
      <c r="AV230" s="116" t="b">
        <f>IF(AND(ISERR(FIND({"."},AM230))),IF(AND(0&lt;AM230,AM230&lt;($AW230+1)),"красный",IF(AND($AW230&lt;AM230,AM230&lt;($AX230+1)),"оранжевый",IF(AND($AX230&lt;AM230,AM230&lt;($AY230+1)),"желтый",IF(AND(0&lt;AM230,AM230&gt;=$AZ230),"зеленый","")))))</f>
        <v>0</v>
      </c>
      <c r="AW230" s="117" t="e">
        <f>VLOOKUP(E230,КТ!$A$4:$AC$911,26,0)</f>
        <v>#N/A</v>
      </c>
      <c r="AX230" s="116" t="e">
        <f>VLOOKUP(E230,КТ!$A$4:$AC$911,27,0)</f>
        <v>#N/A</v>
      </c>
      <c r="AY230" s="116" t="e">
        <f>VLOOKUP(E230,КТ!$A$4:$AC$911,28,0)</f>
        <v>#N/A</v>
      </c>
      <c r="AZ230" s="118" t="e">
        <f>VLOOKUP(E230,КТ!$A$4:$AC$911,29,0)</f>
        <v>#N/A</v>
      </c>
      <c r="BA230" s="119"/>
      <c r="BB230" s="119"/>
      <c r="BC230" s="119"/>
      <c r="BD230" s="131" t="e">
        <f t="shared" si="27"/>
        <v>#N/A</v>
      </c>
      <c r="BE230" s="120" t="str">
        <f>IF(E230="","",(VLOOKUP(E230,КТ!$A$4:$AD$911,30,0)))</f>
        <v/>
      </c>
      <c r="BF230" s="121" t="str">
        <f>IF(E230="","",(VLOOKUP(E230,КТ!$A$4:$AD$911,5,0)))</f>
        <v/>
      </c>
      <c r="BG230" s="122"/>
      <c r="BH230" s="132"/>
      <c r="BI230" s="132"/>
      <c r="BJ230" s="132"/>
      <c r="BK230" s="123"/>
      <c r="BL230" s="124"/>
      <c r="BM230" s="125" t="str">
        <f>IFERROR(VLOOKUP(E230,КТ!$A$4:$AE$911,31,FALSE),"")</f>
        <v/>
      </c>
      <c r="BN230" s="124"/>
      <c r="BO230" s="126"/>
      <c r="BP230" s="124"/>
      <c r="BQ230" s="124"/>
      <c r="BR230" s="127"/>
      <c r="BS230" s="127"/>
      <c r="BT230" s="128"/>
      <c r="BU230" s="128"/>
      <c r="BV230" s="129"/>
      <c r="BW230" s="129"/>
      <c r="BX230" s="129"/>
    </row>
    <row r="231" spans="1:76" s="90" customFormat="1" x14ac:dyDescent="0.25">
      <c r="A231" s="91"/>
      <c r="B231" s="278">
        <v>221</v>
      </c>
      <c r="C231" s="93"/>
      <c r="D231" s="92"/>
      <c r="E231" s="130"/>
      <c r="F231" s="94" t="e">
        <f>VLOOKUP(E231,КТ!$A$4:$B$911,2,0)</f>
        <v>#N/A</v>
      </c>
      <c r="G231" s="95"/>
      <c r="H231" s="96"/>
      <c r="I231" s="97"/>
      <c r="J231" s="98"/>
      <c r="K231" s="99"/>
      <c r="L231" s="100" t="str">
        <f t="shared" si="23"/>
        <v>НЕТ</v>
      </c>
      <c r="M231" s="101" t="e">
        <f>VLOOKUP(E231,КТ!$A$4:$X$911,24,FALSE)</f>
        <v>#N/A</v>
      </c>
      <c r="N231" s="99"/>
      <c r="O231" s="99"/>
      <c r="P231" s="102"/>
      <c r="Q231" s="103"/>
      <c r="R231" s="103"/>
      <c r="S231" s="103"/>
      <c r="T231" s="104"/>
      <c r="U231" s="105"/>
      <c r="V231" s="105"/>
      <c r="W231" s="105"/>
      <c r="X231" s="105"/>
      <c r="Y231" s="105"/>
      <c r="Z231" s="105"/>
      <c r="AA231" s="105"/>
      <c r="AB231" s="105"/>
      <c r="AC231" s="105"/>
      <c r="AD231" s="105"/>
      <c r="AE231" s="105"/>
      <c r="AF231" s="105"/>
      <c r="AG231" s="106"/>
      <c r="AH231" s="107"/>
      <c r="AI231" s="108"/>
      <c r="AJ231" s="109"/>
      <c r="AK231" s="109"/>
      <c r="AL231" s="109"/>
      <c r="AM231" s="297" t="e">
        <f>VLOOKUP(J231,[2]Лист2!$A$2:$B$44,2,FALSE)</f>
        <v>#N/A</v>
      </c>
      <c r="AN231" s="110"/>
      <c r="AO231" s="298" t="e">
        <f>VLOOKUP(J231,[3]Общее!$A$2:$B$111,2,FALSE)/1000</f>
        <v>#N/A</v>
      </c>
      <c r="AP231" s="111" t="str">
        <f t="shared" si="24"/>
        <v/>
      </c>
      <c r="AQ231" s="112"/>
      <c r="AR231" s="113">
        <f t="shared" si="25"/>
        <v>0</v>
      </c>
      <c r="AS231" s="114" t="str">
        <f t="shared" si="26"/>
        <v/>
      </c>
      <c r="AT231" s="115"/>
      <c r="AU231" s="108"/>
      <c r="AV231" s="116" t="b">
        <f>IF(AND(ISERR(FIND({"."},AM231))),IF(AND(0&lt;AM231,AM231&lt;($AW231+1)),"красный",IF(AND($AW231&lt;AM231,AM231&lt;($AX231+1)),"оранжевый",IF(AND($AX231&lt;AM231,AM231&lt;($AY231+1)),"желтый",IF(AND(0&lt;AM231,AM231&gt;=$AZ231),"зеленый","")))))</f>
        <v>0</v>
      </c>
      <c r="AW231" s="117" t="e">
        <f>VLOOKUP(E231,КТ!$A$4:$AC$911,26,0)</f>
        <v>#N/A</v>
      </c>
      <c r="AX231" s="116" t="e">
        <f>VLOOKUP(E231,КТ!$A$4:$AC$911,27,0)</f>
        <v>#N/A</v>
      </c>
      <c r="AY231" s="116" t="e">
        <f>VLOOKUP(E231,КТ!$A$4:$AC$911,28,0)</f>
        <v>#N/A</v>
      </c>
      <c r="AZ231" s="118" t="e">
        <f>VLOOKUP(E231,КТ!$A$4:$AC$911,29,0)</f>
        <v>#N/A</v>
      </c>
      <c r="BA231" s="119"/>
      <c r="BB231" s="119"/>
      <c r="BC231" s="119"/>
      <c r="BD231" s="131" t="e">
        <f t="shared" si="27"/>
        <v>#N/A</v>
      </c>
      <c r="BE231" s="120" t="str">
        <f>IF(E231="","",(VLOOKUP(E231,КТ!$A$4:$AD$911,30,0)))</f>
        <v/>
      </c>
      <c r="BF231" s="121" t="str">
        <f>IF(E231="","",(VLOOKUP(E231,КТ!$A$4:$AD$911,5,0)))</f>
        <v/>
      </c>
      <c r="BG231" s="122"/>
      <c r="BH231" s="132"/>
      <c r="BI231" s="132"/>
      <c r="BJ231" s="132"/>
      <c r="BK231" s="123"/>
      <c r="BL231" s="124"/>
      <c r="BM231" s="125" t="str">
        <f>IFERROR(VLOOKUP(E231,КТ!$A$4:$AE$911,31,FALSE),"")</f>
        <v/>
      </c>
      <c r="BN231" s="124"/>
      <c r="BO231" s="126"/>
      <c r="BP231" s="124"/>
      <c r="BQ231" s="124"/>
      <c r="BR231" s="127"/>
      <c r="BS231" s="127"/>
      <c r="BT231" s="128"/>
      <c r="BU231" s="128"/>
      <c r="BV231" s="129"/>
      <c r="BW231" s="129"/>
      <c r="BX231" s="129"/>
    </row>
    <row r="232" spans="1:76" s="90" customFormat="1" x14ac:dyDescent="0.25">
      <c r="A232" s="91"/>
      <c r="B232" s="278">
        <v>222</v>
      </c>
      <c r="C232" s="93"/>
      <c r="D232" s="92"/>
      <c r="E232" s="130"/>
      <c r="F232" s="94" t="e">
        <f>VLOOKUP(E232,КТ!$A$4:$B$911,2,0)</f>
        <v>#N/A</v>
      </c>
      <c r="G232" s="95"/>
      <c r="H232" s="96"/>
      <c r="I232" s="97"/>
      <c r="J232" s="98"/>
      <c r="K232" s="99"/>
      <c r="L232" s="100" t="str">
        <f t="shared" si="23"/>
        <v>НЕТ</v>
      </c>
      <c r="M232" s="101" t="e">
        <f>VLOOKUP(E232,КТ!$A$4:$X$911,24,FALSE)</f>
        <v>#N/A</v>
      </c>
      <c r="N232" s="99"/>
      <c r="O232" s="99"/>
      <c r="P232" s="102"/>
      <c r="Q232" s="103"/>
      <c r="R232" s="103"/>
      <c r="S232" s="103"/>
      <c r="T232" s="104"/>
      <c r="U232" s="105"/>
      <c r="V232" s="105"/>
      <c r="W232" s="105"/>
      <c r="X232" s="105"/>
      <c r="Y232" s="105"/>
      <c r="Z232" s="105"/>
      <c r="AA232" s="105"/>
      <c r="AB232" s="105"/>
      <c r="AC232" s="105"/>
      <c r="AD232" s="105"/>
      <c r="AE232" s="105"/>
      <c r="AF232" s="105"/>
      <c r="AG232" s="106"/>
      <c r="AH232" s="107"/>
      <c r="AI232" s="108"/>
      <c r="AJ232" s="109"/>
      <c r="AK232" s="109"/>
      <c r="AL232" s="109"/>
      <c r="AM232" s="297" t="e">
        <f>VLOOKUP(J232,[2]Лист2!$A$2:$B$44,2,FALSE)</f>
        <v>#N/A</v>
      </c>
      <c r="AN232" s="110"/>
      <c r="AO232" s="298" t="e">
        <f>VLOOKUP(J232,[3]Общее!$A$2:$B$111,2,FALSE)/1000</f>
        <v>#N/A</v>
      </c>
      <c r="AP232" s="111" t="str">
        <f t="shared" si="24"/>
        <v/>
      </c>
      <c r="AQ232" s="112"/>
      <c r="AR232" s="113">
        <f t="shared" si="25"/>
        <v>0</v>
      </c>
      <c r="AS232" s="114" t="str">
        <f t="shared" si="26"/>
        <v/>
      </c>
      <c r="AT232" s="115"/>
      <c r="AU232" s="108"/>
      <c r="AV232" s="116" t="b">
        <f>IF(AND(ISERR(FIND({"."},AM232))),IF(AND(0&lt;AM232,AM232&lt;($AW232+1)),"красный",IF(AND($AW232&lt;AM232,AM232&lt;($AX232+1)),"оранжевый",IF(AND($AX232&lt;AM232,AM232&lt;($AY232+1)),"желтый",IF(AND(0&lt;AM232,AM232&gt;=$AZ232),"зеленый","")))))</f>
        <v>0</v>
      </c>
      <c r="AW232" s="117" t="e">
        <f>VLOOKUP(E232,КТ!$A$4:$AC$911,26,0)</f>
        <v>#N/A</v>
      </c>
      <c r="AX232" s="116" t="e">
        <f>VLOOKUP(E232,КТ!$A$4:$AC$911,27,0)</f>
        <v>#N/A</v>
      </c>
      <c r="AY232" s="116" t="e">
        <f>VLOOKUP(E232,КТ!$A$4:$AC$911,28,0)</f>
        <v>#N/A</v>
      </c>
      <c r="AZ232" s="118" t="e">
        <f>VLOOKUP(E232,КТ!$A$4:$AC$911,29,0)</f>
        <v>#N/A</v>
      </c>
      <c r="BA232" s="119"/>
      <c r="BB232" s="119"/>
      <c r="BC232" s="119"/>
      <c r="BD232" s="131" t="e">
        <f t="shared" si="27"/>
        <v>#N/A</v>
      </c>
      <c r="BE232" s="120" t="str">
        <f>IF(E232="","",(VLOOKUP(E232,КТ!$A$4:$AD$911,30,0)))</f>
        <v/>
      </c>
      <c r="BF232" s="121" t="str">
        <f>IF(E232="","",(VLOOKUP(E232,КТ!$A$4:$AD$911,5,0)))</f>
        <v/>
      </c>
      <c r="BG232" s="122"/>
      <c r="BH232" s="132"/>
      <c r="BI232" s="132"/>
      <c r="BJ232" s="132"/>
      <c r="BK232" s="123"/>
      <c r="BL232" s="124"/>
      <c r="BM232" s="125" t="str">
        <f>IFERROR(VLOOKUP(E232,КТ!$A$4:$AE$911,31,FALSE),"")</f>
        <v/>
      </c>
      <c r="BN232" s="124"/>
      <c r="BO232" s="126"/>
      <c r="BP232" s="124"/>
      <c r="BQ232" s="124"/>
      <c r="BR232" s="127"/>
      <c r="BS232" s="127"/>
      <c r="BT232" s="128"/>
      <c r="BU232" s="128"/>
      <c r="BV232" s="129"/>
      <c r="BW232" s="129"/>
      <c r="BX232" s="129"/>
    </row>
    <row r="233" spans="1:76" s="90" customFormat="1" x14ac:dyDescent="0.25">
      <c r="A233" s="91"/>
      <c r="B233" s="278">
        <v>223</v>
      </c>
      <c r="C233" s="93"/>
      <c r="D233" s="92"/>
      <c r="E233" s="130"/>
      <c r="F233" s="94" t="e">
        <f>VLOOKUP(E233,КТ!$A$4:$B$911,2,0)</f>
        <v>#N/A</v>
      </c>
      <c r="G233" s="95"/>
      <c r="H233" s="96"/>
      <c r="I233" s="97"/>
      <c r="J233" s="98"/>
      <c r="K233" s="99"/>
      <c r="L233" s="100" t="str">
        <f t="shared" si="23"/>
        <v>НЕТ</v>
      </c>
      <c r="M233" s="101" t="e">
        <f>VLOOKUP(E233,КТ!$A$4:$X$911,24,FALSE)</f>
        <v>#N/A</v>
      </c>
      <c r="N233" s="99"/>
      <c r="O233" s="99"/>
      <c r="P233" s="102"/>
      <c r="Q233" s="103"/>
      <c r="R233" s="103"/>
      <c r="S233" s="103"/>
      <c r="T233" s="104"/>
      <c r="U233" s="105"/>
      <c r="V233" s="105"/>
      <c r="W233" s="105"/>
      <c r="X233" s="105"/>
      <c r="Y233" s="105"/>
      <c r="Z233" s="105"/>
      <c r="AA233" s="105"/>
      <c r="AB233" s="105"/>
      <c r="AC233" s="105"/>
      <c r="AD233" s="105"/>
      <c r="AE233" s="105"/>
      <c r="AF233" s="105"/>
      <c r="AG233" s="106"/>
      <c r="AH233" s="107"/>
      <c r="AI233" s="108"/>
      <c r="AJ233" s="109"/>
      <c r="AK233" s="109"/>
      <c r="AL233" s="109"/>
      <c r="AM233" s="297" t="e">
        <f>VLOOKUP(J233,[2]Лист2!$A$2:$B$44,2,FALSE)</f>
        <v>#N/A</v>
      </c>
      <c r="AN233" s="110"/>
      <c r="AO233" s="298" t="e">
        <f>VLOOKUP(J233,[3]Общее!$A$2:$B$111,2,FALSE)/1000</f>
        <v>#N/A</v>
      </c>
      <c r="AP233" s="111" t="str">
        <f t="shared" si="24"/>
        <v/>
      </c>
      <c r="AQ233" s="112"/>
      <c r="AR233" s="113">
        <f t="shared" si="25"/>
        <v>0</v>
      </c>
      <c r="AS233" s="114" t="str">
        <f t="shared" si="26"/>
        <v/>
      </c>
      <c r="AT233" s="115"/>
      <c r="AU233" s="108"/>
      <c r="AV233" s="116" t="b">
        <f>IF(AND(ISERR(FIND({"."},AM233))),IF(AND(0&lt;AM233,AM233&lt;($AW233+1)),"красный",IF(AND($AW233&lt;AM233,AM233&lt;($AX233+1)),"оранжевый",IF(AND($AX233&lt;AM233,AM233&lt;($AY233+1)),"желтый",IF(AND(0&lt;AM233,AM233&gt;=$AZ233),"зеленый","")))))</f>
        <v>0</v>
      </c>
      <c r="AW233" s="117" t="e">
        <f>VLOOKUP(E233,КТ!$A$4:$AC$911,26,0)</f>
        <v>#N/A</v>
      </c>
      <c r="AX233" s="116" t="e">
        <f>VLOOKUP(E233,КТ!$A$4:$AC$911,27,0)</f>
        <v>#N/A</v>
      </c>
      <c r="AY233" s="116" t="e">
        <f>VLOOKUP(E233,КТ!$A$4:$AC$911,28,0)</f>
        <v>#N/A</v>
      </c>
      <c r="AZ233" s="118" t="e">
        <f>VLOOKUP(E233,КТ!$A$4:$AC$911,29,0)</f>
        <v>#N/A</v>
      </c>
      <c r="BA233" s="119"/>
      <c r="BB233" s="119"/>
      <c r="BC233" s="119"/>
      <c r="BD233" s="131" t="e">
        <f t="shared" si="27"/>
        <v>#N/A</v>
      </c>
      <c r="BE233" s="120" t="str">
        <f>IF(E233="","",(VLOOKUP(E233,КТ!$A$4:$AD$911,30,0)))</f>
        <v/>
      </c>
      <c r="BF233" s="121" t="str">
        <f>IF(E233="","",(VLOOKUP(E233,КТ!$A$4:$AD$911,5,0)))</f>
        <v/>
      </c>
      <c r="BG233" s="122"/>
      <c r="BH233" s="132"/>
      <c r="BI233" s="132"/>
      <c r="BJ233" s="132"/>
      <c r="BK233" s="123"/>
      <c r="BL233" s="124"/>
      <c r="BM233" s="125" t="str">
        <f>IFERROR(VLOOKUP(E233,КТ!$A$4:$AE$911,31,FALSE),"")</f>
        <v/>
      </c>
      <c r="BN233" s="124"/>
      <c r="BO233" s="126"/>
      <c r="BP233" s="124"/>
      <c r="BQ233" s="124"/>
      <c r="BR233" s="127"/>
      <c r="BS233" s="127"/>
      <c r="BT233" s="128"/>
      <c r="BU233" s="128"/>
      <c r="BV233" s="129"/>
      <c r="BW233" s="129"/>
      <c r="BX233" s="129"/>
    </row>
    <row r="234" spans="1:76" s="90" customFormat="1" x14ac:dyDescent="0.25">
      <c r="A234" s="91"/>
      <c r="B234" s="278">
        <v>224</v>
      </c>
      <c r="C234" s="93"/>
      <c r="D234" s="92"/>
      <c r="E234" s="130"/>
      <c r="F234" s="94" t="e">
        <f>VLOOKUP(E234,КТ!$A$4:$B$911,2,0)</f>
        <v>#N/A</v>
      </c>
      <c r="G234" s="95"/>
      <c r="H234" s="96"/>
      <c r="I234" s="97"/>
      <c r="J234" s="98"/>
      <c r="K234" s="99"/>
      <c r="L234" s="100" t="str">
        <f t="shared" si="23"/>
        <v>НЕТ</v>
      </c>
      <c r="M234" s="101" t="e">
        <f>VLOOKUP(E234,КТ!$A$4:$X$911,24,FALSE)</f>
        <v>#N/A</v>
      </c>
      <c r="N234" s="99"/>
      <c r="O234" s="99"/>
      <c r="P234" s="102"/>
      <c r="Q234" s="103"/>
      <c r="R234" s="103"/>
      <c r="S234" s="103"/>
      <c r="T234" s="104"/>
      <c r="U234" s="105"/>
      <c r="V234" s="105"/>
      <c r="W234" s="105"/>
      <c r="X234" s="105"/>
      <c r="Y234" s="105"/>
      <c r="Z234" s="105"/>
      <c r="AA234" s="105"/>
      <c r="AB234" s="105"/>
      <c r="AC234" s="105"/>
      <c r="AD234" s="105"/>
      <c r="AE234" s="105"/>
      <c r="AF234" s="105"/>
      <c r="AG234" s="106"/>
      <c r="AH234" s="107"/>
      <c r="AI234" s="108"/>
      <c r="AJ234" s="109"/>
      <c r="AK234" s="109"/>
      <c r="AL234" s="109"/>
      <c r="AM234" s="297" t="e">
        <f>VLOOKUP(J234,[2]Лист2!$A$2:$B$44,2,FALSE)</f>
        <v>#N/A</v>
      </c>
      <c r="AN234" s="110"/>
      <c r="AO234" s="298" t="e">
        <f>VLOOKUP(J234,[3]Общее!$A$2:$B$111,2,FALSE)/1000</f>
        <v>#N/A</v>
      </c>
      <c r="AP234" s="111" t="str">
        <f t="shared" si="24"/>
        <v/>
      </c>
      <c r="AQ234" s="112"/>
      <c r="AR234" s="113">
        <f t="shared" si="25"/>
        <v>0</v>
      </c>
      <c r="AS234" s="114" t="str">
        <f t="shared" si="26"/>
        <v/>
      </c>
      <c r="AT234" s="115"/>
      <c r="AU234" s="108"/>
      <c r="AV234" s="116" t="b">
        <f>IF(AND(ISERR(FIND({"."},AM234))),IF(AND(0&lt;AM234,AM234&lt;($AW234+1)),"красный",IF(AND($AW234&lt;AM234,AM234&lt;($AX234+1)),"оранжевый",IF(AND($AX234&lt;AM234,AM234&lt;($AY234+1)),"желтый",IF(AND(0&lt;AM234,AM234&gt;=$AZ234),"зеленый","")))))</f>
        <v>0</v>
      </c>
      <c r="AW234" s="117" t="e">
        <f>VLOOKUP(E234,КТ!$A$4:$AC$911,26,0)</f>
        <v>#N/A</v>
      </c>
      <c r="AX234" s="116" t="e">
        <f>VLOOKUP(E234,КТ!$A$4:$AC$911,27,0)</f>
        <v>#N/A</v>
      </c>
      <c r="AY234" s="116" t="e">
        <f>VLOOKUP(E234,КТ!$A$4:$AC$911,28,0)</f>
        <v>#N/A</v>
      </c>
      <c r="AZ234" s="118" t="e">
        <f>VLOOKUP(E234,КТ!$A$4:$AC$911,29,0)</f>
        <v>#N/A</v>
      </c>
      <c r="BA234" s="119"/>
      <c r="BB234" s="119"/>
      <c r="BC234" s="119"/>
      <c r="BD234" s="131" t="e">
        <f t="shared" si="27"/>
        <v>#N/A</v>
      </c>
      <c r="BE234" s="120" t="str">
        <f>IF(E234="","",(VLOOKUP(E234,КТ!$A$4:$AD$911,30,0)))</f>
        <v/>
      </c>
      <c r="BF234" s="121" t="str">
        <f>IF(E234="","",(VLOOKUP(E234,КТ!$A$4:$AD$911,5,0)))</f>
        <v/>
      </c>
      <c r="BG234" s="122"/>
      <c r="BH234" s="132"/>
      <c r="BI234" s="132"/>
      <c r="BJ234" s="132"/>
      <c r="BK234" s="123"/>
      <c r="BL234" s="124"/>
      <c r="BM234" s="125" t="str">
        <f>IFERROR(VLOOKUP(E234,КТ!$A$4:$AE$911,31,FALSE),"")</f>
        <v/>
      </c>
      <c r="BN234" s="124"/>
      <c r="BO234" s="126"/>
      <c r="BP234" s="124"/>
      <c r="BQ234" s="124"/>
      <c r="BR234" s="127"/>
      <c r="BS234" s="127"/>
      <c r="BT234" s="128"/>
      <c r="BU234" s="128"/>
      <c r="BV234" s="129"/>
      <c r="BW234" s="129"/>
      <c r="BX234" s="129"/>
    </row>
    <row r="235" spans="1:76" s="90" customFormat="1" x14ac:dyDescent="0.25">
      <c r="A235" s="91"/>
      <c r="B235" s="278">
        <v>225</v>
      </c>
      <c r="C235" s="93"/>
      <c r="D235" s="92"/>
      <c r="E235" s="130"/>
      <c r="F235" s="94" t="e">
        <f>VLOOKUP(E235,КТ!$A$4:$B$911,2,0)</f>
        <v>#N/A</v>
      </c>
      <c r="G235" s="95"/>
      <c r="H235" s="96"/>
      <c r="I235" s="97"/>
      <c r="J235" s="98"/>
      <c r="K235" s="99"/>
      <c r="L235" s="100" t="str">
        <f t="shared" si="23"/>
        <v>НЕТ</v>
      </c>
      <c r="M235" s="101" t="e">
        <f>VLOOKUP(E235,КТ!$A$4:$X$911,24,FALSE)</f>
        <v>#N/A</v>
      </c>
      <c r="N235" s="99"/>
      <c r="O235" s="99"/>
      <c r="P235" s="102"/>
      <c r="Q235" s="103"/>
      <c r="R235" s="103"/>
      <c r="S235" s="103"/>
      <c r="T235" s="104"/>
      <c r="U235" s="105"/>
      <c r="V235" s="105"/>
      <c r="W235" s="105"/>
      <c r="X235" s="105"/>
      <c r="Y235" s="105"/>
      <c r="Z235" s="105"/>
      <c r="AA235" s="105"/>
      <c r="AB235" s="105"/>
      <c r="AC235" s="105"/>
      <c r="AD235" s="105"/>
      <c r="AE235" s="105"/>
      <c r="AF235" s="105"/>
      <c r="AG235" s="106"/>
      <c r="AH235" s="107"/>
      <c r="AI235" s="108"/>
      <c r="AJ235" s="109"/>
      <c r="AK235" s="109"/>
      <c r="AL235" s="109"/>
      <c r="AM235" s="297" t="e">
        <f>VLOOKUP(J235,[2]Лист2!$A$2:$B$44,2,FALSE)</f>
        <v>#N/A</v>
      </c>
      <c r="AN235" s="110"/>
      <c r="AO235" s="298" t="e">
        <f>VLOOKUP(J235,[3]Общее!$A$2:$B$111,2,FALSE)/1000</f>
        <v>#N/A</v>
      </c>
      <c r="AP235" s="111" t="str">
        <f t="shared" si="24"/>
        <v/>
      </c>
      <c r="AQ235" s="112"/>
      <c r="AR235" s="113">
        <f t="shared" si="25"/>
        <v>0</v>
      </c>
      <c r="AS235" s="114" t="str">
        <f t="shared" si="26"/>
        <v/>
      </c>
      <c r="AT235" s="115"/>
      <c r="AU235" s="108"/>
      <c r="AV235" s="116" t="b">
        <f>IF(AND(ISERR(FIND({"."},AM235))),IF(AND(0&lt;AM235,AM235&lt;($AW235+1)),"красный",IF(AND($AW235&lt;AM235,AM235&lt;($AX235+1)),"оранжевый",IF(AND($AX235&lt;AM235,AM235&lt;($AY235+1)),"желтый",IF(AND(0&lt;AM235,AM235&gt;=$AZ235),"зеленый","")))))</f>
        <v>0</v>
      </c>
      <c r="AW235" s="117" t="e">
        <f>VLOOKUP(E235,КТ!$A$4:$AC$911,26,0)</f>
        <v>#N/A</v>
      </c>
      <c r="AX235" s="116" t="e">
        <f>VLOOKUP(E235,КТ!$A$4:$AC$911,27,0)</f>
        <v>#N/A</v>
      </c>
      <c r="AY235" s="116" t="e">
        <f>VLOOKUP(E235,КТ!$A$4:$AC$911,28,0)</f>
        <v>#N/A</v>
      </c>
      <c r="AZ235" s="118" t="e">
        <f>VLOOKUP(E235,КТ!$A$4:$AC$911,29,0)</f>
        <v>#N/A</v>
      </c>
      <c r="BA235" s="119"/>
      <c r="BB235" s="119"/>
      <c r="BC235" s="119"/>
      <c r="BD235" s="131" t="e">
        <f t="shared" si="27"/>
        <v>#N/A</v>
      </c>
      <c r="BE235" s="120" t="str">
        <f>IF(E235="","",(VLOOKUP(E235,КТ!$A$4:$AD$911,30,0)))</f>
        <v/>
      </c>
      <c r="BF235" s="121" t="str">
        <f>IF(E235="","",(VLOOKUP(E235,КТ!$A$4:$AD$911,5,0)))</f>
        <v/>
      </c>
      <c r="BG235" s="122"/>
      <c r="BH235" s="132"/>
      <c r="BI235" s="132"/>
      <c r="BJ235" s="132"/>
      <c r="BK235" s="123"/>
      <c r="BL235" s="124"/>
      <c r="BM235" s="125" t="str">
        <f>IFERROR(VLOOKUP(E235,КТ!$A$4:$AE$911,31,FALSE),"")</f>
        <v/>
      </c>
      <c r="BN235" s="124"/>
      <c r="BO235" s="126"/>
      <c r="BP235" s="124"/>
      <c r="BQ235" s="124"/>
      <c r="BR235" s="127"/>
      <c r="BS235" s="127"/>
      <c r="BT235" s="128"/>
      <c r="BU235" s="128"/>
      <c r="BV235" s="129"/>
      <c r="BW235" s="129"/>
      <c r="BX235" s="129"/>
    </row>
    <row r="236" spans="1:76" s="90" customFormat="1" x14ac:dyDescent="0.25">
      <c r="A236" s="91"/>
      <c r="B236" s="278">
        <v>226</v>
      </c>
      <c r="C236" s="93"/>
      <c r="D236" s="92"/>
      <c r="E236" s="130"/>
      <c r="F236" s="94" t="e">
        <f>VLOOKUP(E236,КТ!$A$4:$B$911,2,0)</f>
        <v>#N/A</v>
      </c>
      <c r="G236" s="95"/>
      <c r="H236" s="96"/>
      <c r="I236" s="97"/>
      <c r="J236" s="98"/>
      <c r="K236" s="99"/>
      <c r="L236" s="100" t="str">
        <f t="shared" si="23"/>
        <v>НЕТ</v>
      </c>
      <c r="M236" s="101" t="e">
        <f>VLOOKUP(E236,КТ!$A$4:$X$911,24,FALSE)</f>
        <v>#N/A</v>
      </c>
      <c r="N236" s="99"/>
      <c r="O236" s="99"/>
      <c r="P236" s="102"/>
      <c r="Q236" s="103"/>
      <c r="R236" s="103"/>
      <c r="S236" s="103"/>
      <c r="T236" s="104"/>
      <c r="U236" s="105"/>
      <c r="V236" s="105"/>
      <c r="W236" s="105"/>
      <c r="X236" s="105"/>
      <c r="Y236" s="105"/>
      <c r="Z236" s="105"/>
      <c r="AA236" s="105"/>
      <c r="AB236" s="105"/>
      <c r="AC236" s="105"/>
      <c r="AD236" s="105"/>
      <c r="AE236" s="105"/>
      <c r="AF236" s="105"/>
      <c r="AG236" s="106"/>
      <c r="AH236" s="107"/>
      <c r="AI236" s="108"/>
      <c r="AJ236" s="109"/>
      <c r="AK236" s="109"/>
      <c r="AL236" s="109"/>
      <c r="AM236" s="297" t="e">
        <f>VLOOKUP(J236,[2]Лист2!$A$2:$B$44,2,FALSE)</f>
        <v>#N/A</v>
      </c>
      <c r="AN236" s="110"/>
      <c r="AO236" s="298" t="e">
        <f>VLOOKUP(J236,[3]Общее!$A$2:$B$111,2,FALSE)/1000</f>
        <v>#N/A</v>
      </c>
      <c r="AP236" s="111" t="str">
        <f t="shared" si="24"/>
        <v/>
      </c>
      <c r="AQ236" s="112"/>
      <c r="AR236" s="113">
        <f t="shared" si="25"/>
        <v>0</v>
      </c>
      <c r="AS236" s="114" t="str">
        <f t="shared" si="26"/>
        <v/>
      </c>
      <c r="AT236" s="115"/>
      <c r="AU236" s="108"/>
      <c r="AV236" s="116" t="b">
        <f>IF(AND(ISERR(FIND({"."},AM236))),IF(AND(0&lt;AM236,AM236&lt;($AW236+1)),"красный",IF(AND($AW236&lt;AM236,AM236&lt;($AX236+1)),"оранжевый",IF(AND($AX236&lt;AM236,AM236&lt;($AY236+1)),"желтый",IF(AND(0&lt;AM236,AM236&gt;=$AZ236),"зеленый","")))))</f>
        <v>0</v>
      </c>
      <c r="AW236" s="117" t="e">
        <f>VLOOKUP(E236,КТ!$A$4:$AC$911,26,0)</f>
        <v>#N/A</v>
      </c>
      <c r="AX236" s="116" t="e">
        <f>VLOOKUP(E236,КТ!$A$4:$AC$911,27,0)</f>
        <v>#N/A</v>
      </c>
      <c r="AY236" s="116" t="e">
        <f>VLOOKUP(E236,КТ!$A$4:$AC$911,28,0)</f>
        <v>#N/A</v>
      </c>
      <c r="AZ236" s="118" t="e">
        <f>VLOOKUP(E236,КТ!$A$4:$AC$911,29,0)</f>
        <v>#N/A</v>
      </c>
      <c r="BA236" s="119"/>
      <c r="BB236" s="119"/>
      <c r="BC236" s="119"/>
      <c r="BD236" s="131" t="e">
        <f t="shared" si="27"/>
        <v>#N/A</v>
      </c>
      <c r="BE236" s="120" t="str">
        <f>IF(E236="","",(VLOOKUP(E236,КТ!$A$4:$AD$911,30,0)))</f>
        <v/>
      </c>
      <c r="BF236" s="121" t="str">
        <f>IF(E236="","",(VLOOKUP(E236,КТ!$A$4:$AD$911,5,0)))</f>
        <v/>
      </c>
      <c r="BG236" s="122"/>
      <c r="BH236" s="132"/>
      <c r="BI236" s="132"/>
      <c r="BJ236" s="132"/>
      <c r="BK236" s="123"/>
      <c r="BL236" s="124"/>
      <c r="BM236" s="125" t="str">
        <f>IFERROR(VLOOKUP(E236,КТ!$A$4:$AE$911,31,FALSE),"")</f>
        <v/>
      </c>
      <c r="BN236" s="124"/>
      <c r="BO236" s="126"/>
      <c r="BP236" s="124"/>
      <c r="BQ236" s="124"/>
      <c r="BR236" s="127"/>
      <c r="BS236" s="127"/>
      <c r="BT236" s="128"/>
      <c r="BU236" s="128"/>
      <c r="BV236" s="129"/>
      <c r="BW236" s="129"/>
      <c r="BX236" s="129"/>
    </row>
    <row r="237" spans="1:76" s="90" customFormat="1" x14ac:dyDescent="0.25">
      <c r="A237" s="91"/>
      <c r="B237" s="278">
        <v>227</v>
      </c>
      <c r="C237" s="93"/>
      <c r="D237" s="92"/>
      <c r="E237" s="130"/>
      <c r="F237" s="94" t="e">
        <f>VLOOKUP(E237,КТ!$A$4:$B$911,2,0)</f>
        <v>#N/A</v>
      </c>
      <c r="G237" s="95"/>
      <c r="H237" s="96"/>
      <c r="I237" s="97"/>
      <c r="J237" s="98"/>
      <c r="K237" s="99"/>
      <c r="L237" s="100" t="str">
        <f t="shared" si="23"/>
        <v>НЕТ</v>
      </c>
      <c r="M237" s="101" t="e">
        <f>VLOOKUP(E237,КТ!$A$4:$X$911,24,FALSE)</f>
        <v>#N/A</v>
      </c>
      <c r="N237" s="99"/>
      <c r="O237" s="99"/>
      <c r="P237" s="102"/>
      <c r="Q237" s="103"/>
      <c r="R237" s="103"/>
      <c r="S237" s="103"/>
      <c r="T237" s="104"/>
      <c r="U237" s="105"/>
      <c r="V237" s="105"/>
      <c r="W237" s="105"/>
      <c r="X237" s="105"/>
      <c r="Y237" s="105"/>
      <c r="Z237" s="105"/>
      <c r="AA237" s="105"/>
      <c r="AB237" s="105"/>
      <c r="AC237" s="105"/>
      <c r="AD237" s="105"/>
      <c r="AE237" s="105"/>
      <c r="AF237" s="105"/>
      <c r="AG237" s="106"/>
      <c r="AH237" s="107"/>
      <c r="AI237" s="108"/>
      <c r="AJ237" s="109"/>
      <c r="AK237" s="109"/>
      <c r="AL237" s="109"/>
      <c r="AM237" s="297" t="e">
        <f>VLOOKUP(J237,[2]Лист2!$A$2:$B$44,2,FALSE)</f>
        <v>#N/A</v>
      </c>
      <c r="AN237" s="110"/>
      <c r="AO237" s="298" t="e">
        <f>VLOOKUP(J237,[3]Общее!$A$2:$B$111,2,FALSE)/1000</f>
        <v>#N/A</v>
      </c>
      <c r="AP237" s="111" t="str">
        <f t="shared" si="24"/>
        <v/>
      </c>
      <c r="AQ237" s="112"/>
      <c r="AR237" s="113">
        <f t="shared" si="25"/>
        <v>0</v>
      </c>
      <c r="AS237" s="114" t="str">
        <f t="shared" si="26"/>
        <v/>
      </c>
      <c r="AT237" s="115"/>
      <c r="AU237" s="108"/>
      <c r="AV237" s="116" t="b">
        <f>IF(AND(ISERR(FIND({"."},AM237))),IF(AND(0&lt;AM237,AM237&lt;($AW237+1)),"красный",IF(AND($AW237&lt;AM237,AM237&lt;($AX237+1)),"оранжевый",IF(AND($AX237&lt;AM237,AM237&lt;($AY237+1)),"желтый",IF(AND(0&lt;AM237,AM237&gt;=$AZ237),"зеленый","")))))</f>
        <v>0</v>
      </c>
      <c r="AW237" s="117" t="e">
        <f>VLOOKUP(E237,КТ!$A$4:$AC$911,26,0)</f>
        <v>#N/A</v>
      </c>
      <c r="AX237" s="116" t="e">
        <f>VLOOKUP(E237,КТ!$A$4:$AC$911,27,0)</f>
        <v>#N/A</v>
      </c>
      <c r="AY237" s="116" t="e">
        <f>VLOOKUP(E237,КТ!$A$4:$AC$911,28,0)</f>
        <v>#N/A</v>
      </c>
      <c r="AZ237" s="118" t="e">
        <f>VLOOKUP(E237,КТ!$A$4:$AC$911,29,0)</f>
        <v>#N/A</v>
      </c>
      <c r="BA237" s="119"/>
      <c r="BB237" s="119"/>
      <c r="BC237" s="119"/>
      <c r="BD237" s="131" t="e">
        <f t="shared" si="27"/>
        <v>#N/A</v>
      </c>
      <c r="BE237" s="120" t="str">
        <f>IF(E237="","",(VLOOKUP(E237,КТ!$A$4:$AD$911,30,0)))</f>
        <v/>
      </c>
      <c r="BF237" s="121" t="str">
        <f>IF(E237="","",(VLOOKUP(E237,КТ!$A$4:$AD$911,5,0)))</f>
        <v/>
      </c>
      <c r="BG237" s="122"/>
      <c r="BH237" s="132"/>
      <c r="BI237" s="132"/>
      <c r="BJ237" s="132"/>
      <c r="BK237" s="123"/>
      <c r="BL237" s="124"/>
      <c r="BM237" s="125" t="str">
        <f>IFERROR(VLOOKUP(E237,КТ!$A$4:$AE$911,31,FALSE),"")</f>
        <v/>
      </c>
      <c r="BN237" s="124"/>
      <c r="BO237" s="126"/>
      <c r="BP237" s="124"/>
      <c r="BQ237" s="124"/>
      <c r="BR237" s="127"/>
      <c r="BS237" s="127"/>
      <c r="BT237" s="128"/>
      <c r="BU237" s="128"/>
      <c r="BV237" s="129"/>
      <c r="BW237" s="129"/>
      <c r="BX237" s="129"/>
    </row>
    <row r="238" spans="1:76" s="90" customFormat="1" x14ac:dyDescent="0.25">
      <c r="A238" s="91"/>
      <c r="B238" s="278">
        <v>228</v>
      </c>
      <c r="C238" s="93"/>
      <c r="D238" s="92"/>
      <c r="E238" s="130"/>
      <c r="F238" s="94" t="e">
        <f>VLOOKUP(E238,КТ!$A$4:$B$911,2,0)</f>
        <v>#N/A</v>
      </c>
      <c r="G238" s="95"/>
      <c r="H238" s="96"/>
      <c r="I238" s="97"/>
      <c r="J238" s="98"/>
      <c r="K238" s="99"/>
      <c r="L238" s="100" t="str">
        <f t="shared" si="23"/>
        <v>НЕТ</v>
      </c>
      <c r="M238" s="101" t="e">
        <f>VLOOKUP(E238,КТ!$A$4:$X$911,24,FALSE)</f>
        <v>#N/A</v>
      </c>
      <c r="N238" s="99"/>
      <c r="O238" s="99"/>
      <c r="P238" s="102"/>
      <c r="Q238" s="103"/>
      <c r="R238" s="103"/>
      <c r="S238" s="103"/>
      <c r="T238" s="104"/>
      <c r="U238" s="105"/>
      <c r="V238" s="105"/>
      <c r="W238" s="105"/>
      <c r="X238" s="105"/>
      <c r="Y238" s="105"/>
      <c r="Z238" s="105"/>
      <c r="AA238" s="105"/>
      <c r="AB238" s="105"/>
      <c r="AC238" s="105"/>
      <c r="AD238" s="105"/>
      <c r="AE238" s="105"/>
      <c r="AF238" s="105"/>
      <c r="AG238" s="106"/>
      <c r="AH238" s="107"/>
      <c r="AI238" s="108"/>
      <c r="AJ238" s="109"/>
      <c r="AK238" s="109"/>
      <c r="AL238" s="109"/>
      <c r="AM238" s="297" t="e">
        <f>VLOOKUP(J238,[2]Лист2!$A$2:$B$44,2,FALSE)</f>
        <v>#N/A</v>
      </c>
      <c r="AN238" s="110"/>
      <c r="AO238" s="298" t="e">
        <f>VLOOKUP(J238,[3]Общее!$A$2:$B$111,2,FALSE)/1000</f>
        <v>#N/A</v>
      </c>
      <c r="AP238" s="111" t="str">
        <f t="shared" si="24"/>
        <v/>
      </c>
      <c r="AQ238" s="112"/>
      <c r="AR238" s="113">
        <f t="shared" si="25"/>
        <v>0</v>
      </c>
      <c r="AS238" s="114" t="str">
        <f t="shared" si="26"/>
        <v/>
      </c>
      <c r="AT238" s="115"/>
      <c r="AU238" s="108"/>
      <c r="AV238" s="116" t="b">
        <f>IF(AND(ISERR(FIND({"."},AM238))),IF(AND(0&lt;AM238,AM238&lt;($AW238+1)),"красный",IF(AND($AW238&lt;AM238,AM238&lt;($AX238+1)),"оранжевый",IF(AND($AX238&lt;AM238,AM238&lt;($AY238+1)),"желтый",IF(AND(0&lt;AM238,AM238&gt;=$AZ238),"зеленый","")))))</f>
        <v>0</v>
      </c>
      <c r="AW238" s="117" t="e">
        <f>VLOOKUP(E238,КТ!$A$4:$AC$911,26,0)</f>
        <v>#N/A</v>
      </c>
      <c r="AX238" s="116" t="e">
        <f>VLOOKUP(E238,КТ!$A$4:$AC$911,27,0)</f>
        <v>#N/A</v>
      </c>
      <c r="AY238" s="116" t="e">
        <f>VLOOKUP(E238,КТ!$A$4:$AC$911,28,0)</f>
        <v>#N/A</v>
      </c>
      <c r="AZ238" s="118" t="e">
        <f>VLOOKUP(E238,КТ!$A$4:$AC$911,29,0)</f>
        <v>#N/A</v>
      </c>
      <c r="BA238" s="119"/>
      <c r="BB238" s="119"/>
      <c r="BC238" s="119"/>
      <c r="BD238" s="131" t="e">
        <f t="shared" si="27"/>
        <v>#N/A</v>
      </c>
      <c r="BE238" s="120" t="str">
        <f>IF(E238="","",(VLOOKUP(E238,КТ!$A$4:$AD$911,30,0)))</f>
        <v/>
      </c>
      <c r="BF238" s="121" t="str">
        <f>IF(E238="","",(VLOOKUP(E238,КТ!$A$4:$AD$911,5,0)))</f>
        <v/>
      </c>
      <c r="BG238" s="122"/>
      <c r="BH238" s="132"/>
      <c r="BI238" s="132"/>
      <c r="BJ238" s="132"/>
      <c r="BK238" s="123"/>
      <c r="BL238" s="124"/>
      <c r="BM238" s="125" t="str">
        <f>IFERROR(VLOOKUP(E238,КТ!$A$4:$AE$911,31,FALSE),"")</f>
        <v/>
      </c>
      <c r="BN238" s="124"/>
      <c r="BO238" s="126"/>
      <c r="BP238" s="124"/>
      <c r="BQ238" s="124"/>
      <c r="BR238" s="127"/>
      <c r="BS238" s="127"/>
      <c r="BT238" s="128"/>
      <c r="BU238" s="128"/>
      <c r="BV238" s="129"/>
      <c r="BW238" s="129"/>
      <c r="BX238" s="129"/>
    </row>
    <row r="239" spans="1:76" s="90" customFormat="1" x14ac:dyDescent="0.25">
      <c r="A239" s="91"/>
      <c r="B239" s="278">
        <v>229</v>
      </c>
      <c r="C239" s="93"/>
      <c r="D239" s="92"/>
      <c r="E239" s="130"/>
      <c r="F239" s="94" t="e">
        <f>VLOOKUP(E239,КТ!$A$4:$B$911,2,0)</f>
        <v>#N/A</v>
      </c>
      <c r="G239" s="95"/>
      <c r="H239" s="96"/>
      <c r="I239" s="97"/>
      <c r="J239" s="98"/>
      <c r="K239" s="99"/>
      <c r="L239" s="100" t="str">
        <f t="shared" si="23"/>
        <v>НЕТ</v>
      </c>
      <c r="M239" s="101" t="e">
        <f>VLOOKUP(E239,КТ!$A$4:$X$911,24,FALSE)</f>
        <v>#N/A</v>
      </c>
      <c r="N239" s="99"/>
      <c r="O239" s="99"/>
      <c r="P239" s="102"/>
      <c r="Q239" s="103"/>
      <c r="R239" s="103"/>
      <c r="S239" s="103"/>
      <c r="T239" s="104"/>
      <c r="U239" s="105"/>
      <c r="V239" s="105"/>
      <c r="W239" s="105"/>
      <c r="X239" s="105"/>
      <c r="Y239" s="105"/>
      <c r="Z239" s="105"/>
      <c r="AA239" s="105"/>
      <c r="AB239" s="105"/>
      <c r="AC239" s="105"/>
      <c r="AD239" s="105"/>
      <c r="AE239" s="105"/>
      <c r="AF239" s="105"/>
      <c r="AG239" s="106"/>
      <c r="AH239" s="107"/>
      <c r="AI239" s="108"/>
      <c r="AJ239" s="109"/>
      <c r="AK239" s="109"/>
      <c r="AL239" s="109"/>
      <c r="AM239" s="297" t="e">
        <f>VLOOKUP(J239,[2]Лист2!$A$2:$B$44,2,FALSE)</f>
        <v>#N/A</v>
      </c>
      <c r="AN239" s="110"/>
      <c r="AO239" s="298" t="e">
        <f>VLOOKUP(J239,[3]Общее!$A$2:$B$111,2,FALSE)/1000</f>
        <v>#N/A</v>
      </c>
      <c r="AP239" s="111" t="str">
        <f t="shared" si="24"/>
        <v/>
      </c>
      <c r="AQ239" s="112"/>
      <c r="AR239" s="113">
        <f t="shared" si="25"/>
        <v>0</v>
      </c>
      <c r="AS239" s="114" t="str">
        <f t="shared" si="26"/>
        <v/>
      </c>
      <c r="AT239" s="115"/>
      <c r="AU239" s="108"/>
      <c r="AV239" s="116" t="b">
        <f>IF(AND(ISERR(FIND({"."},AM239))),IF(AND(0&lt;AM239,AM239&lt;($AW239+1)),"красный",IF(AND($AW239&lt;AM239,AM239&lt;($AX239+1)),"оранжевый",IF(AND($AX239&lt;AM239,AM239&lt;($AY239+1)),"желтый",IF(AND(0&lt;AM239,AM239&gt;=$AZ239),"зеленый","")))))</f>
        <v>0</v>
      </c>
      <c r="AW239" s="117" t="e">
        <f>VLOOKUP(E239,КТ!$A$4:$AC$911,26,0)</f>
        <v>#N/A</v>
      </c>
      <c r="AX239" s="116" t="e">
        <f>VLOOKUP(E239,КТ!$A$4:$AC$911,27,0)</f>
        <v>#N/A</v>
      </c>
      <c r="AY239" s="116" t="e">
        <f>VLOOKUP(E239,КТ!$A$4:$AC$911,28,0)</f>
        <v>#N/A</v>
      </c>
      <c r="AZ239" s="118" t="e">
        <f>VLOOKUP(E239,КТ!$A$4:$AC$911,29,0)</f>
        <v>#N/A</v>
      </c>
      <c r="BA239" s="119"/>
      <c r="BB239" s="119"/>
      <c r="BC239" s="119"/>
      <c r="BD239" s="131" t="e">
        <f t="shared" si="27"/>
        <v>#N/A</v>
      </c>
      <c r="BE239" s="120" t="str">
        <f>IF(E239="","",(VLOOKUP(E239,КТ!$A$4:$AD$911,30,0)))</f>
        <v/>
      </c>
      <c r="BF239" s="121" t="str">
        <f>IF(E239="","",(VLOOKUP(E239,КТ!$A$4:$AD$911,5,0)))</f>
        <v/>
      </c>
      <c r="BG239" s="122"/>
      <c r="BH239" s="132"/>
      <c r="BI239" s="132"/>
      <c r="BJ239" s="132"/>
      <c r="BK239" s="123"/>
      <c r="BL239" s="124"/>
      <c r="BM239" s="125" t="str">
        <f>IFERROR(VLOOKUP(E239,КТ!$A$4:$AE$911,31,FALSE),"")</f>
        <v/>
      </c>
      <c r="BN239" s="124"/>
      <c r="BO239" s="126"/>
      <c r="BP239" s="124"/>
      <c r="BQ239" s="124"/>
      <c r="BR239" s="127"/>
      <c r="BS239" s="127"/>
      <c r="BT239" s="128"/>
      <c r="BU239" s="128"/>
      <c r="BV239" s="129"/>
      <c r="BW239" s="129"/>
      <c r="BX239" s="129"/>
    </row>
    <row r="240" spans="1:76" s="90" customFormat="1" x14ac:dyDescent="0.25">
      <c r="A240" s="91"/>
      <c r="B240" s="278">
        <v>230</v>
      </c>
      <c r="C240" s="93"/>
      <c r="D240" s="92"/>
      <c r="E240" s="130"/>
      <c r="F240" s="94" t="e">
        <f>VLOOKUP(E240,КТ!$A$4:$B$911,2,0)</f>
        <v>#N/A</v>
      </c>
      <c r="G240" s="95"/>
      <c r="H240" s="96"/>
      <c r="I240" s="97"/>
      <c r="J240" s="98"/>
      <c r="K240" s="99"/>
      <c r="L240" s="100" t="str">
        <f t="shared" si="23"/>
        <v>НЕТ</v>
      </c>
      <c r="M240" s="101" t="e">
        <f>VLOOKUP(E240,КТ!$A$4:$X$911,24,FALSE)</f>
        <v>#N/A</v>
      </c>
      <c r="N240" s="99"/>
      <c r="O240" s="99"/>
      <c r="P240" s="102"/>
      <c r="Q240" s="103"/>
      <c r="R240" s="103"/>
      <c r="S240" s="103"/>
      <c r="T240" s="104"/>
      <c r="U240" s="105"/>
      <c r="V240" s="105"/>
      <c r="W240" s="105"/>
      <c r="X240" s="105"/>
      <c r="Y240" s="105"/>
      <c r="Z240" s="105"/>
      <c r="AA240" s="105"/>
      <c r="AB240" s="105"/>
      <c r="AC240" s="105"/>
      <c r="AD240" s="105"/>
      <c r="AE240" s="105"/>
      <c r="AF240" s="105"/>
      <c r="AG240" s="106"/>
      <c r="AH240" s="107"/>
      <c r="AI240" s="108"/>
      <c r="AJ240" s="109"/>
      <c r="AK240" s="109"/>
      <c r="AL240" s="109"/>
      <c r="AM240" s="297" t="e">
        <f>VLOOKUP(J240,[2]Лист2!$A$2:$B$44,2,FALSE)</f>
        <v>#N/A</v>
      </c>
      <c r="AN240" s="110"/>
      <c r="AO240" s="298" t="e">
        <f>VLOOKUP(J240,[3]Общее!$A$2:$B$111,2,FALSE)/1000</f>
        <v>#N/A</v>
      </c>
      <c r="AP240" s="111" t="str">
        <f t="shared" si="24"/>
        <v/>
      </c>
      <c r="AQ240" s="112"/>
      <c r="AR240" s="113">
        <f t="shared" si="25"/>
        <v>0</v>
      </c>
      <c r="AS240" s="114" t="str">
        <f t="shared" si="26"/>
        <v/>
      </c>
      <c r="AT240" s="115"/>
      <c r="AU240" s="108"/>
      <c r="AV240" s="116" t="b">
        <f>IF(AND(ISERR(FIND({"."},AM240))),IF(AND(0&lt;AM240,AM240&lt;($AW240+1)),"красный",IF(AND($AW240&lt;AM240,AM240&lt;($AX240+1)),"оранжевый",IF(AND($AX240&lt;AM240,AM240&lt;($AY240+1)),"желтый",IF(AND(0&lt;AM240,AM240&gt;=$AZ240),"зеленый","")))))</f>
        <v>0</v>
      </c>
      <c r="AW240" s="117" t="e">
        <f>VLOOKUP(E240,КТ!$A$4:$AC$911,26,0)</f>
        <v>#N/A</v>
      </c>
      <c r="AX240" s="116" t="e">
        <f>VLOOKUP(E240,КТ!$A$4:$AC$911,27,0)</f>
        <v>#N/A</v>
      </c>
      <c r="AY240" s="116" t="e">
        <f>VLOOKUP(E240,КТ!$A$4:$AC$911,28,0)</f>
        <v>#N/A</v>
      </c>
      <c r="AZ240" s="118" t="e">
        <f>VLOOKUP(E240,КТ!$A$4:$AC$911,29,0)</f>
        <v>#N/A</v>
      </c>
      <c r="BA240" s="119"/>
      <c r="BB240" s="119"/>
      <c r="BC240" s="119"/>
      <c r="BD240" s="131" t="e">
        <f t="shared" si="27"/>
        <v>#N/A</v>
      </c>
      <c r="BE240" s="120" t="str">
        <f>IF(E240="","",(VLOOKUP(E240,КТ!$A$4:$AD$911,30,0)))</f>
        <v/>
      </c>
      <c r="BF240" s="121" t="str">
        <f>IF(E240="","",(VLOOKUP(E240,КТ!$A$4:$AD$911,5,0)))</f>
        <v/>
      </c>
      <c r="BG240" s="122"/>
      <c r="BH240" s="132"/>
      <c r="BI240" s="132"/>
      <c r="BJ240" s="132"/>
      <c r="BK240" s="123"/>
      <c r="BL240" s="124"/>
      <c r="BM240" s="125" t="str">
        <f>IFERROR(VLOOKUP(E240,КТ!$A$4:$AE$911,31,FALSE),"")</f>
        <v/>
      </c>
      <c r="BN240" s="124"/>
      <c r="BO240" s="126"/>
      <c r="BP240" s="124"/>
      <c r="BQ240" s="124"/>
      <c r="BR240" s="127"/>
      <c r="BS240" s="127"/>
      <c r="BT240" s="128"/>
      <c r="BU240" s="128"/>
      <c r="BV240" s="129"/>
      <c r="BW240" s="129"/>
      <c r="BX240" s="129"/>
    </row>
    <row r="241" spans="1:76" s="90" customFormat="1" x14ac:dyDescent="0.25">
      <c r="A241" s="91"/>
      <c r="B241" s="278">
        <v>231</v>
      </c>
      <c r="C241" s="93"/>
      <c r="D241" s="92"/>
      <c r="E241" s="130"/>
      <c r="F241" s="94" t="e">
        <f>VLOOKUP(E241,КТ!$A$4:$B$911,2,0)</f>
        <v>#N/A</v>
      </c>
      <c r="G241" s="95"/>
      <c r="H241" s="96"/>
      <c r="I241" s="97"/>
      <c r="J241" s="98"/>
      <c r="K241" s="99"/>
      <c r="L241" s="100" t="str">
        <f t="shared" si="23"/>
        <v>НЕТ</v>
      </c>
      <c r="M241" s="101" t="e">
        <f>VLOOKUP(E241,КТ!$A$4:$X$911,24,FALSE)</f>
        <v>#N/A</v>
      </c>
      <c r="N241" s="99"/>
      <c r="O241" s="99"/>
      <c r="P241" s="102"/>
      <c r="Q241" s="103"/>
      <c r="R241" s="103"/>
      <c r="S241" s="103"/>
      <c r="T241" s="104"/>
      <c r="U241" s="105"/>
      <c r="V241" s="105"/>
      <c r="W241" s="105"/>
      <c r="X241" s="105"/>
      <c r="Y241" s="105"/>
      <c r="Z241" s="105"/>
      <c r="AA241" s="105"/>
      <c r="AB241" s="105"/>
      <c r="AC241" s="105"/>
      <c r="AD241" s="105"/>
      <c r="AE241" s="105"/>
      <c r="AF241" s="105"/>
      <c r="AG241" s="106"/>
      <c r="AH241" s="107"/>
      <c r="AI241" s="108"/>
      <c r="AJ241" s="109"/>
      <c r="AK241" s="109"/>
      <c r="AL241" s="109"/>
      <c r="AM241" s="297" t="e">
        <f>VLOOKUP(J241,[2]Лист2!$A$2:$B$44,2,FALSE)</f>
        <v>#N/A</v>
      </c>
      <c r="AN241" s="110"/>
      <c r="AO241" s="298" t="e">
        <f>VLOOKUP(J241,[3]Общее!$A$2:$B$111,2,FALSE)/1000</f>
        <v>#N/A</v>
      </c>
      <c r="AP241" s="111" t="str">
        <f t="shared" si="24"/>
        <v/>
      </c>
      <c r="AQ241" s="112"/>
      <c r="AR241" s="113">
        <f t="shared" si="25"/>
        <v>0</v>
      </c>
      <c r="AS241" s="114" t="str">
        <f t="shared" si="26"/>
        <v/>
      </c>
      <c r="AT241" s="115"/>
      <c r="AU241" s="108"/>
      <c r="AV241" s="116" t="b">
        <f>IF(AND(ISERR(FIND({"."},AM241))),IF(AND(0&lt;AM241,AM241&lt;($AW241+1)),"красный",IF(AND($AW241&lt;AM241,AM241&lt;($AX241+1)),"оранжевый",IF(AND($AX241&lt;AM241,AM241&lt;($AY241+1)),"желтый",IF(AND(0&lt;AM241,AM241&gt;=$AZ241),"зеленый","")))))</f>
        <v>0</v>
      </c>
      <c r="AW241" s="117" t="e">
        <f>VLOOKUP(E241,КТ!$A$4:$AC$911,26,0)</f>
        <v>#N/A</v>
      </c>
      <c r="AX241" s="116" t="e">
        <f>VLOOKUP(E241,КТ!$A$4:$AC$911,27,0)</f>
        <v>#N/A</v>
      </c>
      <c r="AY241" s="116" t="e">
        <f>VLOOKUP(E241,КТ!$A$4:$AC$911,28,0)</f>
        <v>#N/A</v>
      </c>
      <c r="AZ241" s="118" t="e">
        <f>VLOOKUP(E241,КТ!$A$4:$AC$911,29,0)</f>
        <v>#N/A</v>
      </c>
      <c r="BA241" s="119"/>
      <c r="BB241" s="119"/>
      <c r="BC241" s="119"/>
      <c r="BD241" s="131" t="e">
        <f t="shared" si="27"/>
        <v>#N/A</v>
      </c>
      <c r="BE241" s="120" t="str">
        <f>IF(E241="","",(VLOOKUP(E241,КТ!$A$4:$AD$911,30,0)))</f>
        <v/>
      </c>
      <c r="BF241" s="121" t="str">
        <f>IF(E241="","",(VLOOKUP(E241,КТ!$A$4:$AD$911,5,0)))</f>
        <v/>
      </c>
      <c r="BG241" s="122"/>
      <c r="BH241" s="132"/>
      <c r="BI241" s="132"/>
      <c r="BJ241" s="132"/>
      <c r="BK241" s="123"/>
      <c r="BL241" s="124"/>
      <c r="BM241" s="125" t="str">
        <f>IFERROR(VLOOKUP(E241,КТ!$A$4:$AE$911,31,FALSE),"")</f>
        <v/>
      </c>
      <c r="BN241" s="124"/>
      <c r="BO241" s="126"/>
      <c r="BP241" s="124"/>
      <c r="BQ241" s="124"/>
      <c r="BR241" s="127"/>
      <c r="BS241" s="127"/>
      <c r="BT241" s="128"/>
      <c r="BU241" s="128"/>
      <c r="BV241" s="129"/>
      <c r="BW241" s="129"/>
      <c r="BX241" s="129"/>
    </row>
    <row r="242" spans="1:76" s="90" customFormat="1" x14ac:dyDescent="0.25">
      <c r="A242" s="91"/>
      <c r="B242" s="278">
        <v>232</v>
      </c>
      <c r="C242" s="93"/>
      <c r="D242" s="92"/>
      <c r="E242" s="130"/>
      <c r="F242" s="94" t="e">
        <f>VLOOKUP(E242,КТ!$A$4:$B$911,2,0)</f>
        <v>#N/A</v>
      </c>
      <c r="G242" s="95"/>
      <c r="H242" s="96"/>
      <c r="I242" s="97"/>
      <c r="J242" s="98"/>
      <c r="K242" s="99"/>
      <c r="L242" s="100" t="str">
        <f t="shared" si="23"/>
        <v>НЕТ</v>
      </c>
      <c r="M242" s="101" t="e">
        <f>VLOOKUP(E242,КТ!$A$4:$X$911,24,FALSE)</f>
        <v>#N/A</v>
      </c>
      <c r="N242" s="99"/>
      <c r="O242" s="99"/>
      <c r="P242" s="102"/>
      <c r="Q242" s="103"/>
      <c r="R242" s="103"/>
      <c r="S242" s="103"/>
      <c r="T242" s="104"/>
      <c r="U242" s="105"/>
      <c r="V242" s="105"/>
      <c r="W242" s="105"/>
      <c r="X242" s="105"/>
      <c r="Y242" s="105"/>
      <c r="Z242" s="105"/>
      <c r="AA242" s="105"/>
      <c r="AB242" s="105"/>
      <c r="AC242" s="105"/>
      <c r="AD242" s="105"/>
      <c r="AE242" s="105"/>
      <c r="AF242" s="105"/>
      <c r="AG242" s="106"/>
      <c r="AH242" s="107"/>
      <c r="AI242" s="108"/>
      <c r="AJ242" s="109"/>
      <c r="AK242" s="109"/>
      <c r="AL242" s="109"/>
      <c r="AM242" s="297" t="e">
        <f>VLOOKUP(J242,[2]Лист2!$A$2:$B$44,2,FALSE)</f>
        <v>#N/A</v>
      </c>
      <c r="AN242" s="110"/>
      <c r="AO242" s="298" t="e">
        <f>VLOOKUP(J242,[3]Общее!$A$2:$B$111,2,FALSE)/1000</f>
        <v>#N/A</v>
      </c>
      <c r="AP242" s="111" t="str">
        <f t="shared" si="24"/>
        <v/>
      </c>
      <c r="AQ242" s="112"/>
      <c r="AR242" s="113">
        <f t="shared" si="25"/>
        <v>0</v>
      </c>
      <c r="AS242" s="114" t="str">
        <f t="shared" si="26"/>
        <v/>
      </c>
      <c r="AT242" s="115"/>
      <c r="AU242" s="108"/>
      <c r="AV242" s="116" t="b">
        <f>IF(AND(ISERR(FIND({"."},AM242))),IF(AND(0&lt;AM242,AM242&lt;($AW242+1)),"красный",IF(AND($AW242&lt;AM242,AM242&lt;($AX242+1)),"оранжевый",IF(AND($AX242&lt;AM242,AM242&lt;($AY242+1)),"желтый",IF(AND(0&lt;AM242,AM242&gt;=$AZ242),"зеленый","")))))</f>
        <v>0</v>
      </c>
      <c r="AW242" s="117" t="e">
        <f>VLOOKUP(E242,КТ!$A$4:$AC$911,26,0)</f>
        <v>#N/A</v>
      </c>
      <c r="AX242" s="116" t="e">
        <f>VLOOKUP(E242,КТ!$A$4:$AC$911,27,0)</f>
        <v>#N/A</v>
      </c>
      <c r="AY242" s="116" t="e">
        <f>VLOOKUP(E242,КТ!$A$4:$AC$911,28,0)</f>
        <v>#N/A</v>
      </c>
      <c r="AZ242" s="118" t="e">
        <f>VLOOKUP(E242,КТ!$A$4:$AC$911,29,0)</f>
        <v>#N/A</v>
      </c>
      <c r="BA242" s="119"/>
      <c r="BB242" s="119"/>
      <c r="BC242" s="119"/>
      <c r="BD242" s="131" t="e">
        <f t="shared" si="27"/>
        <v>#N/A</v>
      </c>
      <c r="BE242" s="120" t="str">
        <f>IF(E242="","",(VLOOKUP(E242,КТ!$A$4:$AD$911,30,0)))</f>
        <v/>
      </c>
      <c r="BF242" s="121" t="str">
        <f>IF(E242="","",(VLOOKUP(E242,КТ!$A$4:$AD$911,5,0)))</f>
        <v/>
      </c>
      <c r="BG242" s="122"/>
      <c r="BH242" s="132"/>
      <c r="BI242" s="132"/>
      <c r="BJ242" s="132"/>
      <c r="BK242" s="123"/>
      <c r="BL242" s="124"/>
      <c r="BM242" s="125" t="str">
        <f>IFERROR(VLOOKUP(E242,КТ!$A$4:$AE$911,31,FALSE),"")</f>
        <v/>
      </c>
      <c r="BN242" s="124"/>
      <c r="BO242" s="126"/>
      <c r="BP242" s="124"/>
      <c r="BQ242" s="124"/>
      <c r="BR242" s="127"/>
      <c r="BS242" s="127"/>
      <c r="BT242" s="128"/>
      <c r="BU242" s="128"/>
      <c r="BV242" s="129"/>
      <c r="BW242" s="129"/>
      <c r="BX242" s="129"/>
    </row>
    <row r="243" spans="1:76" s="90" customFormat="1" x14ac:dyDescent="0.25">
      <c r="A243" s="91"/>
      <c r="B243" s="278">
        <v>233</v>
      </c>
      <c r="C243" s="93"/>
      <c r="D243" s="92"/>
      <c r="E243" s="130"/>
      <c r="F243" s="94" t="e">
        <f>VLOOKUP(E243,КТ!$A$4:$B$911,2,0)</f>
        <v>#N/A</v>
      </c>
      <c r="G243" s="95"/>
      <c r="H243" s="96"/>
      <c r="I243" s="97"/>
      <c r="J243" s="98"/>
      <c r="K243" s="99"/>
      <c r="L243" s="100" t="str">
        <f t="shared" si="23"/>
        <v>НЕТ</v>
      </c>
      <c r="M243" s="101" t="e">
        <f>VLOOKUP(E243,КТ!$A$4:$X$911,24,FALSE)</f>
        <v>#N/A</v>
      </c>
      <c r="N243" s="99"/>
      <c r="O243" s="99"/>
      <c r="P243" s="102"/>
      <c r="Q243" s="103"/>
      <c r="R243" s="103"/>
      <c r="S243" s="103"/>
      <c r="T243" s="104"/>
      <c r="U243" s="105"/>
      <c r="V243" s="105"/>
      <c r="W243" s="105"/>
      <c r="X243" s="105"/>
      <c r="Y243" s="105"/>
      <c r="Z243" s="105"/>
      <c r="AA243" s="105"/>
      <c r="AB243" s="105"/>
      <c r="AC243" s="105"/>
      <c r="AD243" s="105"/>
      <c r="AE243" s="105"/>
      <c r="AF243" s="105"/>
      <c r="AG243" s="106"/>
      <c r="AH243" s="107"/>
      <c r="AI243" s="108"/>
      <c r="AJ243" s="109"/>
      <c r="AK243" s="109"/>
      <c r="AL243" s="109"/>
      <c r="AM243" s="297" t="e">
        <f>VLOOKUP(J243,[2]Лист2!$A$2:$B$44,2,FALSE)</f>
        <v>#N/A</v>
      </c>
      <c r="AN243" s="110"/>
      <c r="AO243" s="298" t="e">
        <f>VLOOKUP(J243,[3]Общее!$A$2:$B$111,2,FALSE)/1000</f>
        <v>#N/A</v>
      </c>
      <c r="AP243" s="111" t="str">
        <f t="shared" si="24"/>
        <v/>
      </c>
      <c r="AQ243" s="112"/>
      <c r="AR243" s="113">
        <f t="shared" si="25"/>
        <v>0</v>
      </c>
      <c r="AS243" s="114" t="str">
        <f t="shared" si="26"/>
        <v/>
      </c>
      <c r="AT243" s="115"/>
      <c r="AU243" s="108"/>
      <c r="AV243" s="116" t="b">
        <f>IF(AND(ISERR(FIND({"."},AM243))),IF(AND(0&lt;AM243,AM243&lt;($AW243+1)),"красный",IF(AND($AW243&lt;AM243,AM243&lt;($AX243+1)),"оранжевый",IF(AND($AX243&lt;AM243,AM243&lt;($AY243+1)),"желтый",IF(AND(0&lt;AM243,AM243&gt;=$AZ243),"зеленый","")))))</f>
        <v>0</v>
      </c>
      <c r="AW243" s="117" t="e">
        <f>VLOOKUP(E243,КТ!$A$4:$AC$911,26,0)</f>
        <v>#N/A</v>
      </c>
      <c r="AX243" s="116" t="e">
        <f>VLOOKUP(E243,КТ!$A$4:$AC$911,27,0)</f>
        <v>#N/A</v>
      </c>
      <c r="AY243" s="116" t="e">
        <f>VLOOKUP(E243,КТ!$A$4:$AC$911,28,0)</f>
        <v>#N/A</v>
      </c>
      <c r="AZ243" s="118" t="e">
        <f>VLOOKUP(E243,КТ!$A$4:$AC$911,29,0)</f>
        <v>#N/A</v>
      </c>
      <c r="BA243" s="119"/>
      <c r="BB243" s="119"/>
      <c r="BC243" s="119"/>
      <c r="BD243" s="131" t="e">
        <f t="shared" si="27"/>
        <v>#N/A</v>
      </c>
      <c r="BE243" s="120" t="str">
        <f>IF(E243="","",(VLOOKUP(E243,КТ!$A$4:$AD$911,30,0)))</f>
        <v/>
      </c>
      <c r="BF243" s="121" t="str">
        <f>IF(E243="","",(VLOOKUP(E243,КТ!$A$4:$AD$911,5,0)))</f>
        <v/>
      </c>
      <c r="BG243" s="122"/>
      <c r="BH243" s="132"/>
      <c r="BI243" s="132"/>
      <c r="BJ243" s="132"/>
      <c r="BK243" s="123"/>
      <c r="BL243" s="124"/>
      <c r="BM243" s="125" t="str">
        <f>IFERROR(VLOOKUP(E243,КТ!$A$4:$AE$911,31,FALSE),"")</f>
        <v/>
      </c>
      <c r="BN243" s="124"/>
      <c r="BO243" s="126"/>
      <c r="BP243" s="124"/>
      <c r="BQ243" s="124"/>
      <c r="BR243" s="127"/>
      <c r="BS243" s="127"/>
      <c r="BT243" s="128"/>
      <c r="BU243" s="128"/>
      <c r="BV243" s="129"/>
      <c r="BW243" s="129"/>
      <c r="BX243" s="129"/>
    </row>
    <row r="244" spans="1:76" s="90" customFormat="1" x14ac:dyDescent="0.25">
      <c r="A244" s="91"/>
      <c r="B244" s="278">
        <v>234</v>
      </c>
      <c r="C244" s="93"/>
      <c r="D244" s="92"/>
      <c r="E244" s="130"/>
      <c r="F244" s="94" t="e">
        <f>VLOOKUP(E244,КТ!$A$4:$B$911,2,0)</f>
        <v>#N/A</v>
      </c>
      <c r="G244" s="95"/>
      <c r="H244" s="96"/>
      <c r="I244" s="97"/>
      <c r="J244" s="98"/>
      <c r="K244" s="99"/>
      <c r="L244" s="100" t="str">
        <f t="shared" si="23"/>
        <v>НЕТ</v>
      </c>
      <c r="M244" s="101" t="e">
        <f>VLOOKUP(E244,КТ!$A$4:$X$911,24,FALSE)</f>
        <v>#N/A</v>
      </c>
      <c r="N244" s="99"/>
      <c r="O244" s="99"/>
      <c r="P244" s="102"/>
      <c r="Q244" s="103"/>
      <c r="R244" s="103"/>
      <c r="S244" s="103"/>
      <c r="T244" s="104"/>
      <c r="U244" s="105"/>
      <c r="V244" s="105"/>
      <c r="W244" s="105"/>
      <c r="X244" s="105"/>
      <c r="Y244" s="105"/>
      <c r="Z244" s="105"/>
      <c r="AA244" s="105"/>
      <c r="AB244" s="105"/>
      <c r="AC244" s="105"/>
      <c r="AD244" s="105"/>
      <c r="AE244" s="105"/>
      <c r="AF244" s="105"/>
      <c r="AG244" s="106"/>
      <c r="AH244" s="107"/>
      <c r="AI244" s="108"/>
      <c r="AJ244" s="109"/>
      <c r="AK244" s="109"/>
      <c r="AL244" s="109"/>
      <c r="AM244" s="297" t="e">
        <f>VLOOKUP(J244,[2]Лист2!$A$2:$B$44,2,FALSE)</f>
        <v>#N/A</v>
      </c>
      <c r="AN244" s="110"/>
      <c r="AO244" s="298" t="e">
        <f>VLOOKUP(J244,[3]Общее!$A$2:$B$111,2,FALSE)/1000</f>
        <v>#N/A</v>
      </c>
      <c r="AP244" s="111" t="str">
        <f t="shared" si="24"/>
        <v/>
      </c>
      <c r="AQ244" s="112"/>
      <c r="AR244" s="113">
        <f t="shared" si="25"/>
        <v>0</v>
      </c>
      <c r="AS244" s="114" t="str">
        <f t="shared" si="26"/>
        <v/>
      </c>
      <c r="AT244" s="115"/>
      <c r="AU244" s="108"/>
      <c r="AV244" s="116" t="b">
        <f>IF(AND(ISERR(FIND({"."},AM244))),IF(AND(0&lt;AM244,AM244&lt;($AW244+1)),"красный",IF(AND($AW244&lt;AM244,AM244&lt;($AX244+1)),"оранжевый",IF(AND($AX244&lt;AM244,AM244&lt;($AY244+1)),"желтый",IF(AND(0&lt;AM244,AM244&gt;=$AZ244),"зеленый","")))))</f>
        <v>0</v>
      </c>
      <c r="AW244" s="117" t="e">
        <f>VLOOKUP(E244,КТ!$A$4:$AC$911,26,0)</f>
        <v>#N/A</v>
      </c>
      <c r="AX244" s="116" t="e">
        <f>VLOOKUP(E244,КТ!$A$4:$AC$911,27,0)</f>
        <v>#N/A</v>
      </c>
      <c r="AY244" s="116" t="e">
        <f>VLOOKUP(E244,КТ!$A$4:$AC$911,28,0)</f>
        <v>#N/A</v>
      </c>
      <c r="AZ244" s="118" t="e">
        <f>VLOOKUP(E244,КТ!$A$4:$AC$911,29,0)</f>
        <v>#N/A</v>
      </c>
      <c r="BA244" s="119"/>
      <c r="BB244" s="119"/>
      <c r="BC244" s="119"/>
      <c r="BD244" s="131" t="e">
        <f t="shared" si="27"/>
        <v>#N/A</v>
      </c>
      <c r="BE244" s="120" t="str">
        <f>IF(E244="","",(VLOOKUP(E244,КТ!$A$4:$AD$911,30,0)))</f>
        <v/>
      </c>
      <c r="BF244" s="121" t="str">
        <f>IF(E244="","",(VLOOKUP(E244,КТ!$A$4:$AD$911,5,0)))</f>
        <v/>
      </c>
      <c r="BG244" s="122"/>
      <c r="BH244" s="132"/>
      <c r="BI244" s="132"/>
      <c r="BJ244" s="132"/>
      <c r="BK244" s="123"/>
      <c r="BL244" s="124"/>
      <c r="BM244" s="125" t="str">
        <f>IFERROR(VLOOKUP(E244,КТ!$A$4:$AE$911,31,FALSE),"")</f>
        <v/>
      </c>
      <c r="BN244" s="124"/>
      <c r="BO244" s="126"/>
      <c r="BP244" s="124"/>
      <c r="BQ244" s="124"/>
      <c r="BR244" s="127"/>
      <c r="BS244" s="127"/>
      <c r="BT244" s="128"/>
      <c r="BU244" s="128"/>
      <c r="BV244" s="129"/>
      <c r="BW244" s="129"/>
      <c r="BX244" s="129"/>
    </row>
    <row r="245" spans="1:76" s="90" customFormat="1" x14ac:dyDescent="0.25">
      <c r="A245" s="91"/>
      <c r="B245" s="278">
        <v>235</v>
      </c>
      <c r="C245" s="93"/>
      <c r="D245" s="92"/>
      <c r="E245" s="130"/>
      <c r="F245" s="94" t="e">
        <f>VLOOKUP(E245,КТ!$A$4:$B$911,2,0)</f>
        <v>#N/A</v>
      </c>
      <c r="G245" s="95"/>
      <c r="H245" s="96"/>
      <c r="I245" s="97"/>
      <c r="J245" s="98"/>
      <c r="K245" s="99"/>
      <c r="L245" s="100" t="str">
        <f t="shared" si="23"/>
        <v>НЕТ</v>
      </c>
      <c r="M245" s="101" t="e">
        <f>VLOOKUP(E245,КТ!$A$4:$X$911,24,FALSE)</f>
        <v>#N/A</v>
      </c>
      <c r="N245" s="99"/>
      <c r="O245" s="99"/>
      <c r="P245" s="102"/>
      <c r="Q245" s="103"/>
      <c r="R245" s="103"/>
      <c r="S245" s="103"/>
      <c r="T245" s="104"/>
      <c r="U245" s="105"/>
      <c r="V245" s="105"/>
      <c r="W245" s="105"/>
      <c r="X245" s="105"/>
      <c r="Y245" s="105"/>
      <c r="Z245" s="105"/>
      <c r="AA245" s="105"/>
      <c r="AB245" s="105"/>
      <c r="AC245" s="105"/>
      <c r="AD245" s="105"/>
      <c r="AE245" s="105"/>
      <c r="AF245" s="105"/>
      <c r="AG245" s="106"/>
      <c r="AH245" s="107"/>
      <c r="AI245" s="108"/>
      <c r="AJ245" s="109"/>
      <c r="AK245" s="109"/>
      <c r="AL245" s="109"/>
      <c r="AM245" s="297" t="e">
        <f>VLOOKUP(J245,[2]Лист2!$A$2:$B$44,2,FALSE)</f>
        <v>#N/A</v>
      </c>
      <c r="AN245" s="110"/>
      <c r="AO245" s="298" t="e">
        <f>VLOOKUP(J245,[3]Общее!$A$2:$B$111,2,FALSE)/1000</f>
        <v>#N/A</v>
      </c>
      <c r="AP245" s="111" t="str">
        <f t="shared" si="24"/>
        <v/>
      </c>
      <c r="AQ245" s="112"/>
      <c r="AR245" s="113">
        <f t="shared" si="25"/>
        <v>0</v>
      </c>
      <c r="AS245" s="114" t="str">
        <f t="shared" si="26"/>
        <v/>
      </c>
      <c r="AT245" s="115"/>
      <c r="AU245" s="108"/>
      <c r="AV245" s="116" t="b">
        <f>IF(AND(ISERR(FIND({"."},AM245))),IF(AND(0&lt;AM245,AM245&lt;($AW245+1)),"красный",IF(AND($AW245&lt;AM245,AM245&lt;($AX245+1)),"оранжевый",IF(AND($AX245&lt;AM245,AM245&lt;($AY245+1)),"желтый",IF(AND(0&lt;AM245,AM245&gt;=$AZ245),"зеленый","")))))</f>
        <v>0</v>
      </c>
      <c r="AW245" s="117" t="e">
        <f>VLOOKUP(E245,КТ!$A$4:$AC$911,26,0)</f>
        <v>#N/A</v>
      </c>
      <c r="AX245" s="116" t="e">
        <f>VLOOKUP(E245,КТ!$A$4:$AC$911,27,0)</f>
        <v>#N/A</v>
      </c>
      <c r="AY245" s="116" t="e">
        <f>VLOOKUP(E245,КТ!$A$4:$AC$911,28,0)</f>
        <v>#N/A</v>
      </c>
      <c r="AZ245" s="118" t="e">
        <f>VLOOKUP(E245,КТ!$A$4:$AC$911,29,0)</f>
        <v>#N/A</v>
      </c>
      <c r="BA245" s="119"/>
      <c r="BB245" s="119"/>
      <c r="BC245" s="119"/>
      <c r="BD245" s="131" t="e">
        <f t="shared" si="27"/>
        <v>#N/A</v>
      </c>
      <c r="BE245" s="120" t="str">
        <f>IF(E245="","",(VLOOKUP(E245,КТ!$A$4:$AD$911,30,0)))</f>
        <v/>
      </c>
      <c r="BF245" s="121" t="str">
        <f>IF(E245="","",(VLOOKUP(E245,КТ!$A$4:$AD$911,5,0)))</f>
        <v/>
      </c>
      <c r="BG245" s="122"/>
      <c r="BH245" s="132"/>
      <c r="BI245" s="132"/>
      <c r="BJ245" s="132"/>
      <c r="BK245" s="123"/>
      <c r="BL245" s="124"/>
      <c r="BM245" s="125" t="str">
        <f>IFERROR(VLOOKUP(E245,КТ!$A$4:$AE$911,31,FALSE),"")</f>
        <v/>
      </c>
      <c r="BN245" s="124"/>
      <c r="BO245" s="126"/>
      <c r="BP245" s="124"/>
      <c r="BQ245" s="124"/>
      <c r="BR245" s="127"/>
      <c r="BS245" s="127"/>
      <c r="BT245" s="128"/>
      <c r="BU245" s="128"/>
      <c r="BV245" s="129"/>
      <c r="BW245" s="129"/>
      <c r="BX245" s="129"/>
    </row>
    <row r="246" spans="1:76" s="90" customFormat="1" x14ac:dyDescent="0.25">
      <c r="A246" s="91"/>
      <c r="B246" s="278">
        <v>236</v>
      </c>
      <c r="C246" s="93"/>
      <c r="D246" s="92"/>
      <c r="E246" s="130"/>
      <c r="F246" s="94" t="e">
        <f>VLOOKUP(E246,КТ!$A$4:$B$911,2,0)</f>
        <v>#N/A</v>
      </c>
      <c r="G246" s="95"/>
      <c r="H246" s="96"/>
      <c r="I246" s="97"/>
      <c r="J246" s="98"/>
      <c r="K246" s="99"/>
      <c r="L246" s="100" t="str">
        <f t="shared" si="23"/>
        <v>НЕТ</v>
      </c>
      <c r="M246" s="101" t="e">
        <f>VLOOKUP(E246,КТ!$A$4:$X$911,24,FALSE)</f>
        <v>#N/A</v>
      </c>
      <c r="N246" s="99"/>
      <c r="O246" s="99"/>
      <c r="P246" s="102"/>
      <c r="Q246" s="103"/>
      <c r="R246" s="103"/>
      <c r="S246" s="103"/>
      <c r="T246" s="104"/>
      <c r="U246" s="105"/>
      <c r="V246" s="105"/>
      <c r="W246" s="105"/>
      <c r="X246" s="105"/>
      <c r="Y246" s="105"/>
      <c r="Z246" s="105"/>
      <c r="AA246" s="105"/>
      <c r="AB246" s="105"/>
      <c r="AC246" s="105"/>
      <c r="AD246" s="105"/>
      <c r="AE246" s="105"/>
      <c r="AF246" s="105"/>
      <c r="AG246" s="106"/>
      <c r="AH246" s="107"/>
      <c r="AI246" s="108"/>
      <c r="AJ246" s="109"/>
      <c r="AK246" s="109"/>
      <c r="AL246" s="109"/>
      <c r="AM246" s="297" t="e">
        <f>VLOOKUP(J246,[2]Лист2!$A$2:$B$44,2,FALSE)</f>
        <v>#N/A</v>
      </c>
      <c r="AN246" s="110"/>
      <c r="AO246" s="298" t="e">
        <f>VLOOKUP(J246,[3]Общее!$A$2:$B$111,2,FALSE)/1000</f>
        <v>#N/A</v>
      </c>
      <c r="AP246" s="111" t="str">
        <f t="shared" si="24"/>
        <v/>
      </c>
      <c r="AQ246" s="112"/>
      <c r="AR246" s="113">
        <f t="shared" si="25"/>
        <v>0</v>
      </c>
      <c r="AS246" s="114" t="str">
        <f t="shared" si="26"/>
        <v/>
      </c>
      <c r="AT246" s="115"/>
      <c r="AU246" s="108"/>
      <c r="AV246" s="116" t="b">
        <f>IF(AND(ISERR(FIND({"."},AM246))),IF(AND(0&lt;AM246,AM246&lt;($AW246+1)),"красный",IF(AND($AW246&lt;AM246,AM246&lt;($AX246+1)),"оранжевый",IF(AND($AX246&lt;AM246,AM246&lt;($AY246+1)),"желтый",IF(AND(0&lt;AM246,AM246&gt;=$AZ246),"зеленый","")))))</f>
        <v>0</v>
      </c>
      <c r="AW246" s="117" t="e">
        <f>VLOOKUP(E246,КТ!$A$4:$AC$911,26,0)</f>
        <v>#N/A</v>
      </c>
      <c r="AX246" s="116" t="e">
        <f>VLOOKUP(E246,КТ!$A$4:$AC$911,27,0)</f>
        <v>#N/A</v>
      </c>
      <c r="AY246" s="116" t="e">
        <f>VLOOKUP(E246,КТ!$A$4:$AC$911,28,0)</f>
        <v>#N/A</v>
      </c>
      <c r="AZ246" s="118" t="e">
        <f>VLOOKUP(E246,КТ!$A$4:$AC$911,29,0)</f>
        <v>#N/A</v>
      </c>
      <c r="BA246" s="119"/>
      <c r="BB246" s="119"/>
      <c r="BC246" s="119"/>
      <c r="BD246" s="131" t="e">
        <f t="shared" si="27"/>
        <v>#N/A</v>
      </c>
      <c r="BE246" s="120" t="str">
        <f>IF(E246="","",(VLOOKUP(E246,КТ!$A$4:$AD$911,30,0)))</f>
        <v/>
      </c>
      <c r="BF246" s="121" t="str">
        <f>IF(E246="","",(VLOOKUP(E246,КТ!$A$4:$AD$911,5,0)))</f>
        <v/>
      </c>
      <c r="BG246" s="122"/>
      <c r="BH246" s="132"/>
      <c r="BI246" s="132"/>
      <c r="BJ246" s="132"/>
      <c r="BK246" s="123"/>
      <c r="BL246" s="124"/>
      <c r="BM246" s="125" t="str">
        <f>IFERROR(VLOOKUP(E246,КТ!$A$4:$AE$911,31,FALSE),"")</f>
        <v/>
      </c>
      <c r="BN246" s="124"/>
      <c r="BO246" s="126"/>
      <c r="BP246" s="124"/>
      <c r="BQ246" s="124"/>
      <c r="BR246" s="127"/>
      <c r="BS246" s="127"/>
      <c r="BT246" s="128"/>
      <c r="BU246" s="128"/>
      <c r="BV246" s="129"/>
      <c r="BW246" s="129"/>
      <c r="BX246" s="129"/>
    </row>
    <row r="247" spans="1:76" s="90" customFormat="1" x14ac:dyDescent="0.25">
      <c r="A247" s="91"/>
      <c r="B247" s="278">
        <v>237</v>
      </c>
      <c r="C247" s="93"/>
      <c r="D247" s="92"/>
      <c r="E247" s="130"/>
      <c r="F247" s="94" t="e">
        <f>VLOOKUP(E247,КТ!$A$4:$B$911,2,0)</f>
        <v>#N/A</v>
      </c>
      <c r="G247" s="95"/>
      <c r="H247" s="96"/>
      <c r="I247" s="97"/>
      <c r="J247" s="98"/>
      <c r="K247" s="99"/>
      <c r="L247" s="100" t="str">
        <f t="shared" si="23"/>
        <v>НЕТ</v>
      </c>
      <c r="M247" s="101" t="e">
        <f>VLOOKUP(E247,КТ!$A$4:$X$911,24,FALSE)</f>
        <v>#N/A</v>
      </c>
      <c r="N247" s="99"/>
      <c r="O247" s="99"/>
      <c r="P247" s="102"/>
      <c r="Q247" s="103"/>
      <c r="R247" s="103"/>
      <c r="S247" s="103"/>
      <c r="T247" s="104"/>
      <c r="U247" s="105"/>
      <c r="V247" s="105"/>
      <c r="W247" s="105"/>
      <c r="X247" s="105"/>
      <c r="Y247" s="105"/>
      <c r="Z247" s="105"/>
      <c r="AA247" s="105"/>
      <c r="AB247" s="105"/>
      <c r="AC247" s="105"/>
      <c r="AD247" s="105"/>
      <c r="AE247" s="105"/>
      <c r="AF247" s="105"/>
      <c r="AG247" s="106"/>
      <c r="AH247" s="107"/>
      <c r="AI247" s="108"/>
      <c r="AJ247" s="109"/>
      <c r="AK247" s="109"/>
      <c r="AL247" s="109"/>
      <c r="AM247" s="297" t="e">
        <f>VLOOKUP(J247,[2]Лист2!$A$2:$B$44,2,FALSE)</f>
        <v>#N/A</v>
      </c>
      <c r="AN247" s="110"/>
      <c r="AO247" s="298" t="e">
        <f>VLOOKUP(J247,[3]Общее!$A$2:$B$111,2,FALSE)/1000</f>
        <v>#N/A</v>
      </c>
      <c r="AP247" s="111" t="str">
        <f t="shared" si="24"/>
        <v/>
      </c>
      <c r="AQ247" s="112"/>
      <c r="AR247" s="113">
        <f t="shared" si="25"/>
        <v>0</v>
      </c>
      <c r="AS247" s="114" t="str">
        <f t="shared" si="26"/>
        <v/>
      </c>
      <c r="AT247" s="115"/>
      <c r="AU247" s="108"/>
      <c r="AV247" s="116" t="b">
        <f>IF(AND(ISERR(FIND({"."},AM247))),IF(AND(0&lt;AM247,AM247&lt;($AW247+1)),"красный",IF(AND($AW247&lt;AM247,AM247&lt;($AX247+1)),"оранжевый",IF(AND($AX247&lt;AM247,AM247&lt;($AY247+1)),"желтый",IF(AND(0&lt;AM247,AM247&gt;=$AZ247),"зеленый","")))))</f>
        <v>0</v>
      </c>
      <c r="AW247" s="117" t="e">
        <f>VLOOKUP(E247,КТ!$A$4:$AC$911,26,0)</f>
        <v>#N/A</v>
      </c>
      <c r="AX247" s="116" t="e">
        <f>VLOOKUP(E247,КТ!$A$4:$AC$911,27,0)</f>
        <v>#N/A</v>
      </c>
      <c r="AY247" s="116" t="e">
        <f>VLOOKUP(E247,КТ!$A$4:$AC$911,28,0)</f>
        <v>#N/A</v>
      </c>
      <c r="AZ247" s="118" t="e">
        <f>VLOOKUP(E247,КТ!$A$4:$AC$911,29,0)</f>
        <v>#N/A</v>
      </c>
      <c r="BA247" s="119"/>
      <c r="BB247" s="119"/>
      <c r="BC247" s="119"/>
      <c r="BD247" s="131" t="e">
        <f t="shared" si="27"/>
        <v>#N/A</v>
      </c>
      <c r="BE247" s="120" t="str">
        <f>IF(E247="","",(VLOOKUP(E247,КТ!$A$4:$AD$911,30,0)))</f>
        <v/>
      </c>
      <c r="BF247" s="121" t="str">
        <f>IF(E247="","",(VLOOKUP(E247,КТ!$A$4:$AD$911,5,0)))</f>
        <v/>
      </c>
      <c r="BG247" s="122"/>
      <c r="BH247" s="132"/>
      <c r="BI247" s="132"/>
      <c r="BJ247" s="132"/>
      <c r="BK247" s="123"/>
      <c r="BL247" s="124"/>
      <c r="BM247" s="125" t="str">
        <f>IFERROR(VLOOKUP(E247,КТ!$A$4:$AE$911,31,FALSE),"")</f>
        <v/>
      </c>
      <c r="BN247" s="124"/>
      <c r="BO247" s="126"/>
      <c r="BP247" s="124"/>
      <c r="BQ247" s="124"/>
      <c r="BR247" s="127"/>
      <c r="BS247" s="127"/>
      <c r="BT247" s="128"/>
      <c r="BU247" s="128"/>
      <c r="BV247" s="129"/>
      <c r="BW247" s="129"/>
      <c r="BX247" s="129"/>
    </row>
    <row r="248" spans="1:76" s="90" customFormat="1" x14ac:dyDescent="0.25">
      <c r="A248" s="91"/>
      <c r="B248" s="278">
        <v>238</v>
      </c>
      <c r="C248" s="93"/>
      <c r="D248" s="92"/>
      <c r="E248" s="130"/>
      <c r="F248" s="94" t="e">
        <f>VLOOKUP(E248,КТ!$A$4:$B$911,2,0)</f>
        <v>#N/A</v>
      </c>
      <c r="G248" s="95"/>
      <c r="H248" s="96"/>
      <c r="I248" s="97"/>
      <c r="J248" s="98"/>
      <c r="K248" s="99"/>
      <c r="L248" s="100" t="str">
        <f t="shared" si="23"/>
        <v>НЕТ</v>
      </c>
      <c r="M248" s="101" t="e">
        <f>VLOOKUP(E248,КТ!$A$4:$X$911,24,FALSE)</f>
        <v>#N/A</v>
      </c>
      <c r="N248" s="99"/>
      <c r="O248" s="99"/>
      <c r="P248" s="102"/>
      <c r="Q248" s="103"/>
      <c r="R248" s="103"/>
      <c r="S248" s="103"/>
      <c r="T248" s="104"/>
      <c r="U248" s="105"/>
      <c r="V248" s="105"/>
      <c r="W248" s="105"/>
      <c r="X248" s="105"/>
      <c r="Y248" s="105"/>
      <c r="Z248" s="105"/>
      <c r="AA248" s="105"/>
      <c r="AB248" s="105"/>
      <c r="AC248" s="105"/>
      <c r="AD248" s="105"/>
      <c r="AE248" s="105"/>
      <c r="AF248" s="105"/>
      <c r="AG248" s="106"/>
      <c r="AH248" s="107"/>
      <c r="AI248" s="108"/>
      <c r="AJ248" s="109"/>
      <c r="AK248" s="109"/>
      <c r="AL248" s="109"/>
      <c r="AM248" s="297" t="e">
        <f>VLOOKUP(J248,[2]Лист2!$A$2:$B$44,2,FALSE)</f>
        <v>#N/A</v>
      </c>
      <c r="AN248" s="110"/>
      <c r="AO248" s="298" t="e">
        <f>VLOOKUP(J248,[3]Общее!$A$2:$B$111,2,FALSE)/1000</f>
        <v>#N/A</v>
      </c>
      <c r="AP248" s="111" t="str">
        <f t="shared" si="24"/>
        <v/>
      </c>
      <c r="AQ248" s="112"/>
      <c r="AR248" s="113">
        <f t="shared" si="25"/>
        <v>0</v>
      </c>
      <c r="AS248" s="114" t="str">
        <f t="shared" si="26"/>
        <v/>
      </c>
      <c r="AT248" s="115"/>
      <c r="AU248" s="108"/>
      <c r="AV248" s="116" t="b">
        <f>IF(AND(ISERR(FIND({"."},AM248))),IF(AND(0&lt;AM248,AM248&lt;($AW248+1)),"красный",IF(AND($AW248&lt;AM248,AM248&lt;($AX248+1)),"оранжевый",IF(AND($AX248&lt;AM248,AM248&lt;($AY248+1)),"желтый",IF(AND(0&lt;AM248,AM248&gt;=$AZ248),"зеленый","")))))</f>
        <v>0</v>
      </c>
      <c r="AW248" s="117" t="e">
        <f>VLOOKUP(E248,КТ!$A$4:$AC$911,26,0)</f>
        <v>#N/A</v>
      </c>
      <c r="AX248" s="116" t="e">
        <f>VLOOKUP(E248,КТ!$A$4:$AC$911,27,0)</f>
        <v>#N/A</v>
      </c>
      <c r="AY248" s="116" t="e">
        <f>VLOOKUP(E248,КТ!$A$4:$AC$911,28,0)</f>
        <v>#N/A</v>
      </c>
      <c r="AZ248" s="118" t="e">
        <f>VLOOKUP(E248,КТ!$A$4:$AC$911,29,0)</f>
        <v>#N/A</v>
      </c>
      <c r="BA248" s="119"/>
      <c r="BB248" s="119"/>
      <c r="BC248" s="119"/>
      <c r="BD248" s="131" t="e">
        <f t="shared" si="27"/>
        <v>#N/A</v>
      </c>
      <c r="BE248" s="120" t="str">
        <f>IF(E248="","",(VLOOKUP(E248,КТ!$A$4:$AD$911,30,0)))</f>
        <v/>
      </c>
      <c r="BF248" s="121" t="str">
        <f>IF(E248="","",(VLOOKUP(E248,КТ!$A$4:$AD$911,5,0)))</f>
        <v/>
      </c>
      <c r="BG248" s="122"/>
      <c r="BH248" s="132"/>
      <c r="BI248" s="132"/>
      <c r="BJ248" s="132"/>
      <c r="BK248" s="123"/>
      <c r="BL248" s="124"/>
      <c r="BM248" s="125" t="str">
        <f>IFERROR(VLOOKUP(E248,КТ!$A$4:$AE$911,31,FALSE),"")</f>
        <v/>
      </c>
      <c r="BN248" s="124"/>
      <c r="BO248" s="126"/>
      <c r="BP248" s="124"/>
      <c r="BQ248" s="124"/>
      <c r="BR248" s="127"/>
      <c r="BS248" s="127"/>
      <c r="BT248" s="128"/>
      <c r="BU248" s="128"/>
      <c r="BV248" s="129"/>
      <c r="BW248" s="129"/>
      <c r="BX248" s="129"/>
    </row>
    <row r="249" spans="1:76" s="90" customFormat="1" x14ac:dyDescent="0.25">
      <c r="A249" s="91"/>
      <c r="B249" s="278">
        <v>239</v>
      </c>
      <c r="C249" s="93"/>
      <c r="D249" s="92"/>
      <c r="E249" s="130"/>
      <c r="F249" s="94" t="e">
        <f>VLOOKUP(E249,КТ!$A$4:$B$911,2,0)</f>
        <v>#N/A</v>
      </c>
      <c r="G249" s="95"/>
      <c r="H249" s="96"/>
      <c r="I249" s="97"/>
      <c r="J249" s="98"/>
      <c r="K249" s="99"/>
      <c r="L249" s="100" t="str">
        <f t="shared" si="23"/>
        <v>НЕТ</v>
      </c>
      <c r="M249" s="101" t="e">
        <f>VLOOKUP(E249,КТ!$A$4:$X$911,24,FALSE)</f>
        <v>#N/A</v>
      </c>
      <c r="N249" s="99"/>
      <c r="O249" s="99"/>
      <c r="P249" s="102"/>
      <c r="Q249" s="103"/>
      <c r="R249" s="103"/>
      <c r="S249" s="103"/>
      <c r="T249" s="104"/>
      <c r="U249" s="105"/>
      <c r="V249" s="105"/>
      <c r="W249" s="105"/>
      <c r="X249" s="105"/>
      <c r="Y249" s="105"/>
      <c r="Z249" s="105"/>
      <c r="AA249" s="105"/>
      <c r="AB249" s="105"/>
      <c r="AC249" s="105"/>
      <c r="AD249" s="105"/>
      <c r="AE249" s="105"/>
      <c r="AF249" s="105"/>
      <c r="AG249" s="106"/>
      <c r="AH249" s="107"/>
      <c r="AI249" s="108"/>
      <c r="AJ249" s="109"/>
      <c r="AK249" s="109"/>
      <c r="AL249" s="109"/>
      <c r="AM249" s="297" t="e">
        <f>VLOOKUP(J249,[2]Лист2!$A$2:$B$44,2,FALSE)</f>
        <v>#N/A</v>
      </c>
      <c r="AN249" s="110"/>
      <c r="AO249" s="298" t="e">
        <f>VLOOKUP(J249,[3]Общее!$A$2:$B$111,2,FALSE)/1000</f>
        <v>#N/A</v>
      </c>
      <c r="AP249" s="111" t="str">
        <f t="shared" si="24"/>
        <v/>
      </c>
      <c r="AQ249" s="112"/>
      <c r="AR249" s="113">
        <f t="shared" si="25"/>
        <v>0</v>
      </c>
      <c r="AS249" s="114" t="str">
        <f t="shared" si="26"/>
        <v/>
      </c>
      <c r="AT249" s="115"/>
      <c r="AU249" s="108"/>
      <c r="AV249" s="116" t="b">
        <f>IF(AND(ISERR(FIND({"."},AM249))),IF(AND(0&lt;AM249,AM249&lt;($AW249+1)),"красный",IF(AND($AW249&lt;AM249,AM249&lt;($AX249+1)),"оранжевый",IF(AND($AX249&lt;AM249,AM249&lt;($AY249+1)),"желтый",IF(AND(0&lt;AM249,AM249&gt;=$AZ249),"зеленый","")))))</f>
        <v>0</v>
      </c>
      <c r="AW249" s="117" t="e">
        <f>VLOOKUP(E249,КТ!$A$4:$AC$911,26,0)</f>
        <v>#N/A</v>
      </c>
      <c r="AX249" s="116" t="e">
        <f>VLOOKUP(E249,КТ!$A$4:$AC$911,27,0)</f>
        <v>#N/A</v>
      </c>
      <c r="AY249" s="116" t="e">
        <f>VLOOKUP(E249,КТ!$A$4:$AC$911,28,0)</f>
        <v>#N/A</v>
      </c>
      <c r="AZ249" s="118" t="e">
        <f>VLOOKUP(E249,КТ!$A$4:$AC$911,29,0)</f>
        <v>#N/A</v>
      </c>
      <c r="BA249" s="119"/>
      <c r="BB249" s="119"/>
      <c r="BC249" s="119"/>
      <c r="BD249" s="131" t="e">
        <f t="shared" si="27"/>
        <v>#N/A</v>
      </c>
      <c r="BE249" s="120" t="str">
        <f>IF(E249="","",(VLOOKUP(E249,КТ!$A$4:$AD$911,30,0)))</f>
        <v/>
      </c>
      <c r="BF249" s="121" t="str">
        <f>IF(E249="","",(VLOOKUP(E249,КТ!$A$4:$AD$911,5,0)))</f>
        <v/>
      </c>
      <c r="BG249" s="122"/>
      <c r="BH249" s="132"/>
      <c r="BI249" s="132"/>
      <c r="BJ249" s="132"/>
      <c r="BK249" s="123"/>
      <c r="BL249" s="124"/>
      <c r="BM249" s="125" t="str">
        <f>IFERROR(VLOOKUP(E249,КТ!$A$4:$AE$911,31,FALSE),"")</f>
        <v/>
      </c>
      <c r="BN249" s="124"/>
      <c r="BO249" s="126"/>
      <c r="BP249" s="124"/>
      <c r="BQ249" s="124"/>
      <c r="BR249" s="127"/>
      <c r="BS249" s="127"/>
      <c r="BT249" s="128"/>
      <c r="BU249" s="128"/>
      <c r="BV249" s="129"/>
      <c r="BW249" s="129"/>
      <c r="BX249" s="129"/>
    </row>
    <row r="250" spans="1:76" s="90" customFormat="1" x14ac:dyDescent="0.25">
      <c r="A250" s="91"/>
      <c r="B250" s="278">
        <v>240</v>
      </c>
      <c r="C250" s="93"/>
      <c r="D250" s="92"/>
      <c r="E250" s="130"/>
      <c r="F250" s="94" t="e">
        <f>VLOOKUP(E250,КТ!$A$4:$B$911,2,0)</f>
        <v>#N/A</v>
      </c>
      <c r="G250" s="95"/>
      <c r="H250" s="96"/>
      <c r="I250" s="97"/>
      <c r="J250" s="98"/>
      <c r="K250" s="99"/>
      <c r="L250" s="100" t="str">
        <f t="shared" si="23"/>
        <v>НЕТ</v>
      </c>
      <c r="M250" s="101" t="e">
        <f>VLOOKUP(E250,КТ!$A$4:$X$911,24,FALSE)</f>
        <v>#N/A</v>
      </c>
      <c r="N250" s="99"/>
      <c r="O250" s="99"/>
      <c r="P250" s="102"/>
      <c r="Q250" s="103"/>
      <c r="R250" s="103"/>
      <c r="S250" s="103"/>
      <c r="T250" s="104"/>
      <c r="U250" s="105"/>
      <c r="V250" s="105"/>
      <c r="W250" s="105"/>
      <c r="X250" s="105"/>
      <c r="Y250" s="105"/>
      <c r="Z250" s="105"/>
      <c r="AA250" s="105"/>
      <c r="AB250" s="105"/>
      <c r="AC250" s="105"/>
      <c r="AD250" s="105"/>
      <c r="AE250" s="105"/>
      <c r="AF250" s="105"/>
      <c r="AG250" s="106"/>
      <c r="AH250" s="107"/>
      <c r="AI250" s="108"/>
      <c r="AJ250" s="109"/>
      <c r="AK250" s="109"/>
      <c r="AL250" s="109"/>
      <c r="AM250" s="297" t="e">
        <f>VLOOKUP(J250,[2]Лист2!$A$2:$B$44,2,FALSE)</f>
        <v>#N/A</v>
      </c>
      <c r="AN250" s="110"/>
      <c r="AO250" s="298" t="e">
        <f>VLOOKUP(J250,[3]Общее!$A$2:$B$111,2,FALSE)/1000</f>
        <v>#N/A</v>
      </c>
      <c r="AP250" s="111" t="str">
        <f t="shared" si="24"/>
        <v/>
      </c>
      <c r="AQ250" s="112"/>
      <c r="AR250" s="113">
        <f t="shared" si="25"/>
        <v>0</v>
      </c>
      <c r="AS250" s="114" t="str">
        <f t="shared" si="26"/>
        <v/>
      </c>
      <c r="AT250" s="115"/>
      <c r="AU250" s="108"/>
      <c r="AV250" s="116" t="b">
        <f>IF(AND(ISERR(FIND({"."},AM250))),IF(AND(0&lt;AM250,AM250&lt;($AW250+1)),"красный",IF(AND($AW250&lt;AM250,AM250&lt;($AX250+1)),"оранжевый",IF(AND($AX250&lt;AM250,AM250&lt;($AY250+1)),"желтый",IF(AND(0&lt;AM250,AM250&gt;=$AZ250),"зеленый","")))))</f>
        <v>0</v>
      </c>
      <c r="AW250" s="117" t="e">
        <f>VLOOKUP(E250,КТ!$A$4:$AC$911,26,0)</f>
        <v>#N/A</v>
      </c>
      <c r="AX250" s="116" t="e">
        <f>VLOOKUP(E250,КТ!$A$4:$AC$911,27,0)</f>
        <v>#N/A</v>
      </c>
      <c r="AY250" s="116" t="e">
        <f>VLOOKUP(E250,КТ!$A$4:$AC$911,28,0)</f>
        <v>#N/A</v>
      </c>
      <c r="AZ250" s="118" t="e">
        <f>VLOOKUP(E250,КТ!$A$4:$AC$911,29,0)</f>
        <v>#N/A</v>
      </c>
      <c r="BA250" s="119"/>
      <c r="BB250" s="119"/>
      <c r="BC250" s="119"/>
      <c r="BD250" s="131" t="e">
        <f t="shared" si="27"/>
        <v>#N/A</v>
      </c>
      <c r="BE250" s="120" t="str">
        <f>IF(E250="","",(VLOOKUP(E250,КТ!$A$4:$AD$911,30,0)))</f>
        <v/>
      </c>
      <c r="BF250" s="121" t="str">
        <f>IF(E250="","",(VLOOKUP(E250,КТ!$A$4:$AD$911,5,0)))</f>
        <v/>
      </c>
      <c r="BG250" s="122"/>
      <c r="BH250" s="132"/>
      <c r="BI250" s="132"/>
      <c r="BJ250" s="132"/>
      <c r="BK250" s="123"/>
      <c r="BL250" s="124"/>
      <c r="BM250" s="125" t="str">
        <f>IFERROR(VLOOKUP(E250,КТ!$A$4:$AE$911,31,FALSE),"")</f>
        <v/>
      </c>
      <c r="BN250" s="124"/>
      <c r="BO250" s="126"/>
      <c r="BP250" s="124"/>
      <c r="BQ250" s="124"/>
      <c r="BR250" s="127"/>
      <c r="BS250" s="127"/>
      <c r="BT250" s="128"/>
      <c r="BU250" s="128"/>
      <c r="BV250" s="129"/>
      <c r="BW250" s="129"/>
      <c r="BX250" s="129"/>
    </row>
    <row r="251" spans="1:76" s="90" customFormat="1" x14ac:dyDescent="0.25">
      <c r="A251" s="91"/>
      <c r="B251" s="278">
        <v>241</v>
      </c>
      <c r="C251" s="93"/>
      <c r="D251" s="92"/>
      <c r="E251" s="130"/>
      <c r="F251" s="94" t="e">
        <f>VLOOKUP(E251,КТ!$A$4:$B$911,2,0)</f>
        <v>#N/A</v>
      </c>
      <c r="G251" s="95"/>
      <c r="H251" s="96"/>
      <c r="I251" s="97"/>
      <c r="J251" s="98"/>
      <c r="K251" s="99"/>
      <c r="L251" s="100" t="str">
        <f t="shared" si="23"/>
        <v>НЕТ</v>
      </c>
      <c r="M251" s="101" t="e">
        <f>VLOOKUP(E251,КТ!$A$4:$X$911,24,FALSE)</f>
        <v>#N/A</v>
      </c>
      <c r="N251" s="99"/>
      <c r="O251" s="99"/>
      <c r="P251" s="102"/>
      <c r="Q251" s="103"/>
      <c r="R251" s="103"/>
      <c r="S251" s="103"/>
      <c r="T251" s="104"/>
      <c r="U251" s="105"/>
      <c r="V251" s="105"/>
      <c r="W251" s="105"/>
      <c r="X251" s="105"/>
      <c r="Y251" s="105"/>
      <c r="Z251" s="105"/>
      <c r="AA251" s="105"/>
      <c r="AB251" s="105"/>
      <c r="AC251" s="105"/>
      <c r="AD251" s="105"/>
      <c r="AE251" s="105"/>
      <c r="AF251" s="105"/>
      <c r="AG251" s="106"/>
      <c r="AH251" s="107"/>
      <c r="AI251" s="108"/>
      <c r="AJ251" s="109"/>
      <c r="AK251" s="109"/>
      <c r="AL251" s="109"/>
      <c r="AM251" s="297" t="e">
        <f>VLOOKUP(J251,[2]Лист2!$A$2:$B$44,2,FALSE)</f>
        <v>#N/A</v>
      </c>
      <c r="AN251" s="110"/>
      <c r="AO251" s="298" t="e">
        <f>VLOOKUP(J251,[3]Общее!$A$2:$B$111,2,FALSE)/1000</f>
        <v>#N/A</v>
      </c>
      <c r="AP251" s="111" t="str">
        <f t="shared" si="24"/>
        <v/>
      </c>
      <c r="AQ251" s="112"/>
      <c r="AR251" s="113">
        <f t="shared" si="25"/>
        <v>0</v>
      </c>
      <c r="AS251" s="114" t="str">
        <f t="shared" si="26"/>
        <v/>
      </c>
      <c r="AT251" s="115"/>
      <c r="AU251" s="108"/>
      <c r="AV251" s="116" t="b">
        <f>IF(AND(ISERR(FIND({"."},AM251))),IF(AND(0&lt;AM251,AM251&lt;($AW251+1)),"красный",IF(AND($AW251&lt;AM251,AM251&lt;($AX251+1)),"оранжевый",IF(AND($AX251&lt;AM251,AM251&lt;($AY251+1)),"желтый",IF(AND(0&lt;AM251,AM251&gt;=$AZ251),"зеленый","")))))</f>
        <v>0</v>
      </c>
      <c r="AW251" s="117" t="e">
        <f>VLOOKUP(E251,КТ!$A$4:$AC$911,26,0)</f>
        <v>#N/A</v>
      </c>
      <c r="AX251" s="116" t="e">
        <f>VLOOKUP(E251,КТ!$A$4:$AC$911,27,0)</f>
        <v>#N/A</v>
      </c>
      <c r="AY251" s="116" t="e">
        <f>VLOOKUP(E251,КТ!$A$4:$AC$911,28,0)</f>
        <v>#N/A</v>
      </c>
      <c r="AZ251" s="118" t="e">
        <f>VLOOKUP(E251,КТ!$A$4:$AC$911,29,0)</f>
        <v>#N/A</v>
      </c>
      <c r="BA251" s="119"/>
      <c r="BB251" s="119"/>
      <c r="BC251" s="119"/>
      <c r="BD251" s="131" t="e">
        <f t="shared" si="27"/>
        <v>#N/A</v>
      </c>
      <c r="BE251" s="120" t="str">
        <f>IF(E251="","",(VLOOKUP(E251,КТ!$A$4:$AD$911,30,0)))</f>
        <v/>
      </c>
      <c r="BF251" s="121" t="str">
        <f>IF(E251="","",(VLOOKUP(E251,КТ!$A$4:$AD$911,5,0)))</f>
        <v/>
      </c>
      <c r="BG251" s="122"/>
      <c r="BH251" s="132"/>
      <c r="BI251" s="132"/>
      <c r="BJ251" s="132"/>
      <c r="BK251" s="123"/>
      <c r="BL251" s="124"/>
      <c r="BM251" s="125" t="str">
        <f>IFERROR(VLOOKUP(E251,КТ!$A$4:$AE$911,31,FALSE),"")</f>
        <v/>
      </c>
      <c r="BN251" s="124"/>
      <c r="BO251" s="126"/>
      <c r="BP251" s="124"/>
      <c r="BQ251" s="124"/>
      <c r="BR251" s="127"/>
      <c r="BS251" s="127"/>
      <c r="BT251" s="128"/>
      <c r="BU251" s="128"/>
      <c r="BV251" s="129"/>
      <c r="BW251" s="129"/>
      <c r="BX251" s="129"/>
    </row>
    <row r="252" spans="1:76" s="90" customFormat="1" x14ac:dyDescent="0.25">
      <c r="A252" s="91"/>
      <c r="B252" s="278">
        <v>242</v>
      </c>
      <c r="C252" s="93"/>
      <c r="D252" s="92"/>
      <c r="E252" s="130"/>
      <c r="F252" s="94" t="e">
        <f>VLOOKUP(E252,КТ!$A$4:$B$911,2,0)</f>
        <v>#N/A</v>
      </c>
      <c r="G252" s="95"/>
      <c r="H252" s="96"/>
      <c r="I252" s="97"/>
      <c r="J252" s="98"/>
      <c r="K252" s="99"/>
      <c r="L252" s="100" t="str">
        <f t="shared" si="23"/>
        <v>НЕТ</v>
      </c>
      <c r="M252" s="101" t="e">
        <f>VLOOKUP(E252,КТ!$A$4:$X$911,24,FALSE)</f>
        <v>#N/A</v>
      </c>
      <c r="N252" s="99"/>
      <c r="O252" s="99"/>
      <c r="P252" s="102"/>
      <c r="Q252" s="103"/>
      <c r="R252" s="103"/>
      <c r="S252" s="103"/>
      <c r="T252" s="104"/>
      <c r="U252" s="105"/>
      <c r="V252" s="105"/>
      <c r="W252" s="105"/>
      <c r="X252" s="105"/>
      <c r="Y252" s="105"/>
      <c r="Z252" s="105"/>
      <c r="AA252" s="105"/>
      <c r="AB252" s="105"/>
      <c r="AC252" s="105"/>
      <c r="AD252" s="105"/>
      <c r="AE252" s="105"/>
      <c r="AF252" s="105"/>
      <c r="AG252" s="106"/>
      <c r="AH252" s="107"/>
      <c r="AI252" s="108"/>
      <c r="AJ252" s="109"/>
      <c r="AK252" s="109"/>
      <c r="AL252" s="109"/>
      <c r="AM252" s="297" t="e">
        <f>VLOOKUP(J252,[2]Лист2!$A$2:$B$44,2,FALSE)</f>
        <v>#N/A</v>
      </c>
      <c r="AN252" s="110"/>
      <c r="AO252" s="298" t="e">
        <f>VLOOKUP(J252,[3]Общее!$A$2:$B$111,2,FALSE)/1000</f>
        <v>#N/A</v>
      </c>
      <c r="AP252" s="111" t="str">
        <f t="shared" si="24"/>
        <v/>
      </c>
      <c r="AQ252" s="112"/>
      <c r="AR252" s="113">
        <f t="shared" si="25"/>
        <v>0</v>
      </c>
      <c r="AS252" s="114" t="str">
        <f t="shared" si="26"/>
        <v/>
      </c>
      <c r="AT252" s="115"/>
      <c r="AU252" s="108"/>
      <c r="AV252" s="116" t="b">
        <f>IF(AND(ISERR(FIND({"."},AM252))),IF(AND(0&lt;AM252,AM252&lt;($AW252+1)),"красный",IF(AND($AW252&lt;AM252,AM252&lt;($AX252+1)),"оранжевый",IF(AND($AX252&lt;AM252,AM252&lt;($AY252+1)),"желтый",IF(AND(0&lt;AM252,AM252&gt;=$AZ252),"зеленый","")))))</f>
        <v>0</v>
      </c>
      <c r="AW252" s="117" t="e">
        <f>VLOOKUP(E252,КТ!$A$4:$AC$911,26,0)</f>
        <v>#N/A</v>
      </c>
      <c r="AX252" s="116" t="e">
        <f>VLOOKUP(E252,КТ!$A$4:$AC$911,27,0)</f>
        <v>#N/A</v>
      </c>
      <c r="AY252" s="116" t="e">
        <f>VLOOKUP(E252,КТ!$A$4:$AC$911,28,0)</f>
        <v>#N/A</v>
      </c>
      <c r="AZ252" s="118" t="e">
        <f>VLOOKUP(E252,КТ!$A$4:$AC$911,29,0)</f>
        <v>#N/A</v>
      </c>
      <c r="BA252" s="119"/>
      <c r="BB252" s="119"/>
      <c r="BC252" s="119"/>
      <c r="BD252" s="131" t="e">
        <f t="shared" si="27"/>
        <v>#N/A</v>
      </c>
      <c r="BE252" s="120" t="str">
        <f>IF(E252="","",(VLOOKUP(E252,КТ!$A$4:$AD$911,30,0)))</f>
        <v/>
      </c>
      <c r="BF252" s="121" t="str">
        <f>IF(E252="","",(VLOOKUP(E252,КТ!$A$4:$AD$911,5,0)))</f>
        <v/>
      </c>
      <c r="BG252" s="122"/>
      <c r="BH252" s="132"/>
      <c r="BI252" s="132"/>
      <c r="BJ252" s="132"/>
      <c r="BK252" s="123"/>
      <c r="BL252" s="124"/>
      <c r="BM252" s="125" t="str">
        <f>IFERROR(VLOOKUP(E252,КТ!$A$4:$AE$911,31,FALSE),"")</f>
        <v/>
      </c>
      <c r="BN252" s="124"/>
      <c r="BO252" s="126"/>
      <c r="BP252" s="124"/>
      <c r="BQ252" s="124"/>
      <c r="BR252" s="127"/>
      <c r="BS252" s="127"/>
      <c r="BT252" s="128"/>
      <c r="BU252" s="128"/>
      <c r="BV252" s="129"/>
      <c r="BW252" s="129"/>
      <c r="BX252" s="129"/>
    </row>
    <row r="253" spans="1:76" s="90" customFormat="1" x14ac:dyDescent="0.25">
      <c r="A253" s="91"/>
      <c r="B253" s="278">
        <v>243</v>
      </c>
      <c r="C253" s="93"/>
      <c r="D253" s="92"/>
      <c r="E253" s="130"/>
      <c r="F253" s="94" t="e">
        <f>VLOOKUP(E253,КТ!$A$4:$B$911,2,0)</f>
        <v>#N/A</v>
      </c>
      <c r="G253" s="95"/>
      <c r="H253" s="96"/>
      <c r="I253" s="97"/>
      <c r="J253" s="98"/>
      <c r="K253" s="99"/>
      <c r="L253" s="100" t="str">
        <f t="shared" si="23"/>
        <v>НЕТ</v>
      </c>
      <c r="M253" s="101" t="e">
        <f>VLOOKUP(E253,КТ!$A$4:$X$911,24,FALSE)</f>
        <v>#N/A</v>
      </c>
      <c r="N253" s="99"/>
      <c r="O253" s="99"/>
      <c r="P253" s="102"/>
      <c r="Q253" s="103"/>
      <c r="R253" s="103"/>
      <c r="S253" s="103"/>
      <c r="T253" s="104"/>
      <c r="U253" s="105"/>
      <c r="V253" s="105"/>
      <c r="W253" s="105"/>
      <c r="X253" s="105"/>
      <c r="Y253" s="105"/>
      <c r="Z253" s="105"/>
      <c r="AA253" s="105"/>
      <c r="AB253" s="105"/>
      <c r="AC253" s="105"/>
      <c r="AD253" s="105"/>
      <c r="AE253" s="105"/>
      <c r="AF253" s="105"/>
      <c r="AG253" s="106"/>
      <c r="AH253" s="107"/>
      <c r="AI253" s="108"/>
      <c r="AJ253" s="109"/>
      <c r="AK253" s="109"/>
      <c r="AL253" s="109"/>
      <c r="AM253" s="297" t="e">
        <f>VLOOKUP(J253,[2]Лист2!$A$2:$B$44,2,FALSE)</f>
        <v>#N/A</v>
      </c>
      <c r="AN253" s="110"/>
      <c r="AO253" s="298" t="e">
        <f>VLOOKUP(J253,[3]Общее!$A$2:$B$111,2,FALSE)/1000</f>
        <v>#N/A</v>
      </c>
      <c r="AP253" s="111" t="str">
        <f t="shared" si="24"/>
        <v/>
      </c>
      <c r="AQ253" s="112"/>
      <c r="AR253" s="113">
        <f t="shared" si="25"/>
        <v>0</v>
      </c>
      <c r="AS253" s="114" t="str">
        <f t="shared" si="26"/>
        <v/>
      </c>
      <c r="AT253" s="115"/>
      <c r="AU253" s="108"/>
      <c r="AV253" s="116" t="b">
        <f>IF(AND(ISERR(FIND({"."},AM253))),IF(AND(0&lt;AM253,AM253&lt;($AW253+1)),"красный",IF(AND($AW253&lt;AM253,AM253&lt;($AX253+1)),"оранжевый",IF(AND($AX253&lt;AM253,AM253&lt;($AY253+1)),"желтый",IF(AND(0&lt;AM253,AM253&gt;=$AZ253),"зеленый","")))))</f>
        <v>0</v>
      </c>
      <c r="AW253" s="117" t="e">
        <f>VLOOKUP(E253,КТ!$A$4:$AC$911,26,0)</f>
        <v>#N/A</v>
      </c>
      <c r="AX253" s="116" t="e">
        <f>VLOOKUP(E253,КТ!$A$4:$AC$911,27,0)</f>
        <v>#N/A</v>
      </c>
      <c r="AY253" s="116" t="e">
        <f>VLOOKUP(E253,КТ!$A$4:$AC$911,28,0)</f>
        <v>#N/A</v>
      </c>
      <c r="AZ253" s="118" t="e">
        <f>VLOOKUP(E253,КТ!$A$4:$AC$911,29,0)</f>
        <v>#N/A</v>
      </c>
      <c r="BA253" s="119"/>
      <c r="BB253" s="119"/>
      <c r="BC253" s="119"/>
      <c r="BD253" s="131" t="e">
        <f t="shared" si="27"/>
        <v>#N/A</v>
      </c>
      <c r="BE253" s="120" t="str">
        <f>IF(E253="","",(VLOOKUP(E253,КТ!$A$4:$AD$911,30,0)))</f>
        <v/>
      </c>
      <c r="BF253" s="121" t="str">
        <f>IF(E253="","",(VLOOKUP(E253,КТ!$A$4:$AD$911,5,0)))</f>
        <v/>
      </c>
      <c r="BG253" s="122"/>
      <c r="BH253" s="132"/>
      <c r="BI253" s="132"/>
      <c r="BJ253" s="132"/>
      <c r="BK253" s="123"/>
      <c r="BL253" s="124"/>
      <c r="BM253" s="125" t="str">
        <f>IFERROR(VLOOKUP(E253,КТ!$A$4:$AE$911,31,FALSE),"")</f>
        <v/>
      </c>
      <c r="BN253" s="124"/>
      <c r="BO253" s="126"/>
      <c r="BP253" s="124"/>
      <c r="BQ253" s="124"/>
      <c r="BR253" s="127"/>
      <c r="BS253" s="127"/>
      <c r="BT253" s="128"/>
      <c r="BU253" s="128"/>
      <c r="BV253" s="129"/>
      <c r="BW253" s="129"/>
      <c r="BX253" s="129"/>
    </row>
    <row r="254" spans="1:76" s="90" customFormat="1" x14ac:dyDescent="0.25">
      <c r="A254" s="91"/>
      <c r="B254" s="278">
        <v>244</v>
      </c>
      <c r="C254" s="93"/>
      <c r="D254" s="92"/>
      <c r="E254" s="130"/>
      <c r="F254" s="94" t="e">
        <f>VLOOKUP(E254,КТ!$A$4:$B$911,2,0)</f>
        <v>#N/A</v>
      </c>
      <c r="G254" s="95"/>
      <c r="H254" s="96"/>
      <c r="I254" s="97"/>
      <c r="J254" s="98"/>
      <c r="K254" s="99"/>
      <c r="L254" s="100" t="str">
        <f t="shared" si="23"/>
        <v>НЕТ</v>
      </c>
      <c r="M254" s="101" t="e">
        <f>VLOOKUP(E254,КТ!$A$4:$X$911,24,FALSE)</f>
        <v>#N/A</v>
      </c>
      <c r="N254" s="99"/>
      <c r="O254" s="99"/>
      <c r="P254" s="102"/>
      <c r="Q254" s="103"/>
      <c r="R254" s="103"/>
      <c r="S254" s="103"/>
      <c r="T254" s="104"/>
      <c r="U254" s="105"/>
      <c r="V254" s="105"/>
      <c r="W254" s="105"/>
      <c r="X254" s="105"/>
      <c r="Y254" s="105"/>
      <c r="Z254" s="105"/>
      <c r="AA254" s="105"/>
      <c r="AB254" s="105"/>
      <c r="AC254" s="105"/>
      <c r="AD254" s="105"/>
      <c r="AE254" s="105"/>
      <c r="AF254" s="105"/>
      <c r="AG254" s="106"/>
      <c r="AH254" s="107"/>
      <c r="AI254" s="108"/>
      <c r="AJ254" s="109"/>
      <c r="AK254" s="109"/>
      <c r="AL254" s="109"/>
      <c r="AM254" s="297" t="e">
        <f>VLOOKUP(J254,[2]Лист2!$A$2:$B$44,2,FALSE)</f>
        <v>#N/A</v>
      </c>
      <c r="AN254" s="110"/>
      <c r="AO254" s="298" t="e">
        <f>VLOOKUP(J254,[3]Общее!$A$2:$B$111,2,FALSE)/1000</f>
        <v>#N/A</v>
      </c>
      <c r="AP254" s="111" t="str">
        <f t="shared" si="24"/>
        <v/>
      </c>
      <c r="AQ254" s="112"/>
      <c r="AR254" s="113">
        <f t="shared" si="25"/>
        <v>0</v>
      </c>
      <c r="AS254" s="114" t="str">
        <f t="shared" si="26"/>
        <v/>
      </c>
      <c r="AT254" s="115"/>
      <c r="AU254" s="108"/>
      <c r="AV254" s="116" t="b">
        <f>IF(AND(ISERR(FIND({"."},AM254))),IF(AND(0&lt;AM254,AM254&lt;($AW254+1)),"красный",IF(AND($AW254&lt;AM254,AM254&lt;($AX254+1)),"оранжевый",IF(AND($AX254&lt;AM254,AM254&lt;($AY254+1)),"желтый",IF(AND(0&lt;AM254,AM254&gt;=$AZ254),"зеленый","")))))</f>
        <v>0</v>
      </c>
      <c r="AW254" s="117" t="e">
        <f>VLOOKUP(E254,КТ!$A$4:$AC$911,26,0)</f>
        <v>#N/A</v>
      </c>
      <c r="AX254" s="116" t="e">
        <f>VLOOKUP(E254,КТ!$A$4:$AC$911,27,0)</f>
        <v>#N/A</v>
      </c>
      <c r="AY254" s="116" t="e">
        <f>VLOOKUP(E254,КТ!$A$4:$AC$911,28,0)</f>
        <v>#N/A</v>
      </c>
      <c r="AZ254" s="118" t="e">
        <f>VLOOKUP(E254,КТ!$A$4:$AC$911,29,0)</f>
        <v>#N/A</v>
      </c>
      <c r="BA254" s="119"/>
      <c r="BB254" s="119"/>
      <c r="BC254" s="119"/>
      <c r="BD254" s="131" t="e">
        <f t="shared" si="27"/>
        <v>#N/A</v>
      </c>
      <c r="BE254" s="120" t="str">
        <f>IF(E254="","",(VLOOKUP(E254,КТ!$A$4:$AD$911,30,0)))</f>
        <v/>
      </c>
      <c r="BF254" s="121" t="str">
        <f>IF(E254="","",(VLOOKUP(E254,КТ!$A$4:$AD$911,5,0)))</f>
        <v/>
      </c>
      <c r="BG254" s="122"/>
      <c r="BH254" s="132"/>
      <c r="BI254" s="132"/>
      <c r="BJ254" s="132"/>
      <c r="BK254" s="123"/>
      <c r="BL254" s="124"/>
      <c r="BM254" s="125" t="str">
        <f>IFERROR(VLOOKUP(E254,КТ!$A$4:$AE$911,31,FALSE),"")</f>
        <v/>
      </c>
      <c r="BN254" s="124"/>
      <c r="BO254" s="126"/>
      <c r="BP254" s="124"/>
      <c r="BQ254" s="124"/>
      <c r="BR254" s="127"/>
      <c r="BS254" s="127"/>
      <c r="BT254" s="128"/>
      <c r="BU254" s="128"/>
      <c r="BV254" s="129"/>
      <c r="BW254" s="129"/>
      <c r="BX254" s="129"/>
    </row>
    <row r="255" spans="1:76" s="90" customFormat="1" x14ac:dyDescent="0.25">
      <c r="A255" s="91"/>
      <c r="B255" s="278">
        <v>245</v>
      </c>
      <c r="C255" s="93"/>
      <c r="D255" s="92"/>
      <c r="E255" s="130"/>
      <c r="F255" s="94" t="e">
        <f>VLOOKUP(E255,КТ!$A$4:$B$911,2,0)</f>
        <v>#N/A</v>
      </c>
      <c r="G255" s="95"/>
      <c r="H255" s="96"/>
      <c r="I255" s="97"/>
      <c r="J255" s="98"/>
      <c r="K255" s="99"/>
      <c r="L255" s="100" t="str">
        <f t="shared" si="23"/>
        <v>НЕТ</v>
      </c>
      <c r="M255" s="101" t="e">
        <f>VLOOKUP(E255,КТ!$A$4:$X$911,24,FALSE)</f>
        <v>#N/A</v>
      </c>
      <c r="N255" s="99"/>
      <c r="O255" s="99"/>
      <c r="P255" s="102"/>
      <c r="Q255" s="103"/>
      <c r="R255" s="103"/>
      <c r="S255" s="103"/>
      <c r="T255" s="104"/>
      <c r="U255" s="105"/>
      <c r="V255" s="105"/>
      <c r="W255" s="105"/>
      <c r="X255" s="105"/>
      <c r="Y255" s="105"/>
      <c r="Z255" s="105"/>
      <c r="AA255" s="105"/>
      <c r="AB255" s="105"/>
      <c r="AC255" s="105"/>
      <c r="AD255" s="105"/>
      <c r="AE255" s="105"/>
      <c r="AF255" s="105"/>
      <c r="AG255" s="106"/>
      <c r="AH255" s="107"/>
      <c r="AI255" s="108"/>
      <c r="AJ255" s="109"/>
      <c r="AK255" s="109"/>
      <c r="AL255" s="109"/>
      <c r="AM255" s="297" t="e">
        <f>VLOOKUP(J255,[2]Лист2!$A$2:$B$44,2,FALSE)</f>
        <v>#N/A</v>
      </c>
      <c r="AN255" s="110"/>
      <c r="AO255" s="298" t="e">
        <f>VLOOKUP(J255,[3]Общее!$A$2:$B$111,2,FALSE)/1000</f>
        <v>#N/A</v>
      </c>
      <c r="AP255" s="111" t="str">
        <f t="shared" si="24"/>
        <v/>
      </c>
      <c r="AQ255" s="112"/>
      <c r="AR255" s="113">
        <f t="shared" si="25"/>
        <v>0</v>
      </c>
      <c r="AS255" s="114" t="str">
        <f t="shared" si="26"/>
        <v/>
      </c>
      <c r="AT255" s="115"/>
      <c r="AU255" s="108"/>
      <c r="AV255" s="116" t="b">
        <f>IF(AND(ISERR(FIND({"."},AM255))),IF(AND(0&lt;AM255,AM255&lt;($AW255+1)),"красный",IF(AND($AW255&lt;AM255,AM255&lt;($AX255+1)),"оранжевый",IF(AND($AX255&lt;AM255,AM255&lt;($AY255+1)),"желтый",IF(AND(0&lt;AM255,AM255&gt;=$AZ255),"зеленый","")))))</f>
        <v>0</v>
      </c>
      <c r="AW255" s="117" t="e">
        <f>VLOOKUP(E255,КТ!$A$4:$AC$911,26,0)</f>
        <v>#N/A</v>
      </c>
      <c r="AX255" s="116" t="e">
        <f>VLOOKUP(E255,КТ!$A$4:$AC$911,27,0)</f>
        <v>#N/A</v>
      </c>
      <c r="AY255" s="116" t="e">
        <f>VLOOKUP(E255,КТ!$A$4:$AC$911,28,0)</f>
        <v>#N/A</v>
      </c>
      <c r="AZ255" s="118" t="e">
        <f>VLOOKUP(E255,КТ!$A$4:$AC$911,29,0)</f>
        <v>#N/A</v>
      </c>
      <c r="BA255" s="119"/>
      <c r="BB255" s="119"/>
      <c r="BC255" s="119"/>
      <c r="BD255" s="131" t="e">
        <f t="shared" si="27"/>
        <v>#N/A</v>
      </c>
      <c r="BE255" s="120" t="str">
        <f>IF(E255="","",(VLOOKUP(E255,КТ!$A$4:$AD$911,30,0)))</f>
        <v/>
      </c>
      <c r="BF255" s="121" t="str">
        <f>IF(E255="","",(VLOOKUP(E255,КТ!$A$4:$AD$911,5,0)))</f>
        <v/>
      </c>
      <c r="BG255" s="122"/>
      <c r="BH255" s="132"/>
      <c r="BI255" s="132"/>
      <c r="BJ255" s="132"/>
      <c r="BK255" s="123"/>
      <c r="BL255" s="124"/>
      <c r="BM255" s="125" t="str">
        <f>IFERROR(VLOOKUP(E255,КТ!$A$4:$AE$911,31,FALSE),"")</f>
        <v/>
      </c>
      <c r="BN255" s="124"/>
      <c r="BO255" s="126"/>
      <c r="BP255" s="124"/>
      <c r="BQ255" s="124"/>
      <c r="BR255" s="127"/>
      <c r="BS255" s="127"/>
      <c r="BT255" s="128"/>
      <c r="BU255" s="128"/>
      <c r="BV255" s="129"/>
      <c r="BW255" s="129"/>
      <c r="BX255" s="129"/>
    </row>
    <row r="256" spans="1:76" s="90" customFormat="1" x14ac:dyDescent="0.25">
      <c r="A256" s="91"/>
      <c r="B256" s="278">
        <v>246</v>
      </c>
      <c r="C256" s="93"/>
      <c r="D256" s="92"/>
      <c r="E256" s="130"/>
      <c r="F256" s="94" t="e">
        <f>VLOOKUP(E256,КТ!$A$4:$B$911,2,0)</f>
        <v>#N/A</v>
      </c>
      <c r="G256" s="95"/>
      <c r="H256" s="96"/>
      <c r="I256" s="97"/>
      <c r="J256" s="98"/>
      <c r="K256" s="99"/>
      <c r="L256" s="100" t="str">
        <f t="shared" si="23"/>
        <v>НЕТ</v>
      </c>
      <c r="M256" s="101" t="e">
        <f>VLOOKUP(E256,КТ!$A$4:$X$911,24,FALSE)</f>
        <v>#N/A</v>
      </c>
      <c r="N256" s="99"/>
      <c r="O256" s="99"/>
      <c r="P256" s="102"/>
      <c r="Q256" s="103"/>
      <c r="R256" s="103"/>
      <c r="S256" s="103"/>
      <c r="T256" s="104"/>
      <c r="U256" s="105"/>
      <c r="V256" s="105"/>
      <c r="W256" s="105"/>
      <c r="X256" s="105"/>
      <c r="Y256" s="105"/>
      <c r="Z256" s="105"/>
      <c r="AA256" s="105"/>
      <c r="AB256" s="105"/>
      <c r="AC256" s="105"/>
      <c r="AD256" s="105"/>
      <c r="AE256" s="105"/>
      <c r="AF256" s="105"/>
      <c r="AG256" s="106"/>
      <c r="AH256" s="107"/>
      <c r="AI256" s="108"/>
      <c r="AJ256" s="109"/>
      <c r="AK256" s="109"/>
      <c r="AL256" s="109"/>
      <c r="AM256" s="297" t="e">
        <f>VLOOKUP(J256,[2]Лист2!$A$2:$B$44,2,FALSE)</f>
        <v>#N/A</v>
      </c>
      <c r="AN256" s="110"/>
      <c r="AO256" s="298" t="e">
        <f>VLOOKUP(J256,[3]Общее!$A$2:$B$111,2,FALSE)/1000</f>
        <v>#N/A</v>
      </c>
      <c r="AP256" s="111" t="str">
        <f t="shared" si="24"/>
        <v/>
      </c>
      <c r="AQ256" s="112"/>
      <c r="AR256" s="113">
        <f t="shared" si="25"/>
        <v>0</v>
      </c>
      <c r="AS256" s="114" t="str">
        <f t="shared" si="26"/>
        <v/>
      </c>
      <c r="AT256" s="115"/>
      <c r="AU256" s="108"/>
      <c r="AV256" s="116" t="b">
        <f>IF(AND(ISERR(FIND({"."},AM256))),IF(AND(0&lt;AM256,AM256&lt;($AW256+1)),"красный",IF(AND($AW256&lt;AM256,AM256&lt;($AX256+1)),"оранжевый",IF(AND($AX256&lt;AM256,AM256&lt;($AY256+1)),"желтый",IF(AND(0&lt;AM256,AM256&gt;=$AZ256),"зеленый","")))))</f>
        <v>0</v>
      </c>
      <c r="AW256" s="117" t="e">
        <f>VLOOKUP(E256,КТ!$A$4:$AC$911,26,0)</f>
        <v>#N/A</v>
      </c>
      <c r="AX256" s="116" t="e">
        <f>VLOOKUP(E256,КТ!$A$4:$AC$911,27,0)</f>
        <v>#N/A</v>
      </c>
      <c r="AY256" s="116" t="e">
        <f>VLOOKUP(E256,КТ!$A$4:$AC$911,28,0)</f>
        <v>#N/A</v>
      </c>
      <c r="AZ256" s="118" t="e">
        <f>VLOOKUP(E256,КТ!$A$4:$AC$911,29,0)</f>
        <v>#N/A</v>
      </c>
      <c r="BA256" s="119"/>
      <c r="BB256" s="119"/>
      <c r="BC256" s="119"/>
      <c r="BD256" s="131" t="e">
        <f t="shared" si="27"/>
        <v>#N/A</v>
      </c>
      <c r="BE256" s="120" t="str">
        <f>IF(E256="","",(VLOOKUP(E256,КТ!$A$4:$AD$911,30,0)))</f>
        <v/>
      </c>
      <c r="BF256" s="121" t="str">
        <f>IF(E256="","",(VLOOKUP(E256,КТ!$A$4:$AD$911,5,0)))</f>
        <v/>
      </c>
      <c r="BG256" s="122"/>
      <c r="BH256" s="132"/>
      <c r="BI256" s="132"/>
      <c r="BJ256" s="132"/>
      <c r="BK256" s="123"/>
      <c r="BL256" s="124"/>
      <c r="BM256" s="125" t="str">
        <f>IFERROR(VLOOKUP(E256,КТ!$A$4:$AE$911,31,FALSE),"")</f>
        <v/>
      </c>
      <c r="BN256" s="124"/>
      <c r="BO256" s="126"/>
      <c r="BP256" s="124"/>
      <c r="BQ256" s="124"/>
      <c r="BR256" s="127"/>
      <c r="BS256" s="127"/>
      <c r="BT256" s="128"/>
      <c r="BU256" s="128"/>
      <c r="BV256" s="129"/>
      <c r="BW256" s="129"/>
      <c r="BX256" s="129"/>
    </row>
    <row r="257" spans="1:76" s="90" customFormat="1" x14ac:dyDescent="0.25">
      <c r="A257" s="91"/>
      <c r="B257" s="278">
        <v>247</v>
      </c>
      <c r="C257" s="93"/>
      <c r="D257" s="92"/>
      <c r="E257" s="130"/>
      <c r="F257" s="94" t="e">
        <f>VLOOKUP(E257,КТ!$A$4:$B$911,2,0)</f>
        <v>#N/A</v>
      </c>
      <c r="G257" s="95"/>
      <c r="H257" s="96"/>
      <c r="I257" s="97"/>
      <c r="J257" s="98"/>
      <c r="K257" s="99"/>
      <c r="L257" s="100" t="str">
        <f t="shared" si="23"/>
        <v>НЕТ</v>
      </c>
      <c r="M257" s="101" t="e">
        <f>VLOOKUP(E257,КТ!$A$4:$X$911,24,FALSE)</f>
        <v>#N/A</v>
      </c>
      <c r="N257" s="99"/>
      <c r="O257" s="99"/>
      <c r="P257" s="102"/>
      <c r="Q257" s="103"/>
      <c r="R257" s="103"/>
      <c r="S257" s="103"/>
      <c r="T257" s="104"/>
      <c r="U257" s="105"/>
      <c r="V257" s="105"/>
      <c r="W257" s="105"/>
      <c r="X257" s="105"/>
      <c r="Y257" s="105"/>
      <c r="Z257" s="105"/>
      <c r="AA257" s="105"/>
      <c r="AB257" s="105"/>
      <c r="AC257" s="105"/>
      <c r="AD257" s="105"/>
      <c r="AE257" s="105"/>
      <c r="AF257" s="105"/>
      <c r="AG257" s="106"/>
      <c r="AH257" s="107"/>
      <c r="AI257" s="108"/>
      <c r="AJ257" s="109"/>
      <c r="AK257" s="109"/>
      <c r="AL257" s="109"/>
      <c r="AM257" s="297" t="e">
        <f>VLOOKUP(J257,[2]Лист2!$A$2:$B$44,2,FALSE)</f>
        <v>#N/A</v>
      </c>
      <c r="AN257" s="110"/>
      <c r="AO257" s="298" t="e">
        <f>VLOOKUP(J257,[3]Общее!$A$2:$B$111,2,FALSE)/1000</f>
        <v>#N/A</v>
      </c>
      <c r="AP257" s="111" t="str">
        <f t="shared" si="24"/>
        <v/>
      </c>
      <c r="AQ257" s="112"/>
      <c r="AR257" s="113">
        <f t="shared" si="25"/>
        <v>0</v>
      </c>
      <c r="AS257" s="114" t="str">
        <f t="shared" si="26"/>
        <v/>
      </c>
      <c r="AT257" s="115"/>
      <c r="AU257" s="108"/>
      <c r="AV257" s="116" t="b">
        <f>IF(AND(ISERR(FIND({"."},AM257))),IF(AND(0&lt;AM257,AM257&lt;($AW257+1)),"красный",IF(AND($AW257&lt;AM257,AM257&lt;($AX257+1)),"оранжевый",IF(AND($AX257&lt;AM257,AM257&lt;($AY257+1)),"желтый",IF(AND(0&lt;AM257,AM257&gt;=$AZ257),"зеленый","")))))</f>
        <v>0</v>
      </c>
      <c r="AW257" s="117" t="e">
        <f>VLOOKUP(E257,КТ!$A$4:$AC$911,26,0)</f>
        <v>#N/A</v>
      </c>
      <c r="AX257" s="116" t="e">
        <f>VLOOKUP(E257,КТ!$A$4:$AC$911,27,0)</f>
        <v>#N/A</v>
      </c>
      <c r="AY257" s="116" t="e">
        <f>VLOOKUP(E257,КТ!$A$4:$AC$911,28,0)</f>
        <v>#N/A</v>
      </c>
      <c r="AZ257" s="118" t="e">
        <f>VLOOKUP(E257,КТ!$A$4:$AC$911,29,0)</f>
        <v>#N/A</v>
      </c>
      <c r="BA257" s="119"/>
      <c r="BB257" s="119"/>
      <c r="BC257" s="119"/>
      <c r="BD257" s="131" t="e">
        <f t="shared" si="27"/>
        <v>#N/A</v>
      </c>
      <c r="BE257" s="120" t="str">
        <f>IF(E257="","",(VLOOKUP(E257,КТ!$A$4:$AD$911,30,0)))</f>
        <v/>
      </c>
      <c r="BF257" s="121" t="str">
        <f>IF(E257="","",(VLOOKUP(E257,КТ!$A$4:$AD$911,5,0)))</f>
        <v/>
      </c>
      <c r="BG257" s="122"/>
      <c r="BH257" s="132"/>
      <c r="BI257" s="132"/>
      <c r="BJ257" s="132"/>
      <c r="BK257" s="123"/>
      <c r="BL257" s="124"/>
      <c r="BM257" s="125" t="str">
        <f>IFERROR(VLOOKUP(E257,КТ!$A$4:$AE$911,31,FALSE),"")</f>
        <v/>
      </c>
      <c r="BN257" s="124"/>
      <c r="BO257" s="126"/>
      <c r="BP257" s="124"/>
      <c r="BQ257" s="124"/>
      <c r="BR257" s="127"/>
      <c r="BS257" s="127"/>
      <c r="BT257" s="128"/>
      <c r="BU257" s="128"/>
      <c r="BV257" s="129"/>
      <c r="BW257" s="129"/>
      <c r="BX257" s="129"/>
    </row>
    <row r="258" spans="1:76" s="90" customFormat="1" x14ac:dyDescent="0.25">
      <c r="A258" s="91"/>
      <c r="B258" s="278">
        <v>248</v>
      </c>
      <c r="C258" s="93"/>
      <c r="D258" s="92"/>
      <c r="E258" s="130"/>
      <c r="F258" s="94" t="e">
        <f>VLOOKUP(E258,КТ!$A$4:$B$911,2,0)</f>
        <v>#N/A</v>
      </c>
      <c r="G258" s="95"/>
      <c r="H258" s="96"/>
      <c r="I258" s="97"/>
      <c r="J258" s="98"/>
      <c r="K258" s="99"/>
      <c r="L258" s="100" t="str">
        <f t="shared" si="23"/>
        <v>НЕТ</v>
      </c>
      <c r="M258" s="101" t="e">
        <f>VLOOKUP(E258,КТ!$A$4:$X$911,24,FALSE)</f>
        <v>#N/A</v>
      </c>
      <c r="N258" s="99"/>
      <c r="O258" s="99"/>
      <c r="P258" s="102"/>
      <c r="Q258" s="103"/>
      <c r="R258" s="103"/>
      <c r="S258" s="103"/>
      <c r="T258" s="104"/>
      <c r="U258" s="105"/>
      <c r="V258" s="105"/>
      <c r="W258" s="105"/>
      <c r="X258" s="105"/>
      <c r="Y258" s="105"/>
      <c r="Z258" s="105"/>
      <c r="AA258" s="105"/>
      <c r="AB258" s="105"/>
      <c r="AC258" s="105"/>
      <c r="AD258" s="105"/>
      <c r="AE258" s="105"/>
      <c r="AF258" s="105"/>
      <c r="AG258" s="106"/>
      <c r="AH258" s="107"/>
      <c r="AI258" s="108"/>
      <c r="AJ258" s="109"/>
      <c r="AK258" s="109"/>
      <c r="AL258" s="109"/>
      <c r="AM258" s="297" t="e">
        <f>VLOOKUP(J258,[2]Лист2!$A$2:$B$44,2,FALSE)</f>
        <v>#N/A</v>
      </c>
      <c r="AN258" s="110"/>
      <c r="AO258" s="298" t="e">
        <f>VLOOKUP(J258,[3]Общее!$A$2:$B$111,2,FALSE)/1000</f>
        <v>#N/A</v>
      </c>
      <c r="AP258" s="111" t="str">
        <f t="shared" si="24"/>
        <v/>
      </c>
      <c r="AQ258" s="112"/>
      <c r="AR258" s="113">
        <f t="shared" si="25"/>
        <v>0</v>
      </c>
      <c r="AS258" s="114" t="str">
        <f t="shared" si="26"/>
        <v/>
      </c>
      <c r="AT258" s="115"/>
      <c r="AU258" s="108"/>
      <c r="AV258" s="116" t="b">
        <f>IF(AND(ISERR(FIND({"."},AM258))),IF(AND(0&lt;AM258,AM258&lt;($AW258+1)),"красный",IF(AND($AW258&lt;AM258,AM258&lt;($AX258+1)),"оранжевый",IF(AND($AX258&lt;AM258,AM258&lt;($AY258+1)),"желтый",IF(AND(0&lt;AM258,AM258&gt;=$AZ258),"зеленый","")))))</f>
        <v>0</v>
      </c>
      <c r="AW258" s="117" t="e">
        <f>VLOOKUP(E258,КТ!$A$4:$AC$911,26,0)</f>
        <v>#N/A</v>
      </c>
      <c r="AX258" s="116" t="e">
        <f>VLOOKUP(E258,КТ!$A$4:$AC$911,27,0)</f>
        <v>#N/A</v>
      </c>
      <c r="AY258" s="116" t="e">
        <f>VLOOKUP(E258,КТ!$A$4:$AC$911,28,0)</f>
        <v>#N/A</v>
      </c>
      <c r="AZ258" s="118" t="e">
        <f>VLOOKUP(E258,КТ!$A$4:$AC$911,29,0)</f>
        <v>#N/A</v>
      </c>
      <c r="BA258" s="119"/>
      <c r="BB258" s="119"/>
      <c r="BC258" s="119"/>
      <c r="BD258" s="131" t="e">
        <f t="shared" si="27"/>
        <v>#N/A</v>
      </c>
      <c r="BE258" s="120" t="str">
        <f>IF(E258="","",(VLOOKUP(E258,КТ!$A$4:$AD$911,30,0)))</f>
        <v/>
      </c>
      <c r="BF258" s="121" t="str">
        <f>IF(E258="","",(VLOOKUP(E258,КТ!$A$4:$AD$911,5,0)))</f>
        <v/>
      </c>
      <c r="BG258" s="122"/>
      <c r="BH258" s="132"/>
      <c r="BI258" s="132"/>
      <c r="BJ258" s="132"/>
      <c r="BK258" s="123"/>
      <c r="BL258" s="124"/>
      <c r="BM258" s="125" t="str">
        <f>IFERROR(VLOOKUP(E258,КТ!$A$4:$AE$911,31,FALSE),"")</f>
        <v/>
      </c>
      <c r="BN258" s="124"/>
      <c r="BO258" s="126"/>
      <c r="BP258" s="124"/>
      <c r="BQ258" s="124"/>
      <c r="BR258" s="127"/>
      <c r="BS258" s="127"/>
      <c r="BT258" s="128"/>
      <c r="BU258" s="128"/>
      <c r="BV258" s="129"/>
      <c r="BW258" s="129"/>
      <c r="BX258" s="129"/>
    </row>
    <row r="259" spans="1:76" s="90" customFormat="1" x14ac:dyDescent="0.25">
      <c r="A259" s="91"/>
      <c r="B259" s="278">
        <v>249</v>
      </c>
      <c r="C259" s="93"/>
      <c r="D259" s="92"/>
      <c r="E259" s="130"/>
      <c r="F259" s="94" t="e">
        <f>VLOOKUP(E259,КТ!$A$4:$B$911,2,0)</f>
        <v>#N/A</v>
      </c>
      <c r="G259" s="95"/>
      <c r="H259" s="96"/>
      <c r="I259" s="97"/>
      <c r="J259" s="98"/>
      <c r="K259" s="99"/>
      <c r="L259" s="100" t="str">
        <f t="shared" si="23"/>
        <v>НЕТ</v>
      </c>
      <c r="M259" s="101" t="e">
        <f>VLOOKUP(E259,КТ!$A$4:$X$911,24,FALSE)</f>
        <v>#N/A</v>
      </c>
      <c r="N259" s="99"/>
      <c r="O259" s="99"/>
      <c r="P259" s="102"/>
      <c r="Q259" s="103"/>
      <c r="R259" s="103"/>
      <c r="S259" s="103"/>
      <c r="T259" s="104"/>
      <c r="U259" s="105"/>
      <c r="V259" s="105"/>
      <c r="W259" s="105"/>
      <c r="X259" s="105"/>
      <c r="Y259" s="105"/>
      <c r="Z259" s="105"/>
      <c r="AA259" s="105"/>
      <c r="AB259" s="105"/>
      <c r="AC259" s="105"/>
      <c r="AD259" s="105"/>
      <c r="AE259" s="105"/>
      <c r="AF259" s="105"/>
      <c r="AG259" s="106"/>
      <c r="AH259" s="107"/>
      <c r="AI259" s="108"/>
      <c r="AJ259" s="109"/>
      <c r="AK259" s="109"/>
      <c r="AL259" s="109"/>
      <c r="AM259" s="297" t="e">
        <f>VLOOKUP(J259,[2]Лист2!$A$2:$B$44,2,FALSE)</f>
        <v>#N/A</v>
      </c>
      <c r="AN259" s="110"/>
      <c r="AO259" s="298" t="e">
        <f>VLOOKUP(J259,[3]Общее!$A$2:$B$111,2,FALSE)/1000</f>
        <v>#N/A</v>
      </c>
      <c r="AP259" s="111" t="str">
        <f t="shared" si="24"/>
        <v/>
      </c>
      <c r="AQ259" s="112"/>
      <c r="AR259" s="113">
        <f t="shared" si="25"/>
        <v>0</v>
      </c>
      <c r="AS259" s="114" t="str">
        <f t="shared" si="26"/>
        <v/>
      </c>
      <c r="AT259" s="115"/>
      <c r="AU259" s="108"/>
      <c r="AV259" s="116" t="b">
        <f>IF(AND(ISERR(FIND({"."},AM259))),IF(AND(0&lt;AM259,AM259&lt;($AW259+1)),"красный",IF(AND($AW259&lt;AM259,AM259&lt;($AX259+1)),"оранжевый",IF(AND($AX259&lt;AM259,AM259&lt;($AY259+1)),"желтый",IF(AND(0&lt;AM259,AM259&gt;=$AZ259),"зеленый","")))))</f>
        <v>0</v>
      </c>
      <c r="AW259" s="117" t="e">
        <f>VLOOKUP(E259,КТ!$A$4:$AC$911,26,0)</f>
        <v>#N/A</v>
      </c>
      <c r="AX259" s="116" t="e">
        <f>VLOOKUP(E259,КТ!$A$4:$AC$911,27,0)</f>
        <v>#N/A</v>
      </c>
      <c r="AY259" s="116" t="e">
        <f>VLOOKUP(E259,КТ!$A$4:$AC$911,28,0)</f>
        <v>#N/A</v>
      </c>
      <c r="AZ259" s="118" t="e">
        <f>VLOOKUP(E259,КТ!$A$4:$AC$911,29,0)</f>
        <v>#N/A</v>
      </c>
      <c r="BA259" s="119"/>
      <c r="BB259" s="119"/>
      <c r="BC259" s="119"/>
      <c r="BD259" s="131" t="e">
        <f t="shared" si="27"/>
        <v>#N/A</v>
      </c>
      <c r="BE259" s="120" t="str">
        <f>IF(E259="","",(VLOOKUP(E259,КТ!$A$4:$AD$911,30,0)))</f>
        <v/>
      </c>
      <c r="BF259" s="121" t="str">
        <f>IF(E259="","",(VLOOKUP(E259,КТ!$A$4:$AD$911,5,0)))</f>
        <v/>
      </c>
      <c r="BG259" s="122"/>
      <c r="BH259" s="132"/>
      <c r="BI259" s="132"/>
      <c r="BJ259" s="132"/>
      <c r="BK259" s="123"/>
      <c r="BL259" s="124"/>
      <c r="BM259" s="125" t="str">
        <f>IFERROR(VLOOKUP(E259,КТ!$A$4:$AE$911,31,FALSE),"")</f>
        <v/>
      </c>
      <c r="BN259" s="124"/>
      <c r="BO259" s="126"/>
      <c r="BP259" s="124"/>
      <c r="BQ259" s="124"/>
      <c r="BR259" s="127"/>
      <c r="BS259" s="127"/>
      <c r="BT259" s="128"/>
      <c r="BU259" s="128"/>
      <c r="BV259" s="129"/>
      <c r="BW259" s="129"/>
      <c r="BX259" s="129"/>
    </row>
    <row r="260" spans="1:76" s="90" customFormat="1" x14ac:dyDescent="0.25">
      <c r="A260" s="91"/>
      <c r="B260" s="278">
        <v>250</v>
      </c>
      <c r="C260" s="93"/>
      <c r="D260" s="92"/>
      <c r="E260" s="130"/>
      <c r="F260" s="94" t="e">
        <f>VLOOKUP(E260,КТ!$A$4:$B$911,2,0)</f>
        <v>#N/A</v>
      </c>
      <c r="G260" s="95"/>
      <c r="H260" s="96"/>
      <c r="I260" s="97"/>
      <c r="J260" s="98"/>
      <c r="K260" s="99"/>
      <c r="L260" s="100" t="str">
        <f t="shared" si="23"/>
        <v>НЕТ</v>
      </c>
      <c r="M260" s="101" t="e">
        <f>VLOOKUP(E260,КТ!$A$4:$X$911,24,FALSE)</f>
        <v>#N/A</v>
      </c>
      <c r="N260" s="99"/>
      <c r="O260" s="99"/>
      <c r="P260" s="102"/>
      <c r="Q260" s="103"/>
      <c r="R260" s="103"/>
      <c r="S260" s="103"/>
      <c r="T260" s="104"/>
      <c r="U260" s="105"/>
      <c r="V260" s="105"/>
      <c r="W260" s="105"/>
      <c r="X260" s="105"/>
      <c r="Y260" s="105"/>
      <c r="Z260" s="105"/>
      <c r="AA260" s="105"/>
      <c r="AB260" s="105"/>
      <c r="AC260" s="105"/>
      <c r="AD260" s="105"/>
      <c r="AE260" s="105"/>
      <c r="AF260" s="105"/>
      <c r="AG260" s="106"/>
      <c r="AH260" s="107"/>
      <c r="AI260" s="108"/>
      <c r="AJ260" s="109"/>
      <c r="AK260" s="109"/>
      <c r="AL260" s="109"/>
      <c r="AM260" s="297" t="e">
        <f>VLOOKUP(J260,[2]Лист2!$A$2:$B$44,2,FALSE)</f>
        <v>#N/A</v>
      </c>
      <c r="AN260" s="110"/>
      <c r="AO260" s="298" t="e">
        <f>VLOOKUP(J260,[3]Общее!$A$2:$B$111,2,FALSE)/1000</f>
        <v>#N/A</v>
      </c>
      <c r="AP260" s="111" t="str">
        <f t="shared" si="24"/>
        <v/>
      </c>
      <c r="AQ260" s="112"/>
      <c r="AR260" s="113">
        <f t="shared" si="25"/>
        <v>0</v>
      </c>
      <c r="AS260" s="114" t="str">
        <f t="shared" si="26"/>
        <v/>
      </c>
      <c r="AT260" s="115"/>
      <c r="AU260" s="108"/>
      <c r="AV260" s="116" t="b">
        <f>IF(AND(ISERR(FIND({"."},AM260))),IF(AND(0&lt;AM260,AM260&lt;($AW260+1)),"красный",IF(AND($AW260&lt;AM260,AM260&lt;($AX260+1)),"оранжевый",IF(AND($AX260&lt;AM260,AM260&lt;($AY260+1)),"желтый",IF(AND(0&lt;AM260,AM260&gt;=$AZ260),"зеленый","")))))</f>
        <v>0</v>
      </c>
      <c r="AW260" s="117" t="e">
        <f>VLOOKUP(E260,КТ!$A$4:$AC$911,26,0)</f>
        <v>#N/A</v>
      </c>
      <c r="AX260" s="116" t="e">
        <f>VLOOKUP(E260,КТ!$A$4:$AC$911,27,0)</f>
        <v>#N/A</v>
      </c>
      <c r="AY260" s="116" t="e">
        <f>VLOOKUP(E260,КТ!$A$4:$AC$911,28,0)</f>
        <v>#N/A</v>
      </c>
      <c r="AZ260" s="118" t="e">
        <f>VLOOKUP(E260,КТ!$A$4:$AC$911,29,0)</f>
        <v>#N/A</v>
      </c>
      <c r="BA260" s="119"/>
      <c r="BB260" s="119"/>
      <c r="BC260" s="119"/>
      <c r="BD260" s="131" t="e">
        <f t="shared" si="27"/>
        <v>#N/A</v>
      </c>
      <c r="BE260" s="120" t="str">
        <f>IF(E260="","",(VLOOKUP(E260,КТ!$A$4:$AD$911,30,0)))</f>
        <v/>
      </c>
      <c r="BF260" s="121" t="str">
        <f>IF(E260="","",(VLOOKUP(E260,КТ!$A$4:$AD$911,5,0)))</f>
        <v/>
      </c>
      <c r="BG260" s="122"/>
      <c r="BH260" s="132"/>
      <c r="BI260" s="132"/>
      <c r="BJ260" s="132"/>
      <c r="BK260" s="123"/>
      <c r="BL260" s="124"/>
      <c r="BM260" s="125" t="str">
        <f>IFERROR(VLOOKUP(E260,КТ!$A$4:$AE$911,31,FALSE),"")</f>
        <v/>
      </c>
      <c r="BN260" s="124"/>
      <c r="BO260" s="126"/>
      <c r="BP260" s="124"/>
      <c r="BQ260" s="124"/>
      <c r="BR260" s="127"/>
      <c r="BS260" s="127"/>
      <c r="BT260" s="128"/>
      <c r="BU260" s="128"/>
      <c r="BV260" s="129"/>
      <c r="BW260" s="129"/>
      <c r="BX260" s="129"/>
    </row>
    <row r="261" spans="1:76" s="90" customFormat="1" x14ac:dyDescent="0.25">
      <c r="A261" s="91"/>
      <c r="B261" s="278">
        <v>251</v>
      </c>
      <c r="C261" s="93"/>
      <c r="D261" s="92"/>
      <c r="E261" s="130"/>
      <c r="F261" s="94" t="e">
        <f>VLOOKUP(E261,КТ!$A$4:$B$911,2,0)</f>
        <v>#N/A</v>
      </c>
      <c r="G261" s="95"/>
      <c r="H261" s="96"/>
      <c r="I261" s="97"/>
      <c r="J261" s="98"/>
      <c r="K261" s="99"/>
      <c r="L261" s="100" t="str">
        <f t="shared" si="23"/>
        <v>НЕТ</v>
      </c>
      <c r="M261" s="101" t="e">
        <f>VLOOKUP(E261,КТ!$A$4:$X$911,24,FALSE)</f>
        <v>#N/A</v>
      </c>
      <c r="N261" s="99"/>
      <c r="O261" s="99"/>
      <c r="P261" s="102"/>
      <c r="Q261" s="103"/>
      <c r="R261" s="103"/>
      <c r="S261" s="103"/>
      <c r="T261" s="104"/>
      <c r="U261" s="105"/>
      <c r="V261" s="105"/>
      <c r="W261" s="105"/>
      <c r="X261" s="105"/>
      <c r="Y261" s="105"/>
      <c r="Z261" s="105"/>
      <c r="AA261" s="105"/>
      <c r="AB261" s="105"/>
      <c r="AC261" s="105"/>
      <c r="AD261" s="105"/>
      <c r="AE261" s="105"/>
      <c r="AF261" s="105"/>
      <c r="AG261" s="106"/>
      <c r="AH261" s="107"/>
      <c r="AI261" s="108"/>
      <c r="AJ261" s="109"/>
      <c r="AK261" s="109"/>
      <c r="AL261" s="109"/>
      <c r="AM261" s="297" t="e">
        <f>VLOOKUP(J261,[2]Лист2!$A$2:$B$44,2,FALSE)</f>
        <v>#N/A</v>
      </c>
      <c r="AN261" s="110"/>
      <c r="AO261" s="298" t="e">
        <f>VLOOKUP(J261,[3]Общее!$A$2:$B$111,2,FALSE)/1000</f>
        <v>#N/A</v>
      </c>
      <c r="AP261" s="111" t="str">
        <f t="shared" si="24"/>
        <v/>
      </c>
      <c r="AQ261" s="112"/>
      <c r="AR261" s="113">
        <f t="shared" si="25"/>
        <v>0</v>
      </c>
      <c r="AS261" s="114" t="str">
        <f t="shared" si="26"/>
        <v/>
      </c>
      <c r="AT261" s="115"/>
      <c r="AU261" s="108"/>
      <c r="AV261" s="116" t="b">
        <f>IF(AND(ISERR(FIND({"."},AM261))),IF(AND(0&lt;AM261,AM261&lt;($AW261+1)),"красный",IF(AND($AW261&lt;AM261,AM261&lt;($AX261+1)),"оранжевый",IF(AND($AX261&lt;AM261,AM261&lt;($AY261+1)),"желтый",IF(AND(0&lt;AM261,AM261&gt;=$AZ261),"зеленый","")))))</f>
        <v>0</v>
      </c>
      <c r="AW261" s="117" t="e">
        <f>VLOOKUP(E261,КТ!$A$4:$AC$911,26,0)</f>
        <v>#N/A</v>
      </c>
      <c r="AX261" s="116" t="e">
        <f>VLOOKUP(E261,КТ!$A$4:$AC$911,27,0)</f>
        <v>#N/A</v>
      </c>
      <c r="AY261" s="116" t="e">
        <f>VLOOKUP(E261,КТ!$A$4:$AC$911,28,0)</f>
        <v>#N/A</v>
      </c>
      <c r="AZ261" s="118" t="e">
        <f>VLOOKUP(E261,КТ!$A$4:$AC$911,29,0)</f>
        <v>#N/A</v>
      </c>
      <c r="BA261" s="119"/>
      <c r="BB261" s="119"/>
      <c r="BC261" s="119"/>
      <c r="BD261" s="131" t="e">
        <f t="shared" si="27"/>
        <v>#N/A</v>
      </c>
      <c r="BE261" s="120" t="str">
        <f>IF(E261="","",(VLOOKUP(E261,КТ!$A$4:$AD$911,30,0)))</f>
        <v/>
      </c>
      <c r="BF261" s="121" t="str">
        <f>IF(E261="","",(VLOOKUP(E261,КТ!$A$4:$AD$911,5,0)))</f>
        <v/>
      </c>
      <c r="BG261" s="122"/>
      <c r="BH261" s="132"/>
      <c r="BI261" s="132"/>
      <c r="BJ261" s="132"/>
      <c r="BK261" s="123"/>
      <c r="BL261" s="124"/>
      <c r="BM261" s="125" t="str">
        <f>IFERROR(VLOOKUP(E261,КТ!$A$4:$AE$911,31,FALSE),"")</f>
        <v/>
      </c>
      <c r="BN261" s="124"/>
      <c r="BO261" s="126"/>
      <c r="BP261" s="124"/>
      <c r="BQ261" s="124"/>
      <c r="BR261" s="127"/>
      <c r="BS261" s="127"/>
      <c r="BT261" s="128"/>
      <c r="BU261" s="128"/>
      <c r="BV261" s="129"/>
      <c r="BW261" s="129"/>
      <c r="BX261" s="129"/>
    </row>
    <row r="262" spans="1:76" s="90" customFormat="1" x14ac:dyDescent="0.25">
      <c r="A262" s="91"/>
      <c r="B262" s="278">
        <v>252</v>
      </c>
      <c r="C262" s="93"/>
      <c r="D262" s="92"/>
      <c r="E262" s="130"/>
      <c r="F262" s="94" t="e">
        <f>VLOOKUP(E262,КТ!$A$4:$B$911,2,0)</f>
        <v>#N/A</v>
      </c>
      <c r="G262" s="95"/>
      <c r="H262" s="96"/>
      <c r="I262" s="97"/>
      <c r="J262" s="98"/>
      <c r="K262" s="99"/>
      <c r="L262" s="100" t="str">
        <f t="shared" si="23"/>
        <v>НЕТ</v>
      </c>
      <c r="M262" s="101" t="e">
        <f>VLOOKUP(E262,КТ!$A$4:$X$911,24,FALSE)</f>
        <v>#N/A</v>
      </c>
      <c r="N262" s="99"/>
      <c r="O262" s="99"/>
      <c r="P262" s="102"/>
      <c r="Q262" s="103"/>
      <c r="R262" s="103"/>
      <c r="S262" s="103"/>
      <c r="T262" s="104"/>
      <c r="U262" s="105"/>
      <c r="V262" s="105"/>
      <c r="W262" s="105"/>
      <c r="X262" s="105"/>
      <c r="Y262" s="105"/>
      <c r="Z262" s="105"/>
      <c r="AA262" s="105"/>
      <c r="AB262" s="105"/>
      <c r="AC262" s="105"/>
      <c r="AD262" s="105"/>
      <c r="AE262" s="105"/>
      <c r="AF262" s="105"/>
      <c r="AG262" s="106"/>
      <c r="AH262" s="107"/>
      <c r="AI262" s="108"/>
      <c r="AJ262" s="109"/>
      <c r="AK262" s="109"/>
      <c r="AL262" s="109"/>
      <c r="AM262" s="297" t="e">
        <f>VLOOKUP(J262,[2]Лист2!$A$2:$B$44,2,FALSE)</f>
        <v>#N/A</v>
      </c>
      <c r="AN262" s="110"/>
      <c r="AO262" s="298" t="e">
        <f>VLOOKUP(J262,[3]Общее!$A$2:$B$111,2,FALSE)/1000</f>
        <v>#N/A</v>
      </c>
      <c r="AP262" s="111" t="str">
        <f t="shared" si="24"/>
        <v/>
      </c>
      <c r="AQ262" s="112"/>
      <c r="AR262" s="113">
        <f t="shared" si="25"/>
        <v>0</v>
      </c>
      <c r="AS262" s="114" t="str">
        <f t="shared" si="26"/>
        <v/>
      </c>
      <c r="AT262" s="115"/>
      <c r="AU262" s="108"/>
      <c r="AV262" s="116" t="b">
        <f>IF(AND(ISERR(FIND({"."},AM262))),IF(AND(0&lt;AM262,AM262&lt;($AW262+1)),"красный",IF(AND($AW262&lt;AM262,AM262&lt;($AX262+1)),"оранжевый",IF(AND($AX262&lt;AM262,AM262&lt;($AY262+1)),"желтый",IF(AND(0&lt;AM262,AM262&gt;=$AZ262),"зеленый","")))))</f>
        <v>0</v>
      </c>
      <c r="AW262" s="117" t="e">
        <f>VLOOKUP(E262,КТ!$A$4:$AC$911,26,0)</f>
        <v>#N/A</v>
      </c>
      <c r="AX262" s="116" t="e">
        <f>VLOOKUP(E262,КТ!$A$4:$AC$911,27,0)</f>
        <v>#N/A</v>
      </c>
      <c r="AY262" s="116" t="e">
        <f>VLOOKUP(E262,КТ!$A$4:$AC$911,28,0)</f>
        <v>#N/A</v>
      </c>
      <c r="AZ262" s="118" t="e">
        <f>VLOOKUP(E262,КТ!$A$4:$AC$911,29,0)</f>
        <v>#N/A</v>
      </c>
      <c r="BA262" s="119"/>
      <c r="BB262" s="119"/>
      <c r="BC262" s="119"/>
      <c r="BD262" s="131" t="e">
        <f t="shared" si="27"/>
        <v>#N/A</v>
      </c>
      <c r="BE262" s="120" t="str">
        <f>IF(E262="","",(VLOOKUP(E262,КТ!$A$4:$AD$911,30,0)))</f>
        <v/>
      </c>
      <c r="BF262" s="121" t="str">
        <f>IF(E262="","",(VLOOKUP(E262,КТ!$A$4:$AD$911,5,0)))</f>
        <v/>
      </c>
      <c r="BG262" s="122"/>
      <c r="BH262" s="132"/>
      <c r="BI262" s="132"/>
      <c r="BJ262" s="132"/>
      <c r="BK262" s="123"/>
      <c r="BL262" s="124"/>
      <c r="BM262" s="125" t="str">
        <f>IFERROR(VLOOKUP(E262,КТ!$A$4:$AE$911,31,FALSE),"")</f>
        <v/>
      </c>
      <c r="BN262" s="124"/>
      <c r="BO262" s="126"/>
      <c r="BP262" s="124"/>
      <c r="BQ262" s="124"/>
      <c r="BR262" s="127"/>
      <c r="BS262" s="127"/>
      <c r="BT262" s="128"/>
      <c r="BU262" s="128"/>
      <c r="BV262" s="129"/>
      <c r="BW262" s="129"/>
      <c r="BX262" s="129"/>
    </row>
    <row r="263" spans="1:76" s="90" customFormat="1" x14ac:dyDescent="0.25">
      <c r="A263" s="91"/>
      <c r="B263" s="278">
        <v>253</v>
      </c>
      <c r="C263" s="93"/>
      <c r="D263" s="92"/>
      <c r="E263" s="130"/>
      <c r="F263" s="94" t="e">
        <f>VLOOKUP(E263,КТ!$A$4:$B$911,2,0)</f>
        <v>#N/A</v>
      </c>
      <c r="G263" s="95"/>
      <c r="H263" s="96"/>
      <c r="I263" s="97"/>
      <c r="J263" s="98"/>
      <c r="K263" s="99"/>
      <c r="L263" s="100" t="str">
        <f t="shared" si="23"/>
        <v>НЕТ</v>
      </c>
      <c r="M263" s="101" t="e">
        <f>VLOOKUP(E263,КТ!$A$4:$X$911,24,FALSE)</f>
        <v>#N/A</v>
      </c>
      <c r="N263" s="99"/>
      <c r="O263" s="99"/>
      <c r="P263" s="102"/>
      <c r="Q263" s="103"/>
      <c r="R263" s="103"/>
      <c r="S263" s="103"/>
      <c r="T263" s="104"/>
      <c r="U263" s="105"/>
      <c r="V263" s="105"/>
      <c r="W263" s="105"/>
      <c r="X263" s="105"/>
      <c r="Y263" s="105"/>
      <c r="Z263" s="105"/>
      <c r="AA263" s="105"/>
      <c r="AB263" s="105"/>
      <c r="AC263" s="105"/>
      <c r="AD263" s="105"/>
      <c r="AE263" s="105"/>
      <c r="AF263" s="105"/>
      <c r="AG263" s="106"/>
      <c r="AH263" s="107"/>
      <c r="AI263" s="108"/>
      <c r="AJ263" s="109"/>
      <c r="AK263" s="109"/>
      <c r="AL263" s="109"/>
      <c r="AM263" s="297" t="e">
        <f>VLOOKUP(J263,[2]Лист2!$A$2:$B$44,2,FALSE)</f>
        <v>#N/A</v>
      </c>
      <c r="AN263" s="110"/>
      <c r="AO263" s="298" t="e">
        <f>VLOOKUP(J263,[3]Общее!$A$2:$B$111,2,FALSE)/1000</f>
        <v>#N/A</v>
      </c>
      <c r="AP263" s="111" t="str">
        <f t="shared" si="24"/>
        <v/>
      </c>
      <c r="AQ263" s="112"/>
      <c r="AR263" s="113">
        <f t="shared" si="25"/>
        <v>0</v>
      </c>
      <c r="AS263" s="114" t="str">
        <f t="shared" si="26"/>
        <v/>
      </c>
      <c r="AT263" s="115"/>
      <c r="AU263" s="108"/>
      <c r="AV263" s="116" t="b">
        <f>IF(AND(ISERR(FIND({"."},AM263))),IF(AND(0&lt;AM263,AM263&lt;($AW263+1)),"красный",IF(AND($AW263&lt;AM263,AM263&lt;($AX263+1)),"оранжевый",IF(AND($AX263&lt;AM263,AM263&lt;($AY263+1)),"желтый",IF(AND(0&lt;AM263,AM263&gt;=$AZ263),"зеленый","")))))</f>
        <v>0</v>
      </c>
      <c r="AW263" s="117" t="e">
        <f>VLOOKUP(E263,КТ!$A$4:$AC$911,26,0)</f>
        <v>#N/A</v>
      </c>
      <c r="AX263" s="116" t="e">
        <f>VLOOKUP(E263,КТ!$A$4:$AC$911,27,0)</f>
        <v>#N/A</v>
      </c>
      <c r="AY263" s="116" t="e">
        <f>VLOOKUP(E263,КТ!$A$4:$AC$911,28,0)</f>
        <v>#N/A</v>
      </c>
      <c r="AZ263" s="118" t="e">
        <f>VLOOKUP(E263,КТ!$A$4:$AC$911,29,0)</f>
        <v>#N/A</v>
      </c>
      <c r="BA263" s="119"/>
      <c r="BB263" s="119"/>
      <c r="BC263" s="119"/>
      <c r="BD263" s="131" t="e">
        <f t="shared" si="27"/>
        <v>#N/A</v>
      </c>
      <c r="BE263" s="120" t="str">
        <f>IF(E263="","",(VLOOKUP(E263,КТ!$A$4:$AD$911,30,0)))</f>
        <v/>
      </c>
      <c r="BF263" s="121" t="str">
        <f>IF(E263="","",(VLOOKUP(E263,КТ!$A$4:$AD$911,5,0)))</f>
        <v/>
      </c>
      <c r="BG263" s="122"/>
      <c r="BH263" s="132"/>
      <c r="BI263" s="132"/>
      <c r="BJ263" s="132"/>
      <c r="BK263" s="123"/>
      <c r="BL263" s="124"/>
      <c r="BM263" s="125" t="str">
        <f>IFERROR(VLOOKUP(E263,КТ!$A$4:$AE$911,31,FALSE),"")</f>
        <v/>
      </c>
      <c r="BN263" s="124"/>
      <c r="BO263" s="126"/>
      <c r="BP263" s="124"/>
      <c r="BQ263" s="124"/>
      <c r="BR263" s="127"/>
      <c r="BS263" s="127"/>
      <c r="BT263" s="128"/>
      <c r="BU263" s="128"/>
      <c r="BV263" s="129"/>
      <c r="BW263" s="129"/>
      <c r="BX263" s="129"/>
    </row>
    <row r="264" spans="1:76" s="90" customFormat="1" x14ac:dyDescent="0.25">
      <c r="A264" s="91"/>
      <c r="B264" s="278">
        <v>254</v>
      </c>
      <c r="C264" s="93"/>
      <c r="D264" s="92"/>
      <c r="E264" s="130"/>
      <c r="F264" s="94" t="e">
        <f>VLOOKUP(E264,КТ!$A$4:$B$911,2,0)</f>
        <v>#N/A</v>
      </c>
      <c r="G264" s="95"/>
      <c r="H264" s="96"/>
      <c r="I264" s="97"/>
      <c r="J264" s="98"/>
      <c r="K264" s="99"/>
      <c r="L264" s="100" t="str">
        <f t="shared" si="23"/>
        <v>НЕТ</v>
      </c>
      <c r="M264" s="101" t="e">
        <f>VLOOKUP(E264,КТ!$A$4:$X$911,24,FALSE)</f>
        <v>#N/A</v>
      </c>
      <c r="N264" s="99"/>
      <c r="O264" s="99"/>
      <c r="P264" s="102"/>
      <c r="Q264" s="103"/>
      <c r="R264" s="103"/>
      <c r="S264" s="103"/>
      <c r="T264" s="104"/>
      <c r="U264" s="105"/>
      <c r="V264" s="105"/>
      <c r="W264" s="105"/>
      <c r="X264" s="105"/>
      <c r="Y264" s="105"/>
      <c r="Z264" s="105"/>
      <c r="AA264" s="105"/>
      <c r="AB264" s="105"/>
      <c r="AC264" s="105"/>
      <c r="AD264" s="105"/>
      <c r="AE264" s="105"/>
      <c r="AF264" s="105"/>
      <c r="AG264" s="106"/>
      <c r="AH264" s="107"/>
      <c r="AI264" s="108"/>
      <c r="AJ264" s="109"/>
      <c r="AK264" s="109"/>
      <c r="AL264" s="109"/>
      <c r="AM264" s="297" t="e">
        <f>VLOOKUP(J264,[2]Лист2!$A$2:$B$44,2,FALSE)</f>
        <v>#N/A</v>
      </c>
      <c r="AN264" s="110"/>
      <c r="AO264" s="298" t="e">
        <f>VLOOKUP(J264,[3]Общее!$A$2:$B$111,2,FALSE)/1000</f>
        <v>#N/A</v>
      </c>
      <c r="AP264" s="111" t="str">
        <f t="shared" si="24"/>
        <v/>
      </c>
      <c r="AQ264" s="112"/>
      <c r="AR264" s="113">
        <f t="shared" si="25"/>
        <v>0</v>
      </c>
      <c r="AS264" s="114" t="str">
        <f t="shared" si="26"/>
        <v/>
      </c>
      <c r="AT264" s="115"/>
      <c r="AU264" s="108"/>
      <c r="AV264" s="116" t="b">
        <f>IF(AND(ISERR(FIND({"."},AM264))),IF(AND(0&lt;AM264,AM264&lt;($AW264+1)),"красный",IF(AND($AW264&lt;AM264,AM264&lt;($AX264+1)),"оранжевый",IF(AND($AX264&lt;AM264,AM264&lt;($AY264+1)),"желтый",IF(AND(0&lt;AM264,AM264&gt;=$AZ264),"зеленый","")))))</f>
        <v>0</v>
      </c>
      <c r="AW264" s="117" t="e">
        <f>VLOOKUP(E264,КТ!$A$4:$AC$911,26,0)</f>
        <v>#N/A</v>
      </c>
      <c r="AX264" s="116" t="e">
        <f>VLOOKUP(E264,КТ!$A$4:$AC$911,27,0)</f>
        <v>#N/A</v>
      </c>
      <c r="AY264" s="116" t="e">
        <f>VLOOKUP(E264,КТ!$A$4:$AC$911,28,0)</f>
        <v>#N/A</v>
      </c>
      <c r="AZ264" s="118" t="e">
        <f>VLOOKUP(E264,КТ!$A$4:$AC$911,29,0)</f>
        <v>#N/A</v>
      </c>
      <c r="BA264" s="119"/>
      <c r="BB264" s="119"/>
      <c r="BC264" s="119"/>
      <c r="BD264" s="131" t="e">
        <f t="shared" si="27"/>
        <v>#N/A</v>
      </c>
      <c r="BE264" s="120" t="str">
        <f>IF(E264="","",(VLOOKUP(E264,КТ!$A$4:$AD$911,30,0)))</f>
        <v/>
      </c>
      <c r="BF264" s="121" t="str">
        <f>IF(E264="","",(VLOOKUP(E264,КТ!$A$4:$AD$911,5,0)))</f>
        <v/>
      </c>
      <c r="BG264" s="122"/>
      <c r="BH264" s="132"/>
      <c r="BI264" s="132"/>
      <c r="BJ264" s="132"/>
      <c r="BK264" s="123"/>
      <c r="BL264" s="124"/>
      <c r="BM264" s="125" t="str">
        <f>IFERROR(VLOOKUP(E264,КТ!$A$4:$AE$911,31,FALSE),"")</f>
        <v/>
      </c>
      <c r="BN264" s="124"/>
      <c r="BO264" s="126"/>
      <c r="BP264" s="124"/>
      <c r="BQ264" s="124"/>
      <c r="BR264" s="127"/>
      <c r="BS264" s="127"/>
      <c r="BT264" s="128"/>
      <c r="BU264" s="128"/>
      <c r="BV264" s="129"/>
      <c r="BW264" s="129"/>
      <c r="BX264" s="129"/>
    </row>
    <row r="265" spans="1:76" s="90" customFormat="1" x14ac:dyDescent="0.25">
      <c r="A265" s="91"/>
      <c r="B265" s="278">
        <v>255</v>
      </c>
      <c r="C265" s="93"/>
      <c r="D265" s="92"/>
      <c r="E265" s="130"/>
      <c r="F265" s="94" t="e">
        <f>VLOOKUP(E265,КТ!$A$4:$B$911,2,0)</f>
        <v>#N/A</v>
      </c>
      <c r="G265" s="95"/>
      <c r="H265" s="96"/>
      <c r="I265" s="97"/>
      <c r="J265" s="98"/>
      <c r="K265" s="99"/>
      <c r="L265" s="100" t="str">
        <f t="shared" si="23"/>
        <v>НЕТ</v>
      </c>
      <c r="M265" s="101" t="e">
        <f>VLOOKUP(E265,КТ!$A$4:$X$911,24,FALSE)</f>
        <v>#N/A</v>
      </c>
      <c r="N265" s="99"/>
      <c r="O265" s="99"/>
      <c r="P265" s="102"/>
      <c r="Q265" s="103"/>
      <c r="R265" s="103"/>
      <c r="S265" s="103"/>
      <c r="T265" s="104"/>
      <c r="U265" s="105"/>
      <c r="V265" s="105"/>
      <c r="W265" s="105"/>
      <c r="X265" s="105"/>
      <c r="Y265" s="105"/>
      <c r="Z265" s="105"/>
      <c r="AA265" s="105"/>
      <c r="AB265" s="105"/>
      <c r="AC265" s="105"/>
      <c r="AD265" s="105"/>
      <c r="AE265" s="105"/>
      <c r="AF265" s="105"/>
      <c r="AG265" s="106"/>
      <c r="AH265" s="107"/>
      <c r="AI265" s="108"/>
      <c r="AJ265" s="109"/>
      <c r="AK265" s="109"/>
      <c r="AL265" s="109"/>
      <c r="AM265" s="297" t="e">
        <f>VLOOKUP(J265,[2]Лист2!$A$2:$B$44,2,FALSE)</f>
        <v>#N/A</v>
      </c>
      <c r="AN265" s="110"/>
      <c r="AO265" s="298" t="e">
        <f>VLOOKUP(J265,[3]Общее!$A$2:$B$111,2,FALSE)/1000</f>
        <v>#N/A</v>
      </c>
      <c r="AP265" s="111" t="str">
        <f t="shared" si="24"/>
        <v/>
      </c>
      <c r="AQ265" s="112"/>
      <c r="AR265" s="113">
        <f t="shared" si="25"/>
        <v>0</v>
      </c>
      <c r="AS265" s="114" t="str">
        <f t="shared" si="26"/>
        <v/>
      </c>
      <c r="AT265" s="115"/>
      <c r="AU265" s="108"/>
      <c r="AV265" s="116" t="b">
        <f>IF(AND(ISERR(FIND({"."},AM265))),IF(AND(0&lt;AM265,AM265&lt;($AW265+1)),"красный",IF(AND($AW265&lt;AM265,AM265&lt;($AX265+1)),"оранжевый",IF(AND($AX265&lt;AM265,AM265&lt;($AY265+1)),"желтый",IF(AND(0&lt;AM265,AM265&gt;=$AZ265),"зеленый","")))))</f>
        <v>0</v>
      </c>
      <c r="AW265" s="117" t="e">
        <f>VLOOKUP(E265,КТ!$A$4:$AC$911,26,0)</f>
        <v>#N/A</v>
      </c>
      <c r="AX265" s="116" t="e">
        <f>VLOOKUP(E265,КТ!$A$4:$AC$911,27,0)</f>
        <v>#N/A</v>
      </c>
      <c r="AY265" s="116" t="e">
        <f>VLOOKUP(E265,КТ!$A$4:$AC$911,28,0)</f>
        <v>#N/A</v>
      </c>
      <c r="AZ265" s="118" t="e">
        <f>VLOOKUP(E265,КТ!$A$4:$AC$911,29,0)</f>
        <v>#N/A</v>
      </c>
      <c r="BA265" s="119"/>
      <c r="BB265" s="119"/>
      <c r="BC265" s="119"/>
      <c r="BD265" s="131" t="e">
        <f t="shared" si="27"/>
        <v>#N/A</v>
      </c>
      <c r="BE265" s="120" t="str">
        <f>IF(E265="","",(VLOOKUP(E265,КТ!$A$4:$AD$911,30,0)))</f>
        <v/>
      </c>
      <c r="BF265" s="121" t="str">
        <f>IF(E265="","",(VLOOKUP(E265,КТ!$A$4:$AD$911,5,0)))</f>
        <v/>
      </c>
      <c r="BG265" s="122"/>
      <c r="BH265" s="132"/>
      <c r="BI265" s="132"/>
      <c r="BJ265" s="132"/>
      <c r="BK265" s="123"/>
      <c r="BL265" s="124"/>
      <c r="BM265" s="125" t="str">
        <f>IFERROR(VLOOKUP(E265,КТ!$A$4:$AE$911,31,FALSE),"")</f>
        <v/>
      </c>
      <c r="BN265" s="124"/>
      <c r="BO265" s="126"/>
      <c r="BP265" s="124"/>
      <c r="BQ265" s="124"/>
      <c r="BR265" s="127"/>
      <c r="BS265" s="127"/>
      <c r="BT265" s="128"/>
      <c r="BU265" s="128"/>
      <c r="BV265" s="129"/>
      <c r="BW265" s="129"/>
      <c r="BX265" s="129"/>
    </row>
    <row r="266" spans="1:76" s="90" customFormat="1" x14ac:dyDescent="0.25">
      <c r="A266" s="91"/>
      <c r="B266" s="278">
        <v>256</v>
      </c>
      <c r="C266" s="93"/>
      <c r="D266" s="92"/>
      <c r="E266" s="130"/>
      <c r="F266" s="94" t="e">
        <f>VLOOKUP(E266,КТ!$A$4:$B$911,2,0)</f>
        <v>#N/A</v>
      </c>
      <c r="G266" s="95"/>
      <c r="H266" s="96"/>
      <c r="I266" s="97"/>
      <c r="J266" s="98"/>
      <c r="K266" s="99"/>
      <c r="L266" s="100" t="str">
        <f t="shared" si="23"/>
        <v>НЕТ</v>
      </c>
      <c r="M266" s="101" t="e">
        <f>VLOOKUP(E266,КТ!$A$4:$X$911,24,FALSE)</f>
        <v>#N/A</v>
      </c>
      <c r="N266" s="99"/>
      <c r="O266" s="99"/>
      <c r="P266" s="102"/>
      <c r="Q266" s="103"/>
      <c r="R266" s="103"/>
      <c r="S266" s="103"/>
      <c r="T266" s="104"/>
      <c r="U266" s="105"/>
      <c r="V266" s="105"/>
      <c r="W266" s="105"/>
      <c r="X266" s="105"/>
      <c r="Y266" s="105"/>
      <c r="Z266" s="105"/>
      <c r="AA266" s="105"/>
      <c r="AB266" s="105"/>
      <c r="AC266" s="105"/>
      <c r="AD266" s="105"/>
      <c r="AE266" s="105"/>
      <c r="AF266" s="105"/>
      <c r="AG266" s="106"/>
      <c r="AH266" s="107"/>
      <c r="AI266" s="108"/>
      <c r="AJ266" s="109"/>
      <c r="AK266" s="109"/>
      <c r="AL266" s="109"/>
      <c r="AM266" s="297" t="e">
        <f>VLOOKUP(J266,[2]Лист2!$A$2:$B$44,2,FALSE)</f>
        <v>#N/A</v>
      </c>
      <c r="AN266" s="110"/>
      <c r="AO266" s="298" t="e">
        <f>VLOOKUP(J266,[3]Общее!$A$2:$B$111,2,FALSE)/1000</f>
        <v>#N/A</v>
      </c>
      <c r="AP266" s="111" t="str">
        <f t="shared" si="24"/>
        <v/>
      </c>
      <c r="AQ266" s="112"/>
      <c r="AR266" s="113">
        <f t="shared" si="25"/>
        <v>0</v>
      </c>
      <c r="AS266" s="114" t="str">
        <f t="shared" si="26"/>
        <v/>
      </c>
      <c r="AT266" s="115"/>
      <c r="AU266" s="108"/>
      <c r="AV266" s="116" t="b">
        <f>IF(AND(ISERR(FIND({"."},AM266))),IF(AND(0&lt;AM266,AM266&lt;($AW266+1)),"красный",IF(AND($AW266&lt;AM266,AM266&lt;($AX266+1)),"оранжевый",IF(AND($AX266&lt;AM266,AM266&lt;($AY266+1)),"желтый",IF(AND(0&lt;AM266,AM266&gt;=$AZ266),"зеленый","")))))</f>
        <v>0</v>
      </c>
      <c r="AW266" s="117" t="e">
        <f>VLOOKUP(E266,КТ!$A$4:$AC$911,26,0)</f>
        <v>#N/A</v>
      </c>
      <c r="AX266" s="116" t="e">
        <f>VLOOKUP(E266,КТ!$A$4:$AC$911,27,0)</f>
        <v>#N/A</v>
      </c>
      <c r="AY266" s="116" t="e">
        <f>VLOOKUP(E266,КТ!$A$4:$AC$911,28,0)</f>
        <v>#N/A</v>
      </c>
      <c r="AZ266" s="118" t="e">
        <f>VLOOKUP(E266,КТ!$A$4:$AC$911,29,0)</f>
        <v>#N/A</v>
      </c>
      <c r="BA266" s="119"/>
      <c r="BB266" s="119"/>
      <c r="BC266" s="119"/>
      <c r="BD266" s="131" t="e">
        <f t="shared" si="27"/>
        <v>#N/A</v>
      </c>
      <c r="BE266" s="120" t="str">
        <f>IF(E266="","",(VLOOKUP(E266,КТ!$A$4:$AD$911,30,0)))</f>
        <v/>
      </c>
      <c r="BF266" s="121" t="str">
        <f>IF(E266="","",(VLOOKUP(E266,КТ!$A$4:$AD$911,5,0)))</f>
        <v/>
      </c>
      <c r="BG266" s="122"/>
      <c r="BH266" s="132"/>
      <c r="BI266" s="132"/>
      <c r="BJ266" s="132"/>
      <c r="BK266" s="123"/>
      <c r="BL266" s="124"/>
      <c r="BM266" s="125" t="str">
        <f>IFERROR(VLOOKUP(E266,КТ!$A$4:$AE$911,31,FALSE),"")</f>
        <v/>
      </c>
      <c r="BN266" s="124"/>
      <c r="BO266" s="126"/>
      <c r="BP266" s="124"/>
      <c r="BQ266" s="124"/>
      <c r="BR266" s="127"/>
      <c r="BS266" s="127"/>
      <c r="BT266" s="128"/>
      <c r="BU266" s="128"/>
      <c r="BV266" s="129"/>
      <c r="BW266" s="129"/>
      <c r="BX266" s="129"/>
    </row>
    <row r="267" spans="1:76" s="90" customFormat="1" x14ac:dyDescent="0.25">
      <c r="A267" s="91"/>
      <c r="B267" s="278">
        <v>257</v>
      </c>
      <c r="C267" s="93"/>
      <c r="D267" s="92"/>
      <c r="E267" s="130"/>
      <c r="F267" s="94" t="e">
        <f>VLOOKUP(E267,КТ!$A$4:$B$911,2,0)</f>
        <v>#N/A</v>
      </c>
      <c r="G267" s="95"/>
      <c r="H267" s="96"/>
      <c r="I267" s="97"/>
      <c r="J267" s="98"/>
      <c r="K267" s="99"/>
      <c r="L267" s="100" t="str">
        <f t="shared" ref="L267:L330" si="28">IF(OR(AND(I267&gt;=300000,ROUNDUP((O267-N267)/365,1)&gt;=3),I267&gt;=500000),"ДА","НЕТ")</f>
        <v>НЕТ</v>
      </c>
      <c r="M267" s="101" t="e">
        <f>VLOOKUP(E267,КТ!$A$4:$X$911,24,FALSE)</f>
        <v>#N/A</v>
      </c>
      <c r="N267" s="99"/>
      <c r="O267" s="99"/>
      <c r="P267" s="102"/>
      <c r="Q267" s="103"/>
      <c r="R267" s="103"/>
      <c r="S267" s="103"/>
      <c r="T267" s="104"/>
      <c r="U267" s="105"/>
      <c r="V267" s="105"/>
      <c r="W267" s="105"/>
      <c r="X267" s="105"/>
      <c r="Y267" s="105"/>
      <c r="Z267" s="105"/>
      <c r="AA267" s="105"/>
      <c r="AB267" s="105"/>
      <c r="AC267" s="105"/>
      <c r="AD267" s="105"/>
      <c r="AE267" s="105"/>
      <c r="AF267" s="105"/>
      <c r="AG267" s="106"/>
      <c r="AH267" s="107"/>
      <c r="AI267" s="108"/>
      <c r="AJ267" s="109"/>
      <c r="AK267" s="109"/>
      <c r="AL267" s="109"/>
      <c r="AM267" s="297" t="e">
        <f>VLOOKUP(J267,[2]Лист2!$A$2:$B$44,2,FALSE)</f>
        <v>#N/A</v>
      </c>
      <c r="AN267" s="110"/>
      <c r="AO267" s="298" t="e">
        <f>VLOOKUP(J267,[3]Общее!$A$2:$B$111,2,FALSE)/1000</f>
        <v>#N/A</v>
      </c>
      <c r="AP267" s="111" t="str">
        <f t="shared" ref="AP267:AP330" si="29">IFERROR(AO267/I267*100,"")</f>
        <v/>
      </c>
      <c r="AQ267" s="112"/>
      <c r="AR267" s="113">
        <f t="shared" ref="AR267:AR330" si="30">I267-AQ267</f>
        <v>0</v>
      </c>
      <c r="AS267" s="114" t="str">
        <f t="shared" ref="AS267:AS330" si="31">IFERROR(AQ267/I267*100,"")</f>
        <v/>
      </c>
      <c r="AT267" s="115"/>
      <c r="AU267" s="108"/>
      <c r="AV267" s="116" t="b">
        <f>IF(AND(ISERR(FIND({"."},AM267))),IF(AND(0&lt;AM267,AM267&lt;($AW267+1)),"красный",IF(AND($AW267&lt;AM267,AM267&lt;($AX267+1)),"оранжевый",IF(AND($AX267&lt;AM267,AM267&lt;($AY267+1)),"желтый",IF(AND(0&lt;AM267,AM267&gt;=$AZ267),"зеленый","")))))</f>
        <v>0</v>
      </c>
      <c r="AW267" s="117" t="e">
        <f>VLOOKUP(E267,КТ!$A$4:$AC$911,26,0)</f>
        <v>#N/A</v>
      </c>
      <c r="AX267" s="116" t="e">
        <f>VLOOKUP(E267,КТ!$A$4:$AC$911,27,0)</f>
        <v>#N/A</v>
      </c>
      <c r="AY267" s="116" t="e">
        <f>VLOOKUP(E267,КТ!$A$4:$AC$911,28,0)</f>
        <v>#N/A</v>
      </c>
      <c r="AZ267" s="118" t="e">
        <f>VLOOKUP(E267,КТ!$A$4:$AC$911,29,0)</f>
        <v>#N/A</v>
      </c>
      <c r="BA267" s="119"/>
      <c r="BB267" s="119"/>
      <c r="BC267" s="119"/>
      <c r="BD267" s="131" t="e">
        <f t="shared" ref="BD267:BD330" si="32">IF(AND(0&lt;(U267+V267),0&lt;(X267+Y267),0&lt;AH267,90&lt;=AM267),"вопрос","соот-т")</f>
        <v>#N/A</v>
      </c>
      <c r="BE267" s="120" t="str">
        <f>IF(E267="","",(VLOOKUP(E267,КТ!$A$4:$AD$911,30,0)))</f>
        <v/>
      </c>
      <c r="BF267" s="121" t="str">
        <f>IF(E267="","",(VLOOKUP(E267,КТ!$A$4:$AD$911,5,0)))</f>
        <v/>
      </c>
      <c r="BG267" s="122"/>
      <c r="BH267" s="132"/>
      <c r="BI267" s="132"/>
      <c r="BJ267" s="132"/>
      <c r="BK267" s="123"/>
      <c r="BL267" s="124"/>
      <c r="BM267" s="125" t="str">
        <f>IFERROR(VLOOKUP(E267,КТ!$A$4:$AE$911,31,FALSE),"")</f>
        <v/>
      </c>
      <c r="BN267" s="124"/>
      <c r="BO267" s="126"/>
      <c r="BP267" s="124"/>
      <c r="BQ267" s="124"/>
      <c r="BR267" s="127"/>
      <c r="BS267" s="127"/>
      <c r="BT267" s="128"/>
      <c r="BU267" s="128"/>
      <c r="BV267" s="129"/>
      <c r="BW267" s="129"/>
      <c r="BX267" s="129"/>
    </row>
    <row r="268" spans="1:76" s="90" customFormat="1" x14ac:dyDescent="0.25">
      <c r="A268" s="91"/>
      <c r="B268" s="278">
        <v>258</v>
      </c>
      <c r="C268" s="93"/>
      <c r="D268" s="92"/>
      <c r="E268" s="130"/>
      <c r="F268" s="94" t="e">
        <f>VLOOKUP(E268,КТ!$A$4:$B$911,2,0)</f>
        <v>#N/A</v>
      </c>
      <c r="G268" s="95"/>
      <c r="H268" s="96"/>
      <c r="I268" s="97"/>
      <c r="J268" s="98"/>
      <c r="K268" s="99"/>
      <c r="L268" s="100" t="str">
        <f t="shared" si="28"/>
        <v>НЕТ</v>
      </c>
      <c r="M268" s="101" t="e">
        <f>VLOOKUP(E268,КТ!$A$4:$X$911,24,FALSE)</f>
        <v>#N/A</v>
      </c>
      <c r="N268" s="99"/>
      <c r="O268" s="99"/>
      <c r="P268" s="102"/>
      <c r="Q268" s="103"/>
      <c r="R268" s="103"/>
      <c r="S268" s="103"/>
      <c r="T268" s="104"/>
      <c r="U268" s="105"/>
      <c r="V268" s="105"/>
      <c r="W268" s="105"/>
      <c r="X268" s="105"/>
      <c r="Y268" s="105"/>
      <c r="Z268" s="105"/>
      <c r="AA268" s="105"/>
      <c r="AB268" s="105"/>
      <c r="AC268" s="105"/>
      <c r="AD268" s="105"/>
      <c r="AE268" s="105"/>
      <c r="AF268" s="105"/>
      <c r="AG268" s="106"/>
      <c r="AH268" s="107"/>
      <c r="AI268" s="108"/>
      <c r="AJ268" s="109"/>
      <c r="AK268" s="109"/>
      <c r="AL268" s="109"/>
      <c r="AM268" s="297" t="e">
        <f>VLOOKUP(J268,[2]Лист2!$A$2:$B$44,2,FALSE)</f>
        <v>#N/A</v>
      </c>
      <c r="AN268" s="110"/>
      <c r="AO268" s="298" t="e">
        <f>VLOOKUP(J268,[3]Общее!$A$2:$B$111,2,FALSE)/1000</f>
        <v>#N/A</v>
      </c>
      <c r="AP268" s="111" t="str">
        <f t="shared" si="29"/>
        <v/>
      </c>
      <c r="AQ268" s="112"/>
      <c r="AR268" s="113">
        <f t="shared" si="30"/>
        <v>0</v>
      </c>
      <c r="AS268" s="114" t="str">
        <f t="shared" si="31"/>
        <v/>
      </c>
      <c r="AT268" s="115"/>
      <c r="AU268" s="108"/>
      <c r="AV268" s="116" t="b">
        <f>IF(AND(ISERR(FIND({"."},AM268))),IF(AND(0&lt;AM268,AM268&lt;($AW268+1)),"красный",IF(AND($AW268&lt;AM268,AM268&lt;($AX268+1)),"оранжевый",IF(AND($AX268&lt;AM268,AM268&lt;($AY268+1)),"желтый",IF(AND(0&lt;AM268,AM268&gt;=$AZ268),"зеленый","")))))</f>
        <v>0</v>
      </c>
      <c r="AW268" s="117" t="e">
        <f>VLOOKUP(E268,КТ!$A$4:$AC$911,26,0)</f>
        <v>#N/A</v>
      </c>
      <c r="AX268" s="116" t="e">
        <f>VLOOKUP(E268,КТ!$A$4:$AC$911,27,0)</f>
        <v>#N/A</v>
      </c>
      <c r="AY268" s="116" t="e">
        <f>VLOOKUP(E268,КТ!$A$4:$AC$911,28,0)</f>
        <v>#N/A</v>
      </c>
      <c r="AZ268" s="118" t="e">
        <f>VLOOKUP(E268,КТ!$A$4:$AC$911,29,0)</f>
        <v>#N/A</v>
      </c>
      <c r="BA268" s="119"/>
      <c r="BB268" s="119"/>
      <c r="BC268" s="119"/>
      <c r="BD268" s="131" t="e">
        <f t="shared" si="32"/>
        <v>#N/A</v>
      </c>
      <c r="BE268" s="120" t="str">
        <f>IF(E268="","",(VLOOKUP(E268,КТ!$A$4:$AD$911,30,0)))</f>
        <v/>
      </c>
      <c r="BF268" s="121" t="str">
        <f>IF(E268="","",(VLOOKUP(E268,КТ!$A$4:$AD$911,5,0)))</f>
        <v/>
      </c>
      <c r="BG268" s="122"/>
      <c r="BH268" s="132"/>
      <c r="BI268" s="132"/>
      <c r="BJ268" s="132"/>
      <c r="BK268" s="123"/>
      <c r="BL268" s="124"/>
      <c r="BM268" s="125" t="str">
        <f>IFERROR(VLOOKUP(E268,КТ!$A$4:$AE$911,31,FALSE),"")</f>
        <v/>
      </c>
      <c r="BN268" s="124"/>
      <c r="BO268" s="126"/>
      <c r="BP268" s="124"/>
      <c r="BQ268" s="124"/>
      <c r="BR268" s="127"/>
      <c r="BS268" s="127"/>
      <c r="BT268" s="128"/>
      <c r="BU268" s="128"/>
      <c r="BV268" s="129"/>
      <c r="BW268" s="129"/>
      <c r="BX268" s="129"/>
    </row>
    <row r="269" spans="1:76" s="90" customFormat="1" x14ac:dyDescent="0.25">
      <c r="A269" s="91"/>
      <c r="B269" s="278">
        <v>259</v>
      </c>
      <c r="C269" s="93"/>
      <c r="D269" s="92"/>
      <c r="E269" s="130"/>
      <c r="F269" s="94" t="e">
        <f>VLOOKUP(E269,КТ!$A$4:$B$911,2,0)</f>
        <v>#N/A</v>
      </c>
      <c r="G269" s="95"/>
      <c r="H269" s="96"/>
      <c r="I269" s="97"/>
      <c r="J269" s="98"/>
      <c r="K269" s="99"/>
      <c r="L269" s="100" t="str">
        <f t="shared" si="28"/>
        <v>НЕТ</v>
      </c>
      <c r="M269" s="101" t="e">
        <f>VLOOKUP(E269,КТ!$A$4:$X$911,24,FALSE)</f>
        <v>#N/A</v>
      </c>
      <c r="N269" s="99"/>
      <c r="O269" s="99"/>
      <c r="P269" s="102"/>
      <c r="Q269" s="103"/>
      <c r="R269" s="103"/>
      <c r="S269" s="103"/>
      <c r="T269" s="104"/>
      <c r="U269" s="105"/>
      <c r="V269" s="105"/>
      <c r="W269" s="105"/>
      <c r="X269" s="105"/>
      <c r="Y269" s="105"/>
      <c r="Z269" s="105"/>
      <c r="AA269" s="105"/>
      <c r="AB269" s="105"/>
      <c r="AC269" s="105"/>
      <c r="AD269" s="105"/>
      <c r="AE269" s="105"/>
      <c r="AF269" s="105"/>
      <c r="AG269" s="106"/>
      <c r="AH269" s="107"/>
      <c r="AI269" s="108"/>
      <c r="AJ269" s="109"/>
      <c r="AK269" s="109"/>
      <c r="AL269" s="109"/>
      <c r="AM269" s="297" t="e">
        <f>VLOOKUP(J269,[2]Лист2!$A$2:$B$44,2,FALSE)</f>
        <v>#N/A</v>
      </c>
      <c r="AN269" s="110"/>
      <c r="AO269" s="298" t="e">
        <f>VLOOKUP(J269,[3]Общее!$A$2:$B$111,2,FALSE)/1000</f>
        <v>#N/A</v>
      </c>
      <c r="AP269" s="111" t="str">
        <f t="shared" si="29"/>
        <v/>
      </c>
      <c r="AQ269" s="112"/>
      <c r="AR269" s="113">
        <f t="shared" si="30"/>
        <v>0</v>
      </c>
      <c r="AS269" s="114" t="str">
        <f t="shared" si="31"/>
        <v/>
      </c>
      <c r="AT269" s="115"/>
      <c r="AU269" s="108"/>
      <c r="AV269" s="116" t="b">
        <f>IF(AND(ISERR(FIND({"."},AM269))),IF(AND(0&lt;AM269,AM269&lt;($AW269+1)),"красный",IF(AND($AW269&lt;AM269,AM269&lt;($AX269+1)),"оранжевый",IF(AND($AX269&lt;AM269,AM269&lt;($AY269+1)),"желтый",IF(AND(0&lt;AM269,AM269&gt;=$AZ269),"зеленый","")))))</f>
        <v>0</v>
      </c>
      <c r="AW269" s="117" t="e">
        <f>VLOOKUP(E269,КТ!$A$4:$AC$911,26,0)</f>
        <v>#N/A</v>
      </c>
      <c r="AX269" s="116" t="e">
        <f>VLOOKUP(E269,КТ!$A$4:$AC$911,27,0)</f>
        <v>#N/A</v>
      </c>
      <c r="AY269" s="116" t="e">
        <f>VLOOKUP(E269,КТ!$A$4:$AC$911,28,0)</f>
        <v>#N/A</v>
      </c>
      <c r="AZ269" s="118" t="e">
        <f>VLOOKUP(E269,КТ!$A$4:$AC$911,29,0)</f>
        <v>#N/A</v>
      </c>
      <c r="BA269" s="119"/>
      <c r="BB269" s="119"/>
      <c r="BC269" s="119"/>
      <c r="BD269" s="131" t="e">
        <f t="shared" si="32"/>
        <v>#N/A</v>
      </c>
      <c r="BE269" s="120" t="str">
        <f>IF(E269="","",(VLOOKUP(E269,КТ!$A$4:$AD$911,30,0)))</f>
        <v/>
      </c>
      <c r="BF269" s="121" t="str">
        <f>IF(E269="","",(VLOOKUP(E269,КТ!$A$4:$AD$911,5,0)))</f>
        <v/>
      </c>
      <c r="BG269" s="122"/>
      <c r="BH269" s="132"/>
      <c r="BI269" s="132"/>
      <c r="BJ269" s="132"/>
      <c r="BK269" s="123"/>
      <c r="BL269" s="124"/>
      <c r="BM269" s="125" t="str">
        <f>IFERROR(VLOOKUP(E269,КТ!$A$4:$AE$911,31,FALSE),"")</f>
        <v/>
      </c>
      <c r="BN269" s="124"/>
      <c r="BO269" s="126"/>
      <c r="BP269" s="124"/>
      <c r="BQ269" s="124"/>
      <c r="BR269" s="127"/>
      <c r="BS269" s="127"/>
      <c r="BT269" s="128"/>
      <c r="BU269" s="128"/>
      <c r="BV269" s="129"/>
      <c r="BW269" s="129"/>
      <c r="BX269" s="129"/>
    </row>
    <row r="270" spans="1:76" s="90" customFormat="1" x14ac:dyDescent="0.25">
      <c r="A270" s="91"/>
      <c r="B270" s="278">
        <v>260</v>
      </c>
      <c r="C270" s="93"/>
      <c r="D270" s="92"/>
      <c r="E270" s="130"/>
      <c r="F270" s="94" t="e">
        <f>VLOOKUP(E270,КТ!$A$4:$B$911,2,0)</f>
        <v>#N/A</v>
      </c>
      <c r="G270" s="95"/>
      <c r="H270" s="96"/>
      <c r="I270" s="97"/>
      <c r="J270" s="98"/>
      <c r="K270" s="99"/>
      <c r="L270" s="100" t="str">
        <f t="shared" si="28"/>
        <v>НЕТ</v>
      </c>
      <c r="M270" s="101" t="e">
        <f>VLOOKUP(E270,КТ!$A$4:$X$911,24,FALSE)</f>
        <v>#N/A</v>
      </c>
      <c r="N270" s="99"/>
      <c r="O270" s="99"/>
      <c r="P270" s="102"/>
      <c r="Q270" s="103"/>
      <c r="R270" s="103"/>
      <c r="S270" s="103"/>
      <c r="T270" s="104"/>
      <c r="U270" s="105"/>
      <c r="V270" s="105"/>
      <c r="W270" s="105"/>
      <c r="X270" s="105"/>
      <c r="Y270" s="105"/>
      <c r="Z270" s="105"/>
      <c r="AA270" s="105"/>
      <c r="AB270" s="105"/>
      <c r="AC270" s="105"/>
      <c r="AD270" s="105"/>
      <c r="AE270" s="105"/>
      <c r="AF270" s="105"/>
      <c r="AG270" s="106"/>
      <c r="AH270" s="107"/>
      <c r="AI270" s="108"/>
      <c r="AJ270" s="109"/>
      <c r="AK270" s="109"/>
      <c r="AL270" s="109"/>
      <c r="AM270" s="297" t="e">
        <f>VLOOKUP(J270,[2]Лист2!$A$2:$B$44,2,FALSE)</f>
        <v>#N/A</v>
      </c>
      <c r="AN270" s="110"/>
      <c r="AO270" s="298" t="e">
        <f>VLOOKUP(J270,[3]Общее!$A$2:$B$111,2,FALSE)/1000</f>
        <v>#N/A</v>
      </c>
      <c r="AP270" s="111" t="str">
        <f t="shared" si="29"/>
        <v/>
      </c>
      <c r="AQ270" s="112"/>
      <c r="AR270" s="113">
        <f t="shared" si="30"/>
        <v>0</v>
      </c>
      <c r="AS270" s="114" t="str">
        <f t="shared" si="31"/>
        <v/>
      </c>
      <c r="AT270" s="115"/>
      <c r="AU270" s="108"/>
      <c r="AV270" s="116" t="b">
        <f>IF(AND(ISERR(FIND({"."},AM270))),IF(AND(0&lt;AM270,AM270&lt;($AW270+1)),"красный",IF(AND($AW270&lt;AM270,AM270&lt;($AX270+1)),"оранжевый",IF(AND($AX270&lt;AM270,AM270&lt;($AY270+1)),"желтый",IF(AND(0&lt;AM270,AM270&gt;=$AZ270),"зеленый","")))))</f>
        <v>0</v>
      </c>
      <c r="AW270" s="117" t="e">
        <f>VLOOKUP(E270,КТ!$A$4:$AC$911,26,0)</f>
        <v>#N/A</v>
      </c>
      <c r="AX270" s="116" t="e">
        <f>VLOOKUP(E270,КТ!$A$4:$AC$911,27,0)</f>
        <v>#N/A</v>
      </c>
      <c r="AY270" s="116" t="e">
        <f>VLOOKUP(E270,КТ!$A$4:$AC$911,28,0)</f>
        <v>#N/A</v>
      </c>
      <c r="AZ270" s="118" t="e">
        <f>VLOOKUP(E270,КТ!$A$4:$AC$911,29,0)</f>
        <v>#N/A</v>
      </c>
      <c r="BA270" s="119"/>
      <c r="BB270" s="119"/>
      <c r="BC270" s="119"/>
      <c r="BD270" s="131" t="e">
        <f t="shared" si="32"/>
        <v>#N/A</v>
      </c>
      <c r="BE270" s="120" t="str">
        <f>IF(E270="","",(VLOOKUP(E270,КТ!$A$4:$AD$911,30,0)))</f>
        <v/>
      </c>
      <c r="BF270" s="121" t="str">
        <f>IF(E270="","",(VLOOKUP(E270,КТ!$A$4:$AD$911,5,0)))</f>
        <v/>
      </c>
      <c r="BG270" s="122"/>
      <c r="BH270" s="132"/>
      <c r="BI270" s="132"/>
      <c r="BJ270" s="132"/>
      <c r="BK270" s="123"/>
      <c r="BL270" s="124"/>
      <c r="BM270" s="125" t="str">
        <f>IFERROR(VLOOKUP(E270,КТ!$A$4:$AE$911,31,FALSE),"")</f>
        <v/>
      </c>
      <c r="BN270" s="124"/>
      <c r="BO270" s="126"/>
      <c r="BP270" s="124"/>
      <c r="BQ270" s="124"/>
      <c r="BR270" s="127"/>
      <c r="BS270" s="127"/>
      <c r="BT270" s="128"/>
      <c r="BU270" s="128"/>
      <c r="BV270" s="129"/>
      <c r="BW270" s="129"/>
      <c r="BX270" s="129"/>
    </row>
    <row r="271" spans="1:76" s="90" customFormat="1" x14ac:dyDescent="0.25">
      <c r="A271" s="91"/>
      <c r="B271" s="278">
        <v>261</v>
      </c>
      <c r="C271" s="93"/>
      <c r="D271" s="92"/>
      <c r="E271" s="130"/>
      <c r="F271" s="94" t="e">
        <f>VLOOKUP(E271,КТ!$A$4:$B$911,2,0)</f>
        <v>#N/A</v>
      </c>
      <c r="G271" s="95"/>
      <c r="H271" s="96"/>
      <c r="I271" s="97"/>
      <c r="J271" s="98"/>
      <c r="K271" s="99"/>
      <c r="L271" s="100" t="str">
        <f t="shared" si="28"/>
        <v>НЕТ</v>
      </c>
      <c r="M271" s="101" t="e">
        <f>VLOOKUP(E271,КТ!$A$4:$X$911,24,FALSE)</f>
        <v>#N/A</v>
      </c>
      <c r="N271" s="99"/>
      <c r="O271" s="99"/>
      <c r="P271" s="102"/>
      <c r="Q271" s="103"/>
      <c r="R271" s="103"/>
      <c r="S271" s="103"/>
      <c r="T271" s="104"/>
      <c r="U271" s="105"/>
      <c r="V271" s="105"/>
      <c r="W271" s="105"/>
      <c r="X271" s="105"/>
      <c r="Y271" s="105"/>
      <c r="Z271" s="105"/>
      <c r="AA271" s="105"/>
      <c r="AB271" s="105"/>
      <c r="AC271" s="105"/>
      <c r="AD271" s="105"/>
      <c r="AE271" s="105"/>
      <c r="AF271" s="105"/>
      <c r="AG271" s="106"/>
      <c r="AH271" s="107"/>
      <c r="AI271" s="108"/>
      <c r="AJ271" s="109"/>
      <c r="AK271" s="109"/>
      <c r="AL271" s="109"/>
      <c r="AM271" s="297" t="e">
        <f>VLOOKUP(J271,[2]Лист2!$A$2:$B$44,2,FALSE)</f>
        <v>#N/A</v>
      </c>
      <c r="AN271" s="110"/>
      <c r="AO271" s="298" t="e">
        <f>VLOOKUP(J271,[3]Общее!$A$2:$B$111,2,FALSE)/1000</f>
        <v>#N/A</v>
      </c>
      <c r="AP271" s="111" t="str">
        <f t="shared" si="29"/>
        <v/>
      </c>
      <c r="AQ271" s="112"/>
      <c r="AR271" s="113">
        <f t="shared" si="30"/>
        <v>0</v>
      </c>
      <c r="AS271" s="114" t="str">
        <f t="shared" si="31"/>
        <v/>
      </c>
      <c r="AT271" s="115"/>
      <c r="AU271" s="108"/>
      <c r="AV271" s="116" t="b">
        <f>IF(AND(ISERR(FIND({"."},AM271))),IF(AND(0&lt;AM271,AM271&lt;($AW271+1)),"красный",IF(AND($AW271&lt;AM271,AM271&lt;($AX271+1)),"оранжевый",IF(AND($AX271&lt;AM271,AM271&lt;($AY271+1)),"желтый",IF(AND(0&lt;AM271,AM271&gt;=$AZ271),"зеленый","")))))</f>
        <v>0</v>
      </c>
      <c r="AW271" s="117" t="e">
        <f>VLOOKUP(E271,КТ!$A$4:$AC$911,26,0)</f>
        <v>#N/A</v>
      </c>
      <c r="AX271" s="116" t="e">
        <f>VLOOKUP(E271,КТ!$A$4:$AC$911,27,0)</f>
        <v>#N/A</v>
      </c>
      <c r="AY271" s="116" t="e">
        <f>VLOOKUP(E271,КТ!$A$4:$AC$911,28,0)</f>
        <v>#N/A</v>
      </c>
      <c r="AZ271" s="118" t="e">
        <f>VLOOKUP(E271,КТ!$A$4:$AC$911,29,0)</f>
        <v>#N/A</v>
      </c>
      <c r="BA271" s="119"/>
      <c r="BB271" s="119"/>
      <c r="BC271" s="119"/>
      <c r="BD271" s="131" t="e">
        <f t="shared" si="32"/>
        <v>#N/A</v>
      </c>
      <c r="BE271" s="120" t="str">
        <f>IF(E271="","",(VLOOKUP(E271,КТ!$A$4:$AD$911,30,0)))</f>
        <v/>
      </c>
      <c r="BF271" s="121" t="str">
        <f>IF(E271="","",(VLOOKUP(E271,КТ!$A$4:$AD$911,5,0)))</f>
        <v/>
      </c>
      <c r="BG271" s="122"/>
      <c r="BH271" s="132"/>
      <c r="BI271" s="132"/>
      <c r="BJ271" s="132"/>
      <c r="BK271" s="123"/>
      <c r="BL271" s="124"/>
      <c r="BM271" s="125" t="str">
        <f>IFERROR(VLOOKUP(E271,КТ!$A$4:$AE$911,31,FALSE),"")</f>
        <v/>
      </c>
      <c r="BN271" s="124"/>
      <c r="BO271" s="126"/>
      <c r="BP271" s="124"/>
      <c r="BQ271" s="124"/>
      <c r="BR271" s="127"/>
      <c r="BS271" s="127"/>
      <c r="BT271" s="128"/>
      <c r="BU271" s="128"/>
      <c r="BV271" s="129"/>
      <c r="BW271" s="129"/>
      <c r="BX271" s="129"/>
    </row>
    <row r="272" spans="1:76" s="90" customFormat="1" x14ac:dyDescent="0.25">
      <c r="A272" s="91"/>
      <c r="B272" s="278">
        <v>262</v>
      </c>
      <c r="C272" s="93"/>
      <c r="D272" s="92"/>
      <c r="E272" s="130"/>
      <c r="F272" s="94" t="e">
        <f>VLOOKUP(E272,КТ!$A$4:$B$911,2,0)</f>
        <v>#N/A</v>
      </c>
      <c r="G272" s="95"/>
      <c r="H272" s="96"/>
      <c r="I272" s="97"/>
      <c r="J272" s="98"/>
      <c r="K272" s="99"/>
      <c r="L272" s="100" t="str">
        <f t="shared" si="28"/>
        <v>НЕТ</v>
      </c>
      <c r="M272" s="101" t="e">
        <f>VLOOKUP(E272,КТ!$A$4:$X$911,24,FALSE)</f>
        <v>#N/A</v>
      </c>
      <c r="N272" s="99"/>
      <c r="O272" s="99"/>
      <c r="P272" s="102"/>
      <c r="Q272" s="103"/>
      <c r="R272" s="103"/>
      <c r="S272" s="103"/>
      <c r="T272" s="104"/>
      <c r="U272" s="105"/>
      <c r="V272" s="105"/>
      <c r="W272" s="105"/>
      <c r="X272" s="105"/>
      <c r="Y272" s="105"/>
      <c r="Z272" s="105"/>
      <c r="AA272" s="105"/>
      <c r="AB272" s="105"/>
      <c r="AC272" s="105"/>
      <c r="AD272" s="105"/>
      <c r="AE272" s="105"/>
      <c r="AF272" s="105"/>
      <c r="AG272" s="106"/>
      <c r="AH272" s="107"/>
      <c r="AI272" s="108"/>
      <c r="AJ272" s="109"/>
      <c r="AK272" s="109"/>
      <c r="AL272" s="109"/>
      <c r="AM272" s="297" t="e">
        <f>VLOOKUP(J272,[2]Лист2!$A$2:$B$44,2,FALSE)</f>
        <v>#N/A</v>
      </c>
      <c r="AN272" s="110"/>
      <c r="AO272" s="298" t="e">
        <f>VLOOKUP(J272,[3]Общее!$A$2:$B$111,2,FALSE)/1000</f>
        <v>#N/A</v>
      </c>
      <c r="AP272" s="111" t="str">
        <f t="shared" si="29"/>
        <v/>
      </c>
      <c r="AQ272" s="112"/>
      <c r="AR272" s="113">
        <f t="shared" si="30"/>
        <v>0</v>
      </c>
      <c r="AS272" s="114" t="str">
        <f t="shared" si="31"/>
        <v/>
      </c>
      <c r="AT272" s="115"/>
      <c r="AU272" s="108"/>
      <c r="AV272" s="116" t="b">
        <f>IF(AND(ISERR(FIND({"."},AM272))),IF(AND(0&lt;AM272,AM272&lt;($AW272+1)),"красный",IF(AND($AW272&lt;AM272,AM272&lt;($AX272+1)),"оранжевый",IF(AND($AX272&lt;AM272,AM272&lt;($AY272+1)),"желтый",IF(AND(0&lt;AM272,AM272&gt;=$AZ272),"зеленый","")))))</f>
        <v>0</v>
      </c>
      <c r="AW272" s="117" t="e">
        <f>VLOOKUP(E272,КТ!$A$4:$AC$911,26,0)</f>
        <v>#N/A</v>
      </c>
      <c r="AX272" s="116" t="e">
        <f>VLOOKUP(E272,КТ!$A$4:$AC$911,27,0)</f>
        <v>#N/A</v>
      </c>
      <c r="AY272" s="116" t="e">
        <f>VLOOKUP(E272,КТ!$A$4:$AC$911,28,0)</f>
        <v>#N/A</v>
      </c>
      <c r="AZ272" s="118" t="e">
        <f>VLOOKUP(E272,КТ!$A$4:$AC$911,29,0)</f>
        <v>#N/A</v>
      </c>
      <c r="BA272" s="119"/>
      <c r="BB272" s="119"/>
      <c r="BC272" s="119"/>
      <c r="BD272" s="131" t="e">
        <f t="shared" si="32"/>
        <v>#N/A</v>
      </c>
      <c r="BE272" s="120" t="str">
        <f>IF(E272="","",(VLOOKUP(E272,КТ!$A$4:$AD$911,30,0)))</f>
        <v/>
      </c>
      <c r="BF272" s="121" t="str">
        <f>IF(E272="","",(VLOOKUP(E272,КТ!$A$4:$AD$911,5,0)))</f>
        <v/>
      </c>
      <c r="BG272" s="122"/>
      <c r="BH272" s="132"/>
      <c r="BI272" s="132"/>
      <c r="BJ272" s="132"/>
      <c r="BK272" s="123"/>
      <c r="BL272" s="124"/>
      <c r="BM272" s="125" t="str">
        <f>IFERROR(VLOOKUP(E272,КТ!$A$4:$AE$911,31,FALSE),"")</f>
        <v/>
      </c>
      <c r="BN272" s="124"/>
      <c r="BO272" s="126"/>
      <c r="BP272" s="124"/>
      <c r="BQ272" s="124"/>
      <c r="BR272" s="127"/>
      <c r="BS272" s="127"/>
      <c r="BT272" s="128"/>
      <c r="BU272" s="128"/>
      <c r="BV272" s="129"/>
      <c r="BW272" s="129"/>
      <c r="BX272" s="129"/>
    </row>
    <row r="273" spans="1:76" s="90" customFormat="1" x14ac:dyDescent="0.25">
      <c r="A273" s="91"/>
      <c r="B273" s="278">
        <v>263</v>
      </c>
      <c r="C273" s="93"/>
      <c r="D273" s="92"/>
      <c r="E273" s="130"/>
      <c r="F273" s="94" t="e">
        <f>VLOOKUP(E273,КТ!$A$4:$B$911,2,0)</f>
        <v>#N/A</v>
      </c>
      <c r="G273" s="95"/>
      <c r="H273" s="96"/>
      <c r="I273" s="97"/>
      <c r="J273" s="98"/>
      <c r="K273" s="99"/>
      <c r="L273" s="100" t="str">
        <f t="shared" si="28"/>
        <v>НЕТ</v>
      </c>
      <c r="M273" s="101" t="e">
        <f>VLOOKUP(E273,КТ!$A$4:$X$911,24,FALSE)</f>
        <v>#N/A</v>
      </c>
      <c r="N273" s="99"/>
      <c r="O273" s="99"/>
      <c r="P273" s="102"/>
      <c r="Q273" s="103"/>
      <c r="R273" s="103"/>
      <c r="S273" s="103"/>
      <c r="T273" s="104"/>
      <c r="U273" s="105"/>
      <c r="V273" s="105"/>
      <c r="W273" s="105"/>
      <c r="X273" s="105"/>
      <c r="Y273" s="105"/>
      <c r="Z273" s="105"/>
      <c r="AA273" s="105"/>
      <c r="AB273" s="105"/>
      <c r="AC273" s="105"/>
      <c r="AD273" s="105"/>
      <c r="AE273" s="105"/>
      <c r="AF273" s="105"/>
      <c r="AG273" s="106"/>
      <c r="AH273" s="107"/>
      <c r="AI273" s="108"/>
      <c r="AJ273" s="109"/>
      <c r="AK273" s="109"/>
      <c r="AL273" s="109"/>
      <c r="AM273" s="297" t="e">
        <f>VLOOKUP(J273,[2]Лист2!$A$2:$B$44,2,FALSE)</f>
        <v>#N/A</v>
      </c>
      <c r="AN273" s="110"/>
      <c r="AO273" s="298" t="e">
        <f>VLOOKUP(J273,[3]Общее!$A$2:$B$111,2,FALSE)/1000</f>
        <v>#N/A</v>
      </c>
      <c r="AP273" s="111" t="str">
        <f t="shared" si="29"/>
        <v/>
      </c>
      <c r="AQ273" s="112"/>
      <c r="AR273" s="113">
        <f t="shared" si="30"/>
        <v>0</v>
      </c>
      <c r="AS273" s="114" t="str">
        <f t="shared" si="31"/>
        <v/>
      </c>
      <c r="AT273" s="115"/>
      <c r="AU273" s="108"/>
      <c r="AV273" s="116" t="b">
        <f>IF(AND(ISERR(FIND({"."},AM273))),IF(AND(0&lt;AM273,AM273&lt;($AW273+1)),"красный",IF(AND($AW273&lt;AM273,AM273&lt;($AX273+1)),"оранжевый",IF(AND($AX273&lt;AM273,AM273&lt;($AY273+1)),"желтый",IF(AND(0&lt;AM273,AM273&gt;=$AZ273),"зеленый","")))))</f>
        <v>0</v>
      </c>
      <c r="AW273" s="117" t="e">
        <f>VLOOKUP(E273,КТ!$A$4:$AC$911,26,0)</f>
        <v>#N/A</v>
      </c>
      <c r="AX273" s="116" t="e">
        <f>VLOOKUP(E273,КТ!$A$4:$AC$911,27,0)</f>
        <v>#N/A</v>
      </c>
      <c r="AY273" s="116" t="e">
        <f>VLOOKUP(E273,КТ!$A$4:$AC$911,28,0)</f>
        <v>#N/A</v>
      </c>
      <c r="AZ273" s="118" t="e">
        <f>VLOOKUP(E273,КТ!$A$4:$AC$911,29,0)</f>
        <v>#N/A</v>
      </c>
      <c r="BA273" s="119"/>
      <c r="BB273" s="119"/>
      <c r="BC273" s="119"/>
      <c r="BD273" s="131" t="e">
        <f t="shared" si="32"/>
        <v>#N/A</v>
      </c>
      <c r="BE273" s="120" t="str">
        <f>IF(E273="","",(VLOOKUP(E273,КТ!$A$4:$AD$911,30,0)))</f>
        <v/>
      </c>
      <c r="BF273" s="121" t="str">
        <f>IF(E273="","",(VLOOKUP(E273,КТ!$A$4:$AD$911,5,0)))</f>
        <v/>
      </c>
      <c r="BG273" s="122"/>
      <c r="BH273" s="132"/>
      <c r="BI273" s="132"/>
      <c r="BJ273" s="132"/>
      <c r="BK273" s="123"/>
      <c r="BL273" s="124"/>
      <c r="BM273" s="125" t="str">
        <f>IFERROR(VLOOKUP(E273,КТ!$A$4:$AE$911,31,FALSE),"")</f>
        <v/>
      </c>
      <c r="BN273" s="124"/>
      <c r="BO273" s="126"/>
      <c r="BP273" s="124"/>
      <c r="BQ273" s="124"/>
      <c r="BR273" s="127"/>
      <c r="BS273" s="127"/>
      <c r="BT273" s="128"/>
      <c r="BU273" s="128"/>
      <c r="BV273" s="129"/>
      <c r="BW273" s="129"/>
      <c r="BX273" s="129"/>
    </row>
    <row r="274" spans="1:76" s="90" customFormat="1" x14ac:dyDescent="0.25">
      <c r="A274" s="91"/>
      <c r="B274" s="278">
        <v>264</v>
      </c>
      <c r="C274" s="93"/>
      <c r="D274" s="92"/>
      <c r="E274" s="130"/>
      <c r="F274" s="94" t="e">
        <f>VLOOKUP(E274,КТ!$A$4:$B$911,2,0)</f>
        <v>#N/A</v>
      </c>
      <c r="G274" s="95"/>
      <c r="H274" s="96"/>
      <c r="I274" s="97"/>
      <c r="J274" s="98"/>
      <c r="K274" s="99"/>
      <c r="L274" s="100" t="str">
        <f t="shared" si="28"/>
        <v>НЕТ</v>
      </c>
      <c r="M274" s="101" t="e">
        <f>VLOOKUP(E274,КТ!$A$4:$X$911,24,FALSE)</f>
        <v>#N/A</v>
      </c>
      <c r="N274" s="99"/>
      <c r="O274" s="99"/>
      <c r="P274" s="102"/>
      <c r="Q274" s="103"/>
      <c r="R274" s="103"/>
      <c r="S274" s="103"/>
      <c r="T274" s="104"/>
      <c r="U274" s="105"/>
      <c r="V274" s="105"/>
      <c r="W274" s="105"/>
      <c r="X274" s="105"/>
      <c r="Y274" s="105"/>
      <c r="Z274" s="105"/>
      <c r="AA274" s="105"/>
      <c r="AB274" s="105"/>
      <c r="AC274" s="105"/>
      <c r="AD274" s="105"/>
      <c r="AE274" s="105"/>
      <c r="AF274" s="105"/>
      <c r="AG274" s="106"/>
      <c r="AH274" s="107"/>
      <c r="AI274" s="108"/>
      <c r="AJ274" s="109"/>
      <c r="AK274" s="109"/>
      <c r="AL274" s="109"/>
      <c r="AM274" s="297" t="e">
        <f>VLOOKUP(J274,[2]Лист2!$A$2:$B$44,2,FALSE)</f>
        <v>#N/A</v>
      </c>
      <c r="AN274" s="110"/>
      <c r="AO274" s="298" t="e">
        <f>VLOOKUP(J274,[3]Общее!$A$2:$B$111,2,FALSE)/1000</f>
        <v>#N/A</v>
      </c>
      <c r="AP274" s="111" t="str">
        <f t="shared" si="29"/>
        <v/>
      </c>
      <c r="AQ274" s="112"/>
      <c r="AR274" s="113">
        <f t="shared" si="30"/>
        <v>0</v>
      </c>
      <c r="AS274" s="114" t="str">
        <f t="shared" si="31"/>
        <v/>
      </c>
      <c r="AT274" s="115"/>
      <c r="AU274" s="108"/>
      <c r="AV274" s="116" t="b">
        <f>IF(AND(ISERR(FIND({"."},AM274))),IF(AND(0&lt;AM274,AM274&lt;($AW274+1)),"красный",IF(AND($AW274&lt;AM274,AM274&lt;($AX274+1)),"оранжевый",IF(AND($AX274&lt;AM274,AM274&lt;($AY274+1)),"желтый",IF(AND(0&lt;AM274,AM274&gt;=$AZ274),"зеленый","")))))</f>
        <v>0</v>
      </c>
      <c r="AW274" s="117" t="e">
        <f>VLOOKUP(E274,КТ!$A$4:$AC$911,26,0)</f>
        <v>#N/A</v>
      </c>
      <c r="AX274" s="116" t="e">
        <f>VLOOKUP(E274,КТ!$A$4:$AC$911,27,0)</f>
        <v>#N/A</v>
      </c>
      <c r="AY274" s="116" t="e">
        <f>VLOOKUP(E274,КТ!$A$4:$AC$911,28,0)</f>
        <v>#N/A</v>
      </c>
      <c r="AZ274" s="118" t="e">
        <f>VLOOKUP(E274,КТ!$A$4:$AC$911,29,0)</f>
        <v>#N/A</v>
      </c>
      <c r="BA274" s="119"/>
      <c r="BB274" s="119"/>
      <c r="BC274" s="119"/>
      <c r="BD274" s="131" t="e">
        <f t="shared" si="32"/>
        <v>#N/A</v>
      </c>
      <c r="BE274" s="120" t="str">
        <f>IF(E274="","",(VLOOKUP(E274,КТ!$A$4:$AD$911,30,0)))</f>
        <v/>
      </c>
      <c r="BF274" s="121" t="str">
        <f>IF(E274="","",(VLOOKUP(E274,КТ!$A$4:$AD$911,5,0)))</f>
        <v/>
      </c>
      <c r="BG274" s="122"/>
      <c r="BH274" s="132"/>
      <c r="BI274" s="132"/>
      <c r="BJ274" s="132"/>
      <c r="BK274" s="123"/>
      <c r="BL274" s="124"/>
      <c r="BM274" s="125" t="str">
        <f>IFERROR(VLOOKUP(E274,КТ!$A$4:$AE$911,31,FALSE),"")</f>
        <v/>
      </c>
      <c r="BN274" s="124"/>
      <c r="BO274" s="126"/>
      <c r="BP274" s="124"/>
      <c r="BQ274" s="124"/>
      <c r="BR274" s="127"/>
      <c r="BS274" s="127"/>
      <c r="BT274" s="128"/>
      <c r="BU274" s="128"/>
      <c r="BV274" s="129"/>
      <c r="BW274" s="129"/>
      <c r="BX274" s="129"/>
    </row>
    <row r="275" spans="1:76" s="90" customFormat="1" x14ac:dyDescent="0.25">
      <c r="A275" s="91"/>
      <c r="B275" s="278">
        <v>265</v>
      </c>
      <c r="C275" s="93"/>
      <c r="D275" s="92"/>
      <c r="E275" s="130"/>
      <c r="F275" s="94" t="e">
        <f>VLOOKUP(E275,КТ!$A$4:$B$911,2,0)</f>
        <v>#N/A</v>
      </c>
      <c r="G275" s="95"/>
      <c r="H275" s="96"/>
      <c r="I275" s="97"/>
      <c r="J275" s="98"/>
      <c r="K275" s="99"/>
      <c r="L275" s="100" t="str">
        <f t="shared" si="28"/>
        <v>НЕТ</v>
      </c>
      <c r="M275" s="101" t="e">
        <f>VLOOKUP(E275,КТ!$A$4:$X$911,24,FALSE)</f>
        <v>#N/A</v>
      </c>
      <c r="N275" s="99"/>
      <c r="O275" s="99"/>
      <c r="P275" s="102"/>
      <c r="Q275" s="103"/>
      <c r="R275" s="103"/>
      <c r="S275" s="103"/>
      <c r="T275" s="104"/>
      <c r="U275" s="105"/>
      <c r="V275" s="105"/>
      <c r="W275" s="105"/>
      <c r="X275" s="105"/>
      <c r="Y275" s="105"/>
      <c r="Z275" s="105"/>
      <c r="AA275" s="105"/>
      <c r="AB275" s="105"/>
      <c r="AC275" s="105"/>
      <c r="AD275" s="105"/>
      <c r="AE275" s="105"/>
      <c r="AF275" s="105"/>
      <c r="AG275" s="106"/>
      <c r="AH275" s="107"/>
      <c r="AI275" s="108"/>
      <c r="AJ275" s="109"/>
      <c r="AK275" s="109"/>
      <c r="AL275" s="109"/>
      <c r="AM275" s="297" t="e">
        <f>VLOOKUP(J275,[2]Лист2!$A$2:$B$44,2,FALSE)</f>
        <v>#N/A</v>
      </c>
      <c r="AN275" s="110"/>
      <c r="AO275" s="298" t="e">
        <f>VLOOKUP(J275,[3]Общее!$A$2:$B$111,2,FALSE)/1000</f>
        <v>#N/A</v>
      </c>
      <c r="AP275" s="111" t="str">
        <f t="shared" si="29"/>
        <v/>
      </c>
      <c r="AQ275" s="112"/>
      <c r="AR275" s="113">
        <f t="shared" si="30"/>
        <v>0</v>
      </c>
      <c r="AS275" s="114" t="str">
        <f t="shared" si="31"/>
        <v/>
      </c>
      <c r="AT275" s="115"/>
      <c r="AU275" s="108"/>
      <c r="AV275" s="116" t="b">
        <f>IF(AND(ISERR(FIND({"."},AM275))),IF(AND(0&lt;AM275,AM275&lt;($AW275+1)),"красный",IF(AND($AW275&lt;AM275,AM275&lt;($AX275+1)),"оранжевый",IF(AND($AX275&lt;AM275,AM275&lt;($AY275+1)),"желтый",IF(AND(0&lt;AM275,AM275&gt;=$AZ275),"зеленый","")))))</f>
        <v>0</v>
      </c>
      <c r="AW275" s="117" t="e">
        <f>VLOOKUP(E275,КТ!$A$4:$AC$911,26,0)</f>
        <v>#N/A</v>
      </c>
      <c r="AX275" s="116" t="e">
        <f>VLOOKUP(E275,КТ!$A$4:$AC$911,27,0)</f>
        <v>#N/A</v>
      </c>
      <c r="AY275" s="116" t="e">
        <f>VLOOKUP(E275,КТ!$A$4:$AC$911,28,0)</f>
        <v>#N/A</v>
      </c>
      <c r="AZ275" s="118" t="e">
        <f>VLOOKUP(E275,КТ!$A$4:$AC$911,29,0)</f>
        <v>#N/A</v>
      </c>
      <c r="BA275" s="119"/>
      <c r="BB275" s="119"/>
      <c r="BC275" s="119"/>
      <c r="BD275" s="131" t="e">
        <f t="shared" si="32"/>
        <v>#N/A</v>
      </c>
      <c r="BE275" s="120" t="str">
        <f>IF(E275="","",(VLOOKUP(E275,КТ!$A$4:$AD$911,30,0)))</f>
        <v/>
      </c>
      <c r="BF275" s="121" t="str">
        <f>IF(E275="","",(VLOOKUP(E275,КТ!$A$4:$AD$911,5,0)))</f>
        <v/>
      </c>
      <c r="BG275" s="122"/>
      <c r="BH275" s="132"/>
      <c r="BI275" s="132"/>
      <c r="BJ275" s="132"/>
      <c r="BK275" s="123"/>
      <c r="BL275" s="124"/>
      <c r="BM275" s="125" t="str">
        <f>IFERROR(VLOOKUP(E275,КТ!$A$4:$AE$911,31,FALSE),"")</f>
        <v/>
      </c>
      <c r="BN275" s="124"/>
      <c r="BO275" s="126"/>
      <c r="BP275" s="124"/>
      <c r="BQ275" s="124"/>
      <c r="BR275" s="127"/>
      <c r="BS275" s="127"/>
      <c r="BT275" s="128"/>
      <c r="BU275" s="128"/>
      <c r="BV275" s="129"/>
      <c r="BW275" s="129"/>
      <c r="BX275" s="129"/>
    </row>
    <row r="276" spans="1:76" s="90" customFormat="1" x14ac:dyDescent="0.25">
      <c r="A276" s="91"/>
      <c r="B276" s="278">
        <v>266</v>
      </c>
      <c r="C276" s="93"/>
      <c r="D276" s="92"/>
      <c r="E276" s="130"/>
      <c r="F276" s="94" t="e">
        <f>VLOOKUP(E276,КТ!$A$4:$B$911,2,0)</f>
        <v>#N/A</v>
      </c>
      <c r="G276" s="95"/>
      <c r="H276" s="96"/>
      <c r="I276" s="97"/>
      <c r="J276" s="98"/>
      <c r="K276" s="99"/>
      <c r="L276" s="100" t="str">
        <f t="shared" si="28"/>
        <v>НЕТ</v>
      </c>
      <c r="M276" s="101" t="e">
        <f>VLOOKUP(E276,КТ!$A$4:$X$911,24,FALSE)</f>
        <v>#N/A</v>
      </c>
      <c r="N276" s="99"/>
      <c r="O276" s="99"/>
      <c r="P276" s="102"/>
      <c r="Q276" s="103"/>
      <c r="R276" s="103"/>
      <c r="S276" s="103"/>
      <c r="T276" s="104"/>
      <c r="U276" s="105"/>
      <c r="V276" s="105"/>
      <c r="W276" s="105"/>
      <c r="X276" s="105"/>
      <c r="Y276" s="105"/>
      <c r="Z276" s="105"/>
      <c r="AA276" s="105"/>
      <c r="AB276" s="105"/>
      <c r="AC276" s="105"/>
      <c r="AD276" s="105"/>
      <c r="AE276" s="105"/>
      <c r="AF276" s="105"/>
      <c r="AG276" s="106"/>
      <c r="AH276" s="107"/>
      <c r="AI276" s="108"/>
      <c r="AJ276" s="109"/>
      <c r="AK276" s="109"/>
      <c r="AL276" s="109"/>
      <c r="AM276" s="297" t="e">
        <f>VLOOKUP(J276,[2]Лист2!$A$2:$B$44,2,FALSE)</f>
        <v>#N/A</v>
      </c>
      <c r="AN276" s="110"/>
      <c r="AO276" s="298" t="e">
        <f>VLOOKUP(J276,[3]Общее!$A$2:$B$111,2,FALSE)/1000</f>
        <v>#N/A</v>
      </c>
      <c r="AP276" s="111" t="str">
        <f t="shared" si="29"/>
        <v/>
      </c>
      <c r="AQ276" s="112"/>
      <c r="AR276" s="113">
        <f t="shared" si="30"/>
        <v>0</v>
      </c>
      <c r="AS276" s="114" t="str">
        <f t="shared" si="31"/>
        <v/>
      </c>
      <c r="AT276" s="115"/>
      <c r="AU276" s="108"/>
      <c r="AV276" s="116" t="b">
        <f>IF(AND(ISERR(FIND({"."},AM276))),IF(AND(0&lt;AM276,AM276&lt;($AW276+1)),"красный",IF(AND($AW276&lt;AM276,AM276&lt;($AX276+1)),"оранжевый",IF(AND($AX276&lt;AM276,AM276&lt;($AY276+1)),"желтый",IF(AND(0&lt;AM276,AM276&gt;=$AZ276),"зеленый","")))))</f>
        <v>0</v>
      </c>
      <c r="AW276" s="117" t="e">
        <f>VLOOKUP(E276,КТ!$A$4:$AC$911,26,0)</f>
        <v>#N/A</v>
      </c>
      <c r="AX276" s="116" t="e">
        <f>VLOOKUP(E276,КТ!$A$4:$AC$911,27,0)</f>
        <v>#N/A</v>
      </c>
      <c r="AY276" s="116" t="e">
        <f>VLOOKUP(E276,КТ!$A$4:$AC$911,28,0)</f>
        <v>#N/A</v>
      </c>
      <c r="AZ276" s="118" t="e">
        <f>VLOOKUP(E276,КТ!$A$4:$AC$911,29,0)</f>
        <v>#N/A</v>
      </c>
      <c r="BA276" s="119"/>
      <c r="BB276" s="119"/>
      <c r="BC276" s="119"/>
      <c r="BD276" s="131" t="e">
        <f t="shared" si="32"/>
        <v>#N/A</v>
      </c>
      <c r="BE276" s="120" t="str">
        <f>IF(E276="","",(VLOOKUP(E276,КТ!$A$4:$AD$911,30,0)))</f>
        <v/>
      </c>
      <c r="BF276" s="121" t="str">
        <f>IF(E276="","",(VLOOKUP(E276,КТ!$A$4:$AD$911,5,0)))</f>
        <v/>
      </c>
      <c r="BG276" s="122"/>
      <c r="BH276" s="132"/>
      <c r="BI276" s="132"/>
      <c r="BJ276" s="132"/>
      <c r="BK276" s="123"/>
      <c r="BL276" s="124"/>
      <c r="BM276" s="125" t="str">
        <f>IFERROR(VLOOKUP(E276,КТ!$A$4:$AE$911,31,FALSE),"")</f>
        <v/>
      </c>
      <c r="BN276" s="124"/>
      <c r="BO276" s="126"/>
      <c r="BP276" s="124"/>
      <c r="BQ276" s="124"/>
      <c r="BR276" s="127"/>
      <c r="BS276" s="127"/>
      <c r="BT276" s="128"/>
      <c r="BU276" s="128"/>
      <c r="BV276" s="129"/>
      <c r="BW276" s="129"/>
      <c r="BX276" s="129"/>
    </row>
    <row r="277" spans="1:76" s="90" customFormat="1" x14ac:dyDescent="0.25">
      <c r="A277" s="91"/>
      <c r="B277" s="278">
        <v>267</v>
      </c>
      <c r="C277" s="93"/>
      <c r="D277" s="92"/>
      <c r="E277" s="130"/>
      <c r="F277" s="94" t="e">
        <f>VLOOKUP(E277,КТ!$A$4:$B$911,2,0)</f>
        <v>#N/A</v>
      </c>
      <c r="G277" s="95"/>
      <c r="H277" s="96"/>
      <c r="I277" s="97"/>
      <c r="J277" s="98"/>
      <c r="K277" s="99"/>
      <c r="L277" s="100" t="str">
        <f t="shared" si="28"/>
        <v>НЕТ</v>
      </c>
      <c r="M277" s="101" t="e">
        <f>VLOOKUP(E277,КТ!$A$4:$X$911,24,FALSE)</f>
        <v>#N/A</v>
      </c>
      <c r="N277" s="99"/>
      <c r="O277" s="99"/>
      <c r="P277" s="102"/>
      <c r="Q277" s="103"/>
      <c r="R277" s="103"/>
      <c r="S277" s="103"/>
      <c r="T277" s="104"/>
      <c r="U277" s="105"/>
      <c r="V277" s="105"/>
      <c r="W277" s="105"/>
      <c r="X277" s="105"/>
      <c r="Y277" s="105"/>
      <c r="Z277" s="105"/>
      <c r="AA277" s="105"/>
      <c r="AB277" s="105"/>
      <c r="AC277" s="105"/>
      <c r="AD277" s="105"/>
      <c r="AE277" s="105"/>
      <c r="AF277" s="105"/>
      <c r="AG277" s="106"/>
      <c r="AH277" s="107"/>
      <c r="AI277" s="108"/>
      <c r="AJ277" s="109"/>
      <c r="AK277" s="109"/>
      <c r="AL277" s="109"/>
      <c r="AM277" s="297" t="e">
        <f>VLOOKUP(J277,[2]Лист2!$A$2:$B$44,2,FALSE)</f>
        <v>#N/A</v>
      </c>
      <c r="AN277" s="110"/>
      <c r="AO277" s="298" t="e">
        <f>VLOOKUP(J277,[3]Общее!$A$2:$B$111,2,FALSE)/1000</f>
        <v>#N/A</v>
      </c>
      <c r="AP277" s="111" t="str">
        <f t="shared" si="29"/>
        <v/>
      </c>
      <c r="AQ277" s="112"/>
      <c r="AR277" s="113">
        <f t="shared" si="30"/>
        <v>0</v>
      </c>
      <c r="AS277" s="114" t="str">
        <f t="shared" si="31"/>
        <v/>
      </c>
      <c r="AT277" s="115"/>
      <c r="AU277" s="108"/>
      <c r="AV277" s="116" t="b">
        <f>IF(AND(ISERR(FIND({"."},AM277))),IF(AND(0&lt;AM277,AM277&lt;($AW277+1)),"красный",IF(AND($AW277&lt;AM277,AM277&lt;($AX277+1)),"оранжевый",IF(AND($AX277&lt;AM277,AM277&lt;($AY277+1)),"желтый",IF(AND(0&lt;AM277,AM277&gt;=$AZ277),"зеленый","")))))</f>
        <v>0</v>
      </c>
      <c r="AW277" s="117" t="e">
        <f>VLOOKUP(E277,КТ!$A$4:$AC$911,26,0)</f>
        <v>#N/A</v>
      </c>
      <c r="AX277" s="116" t="e">
        <f>VLOOKUP(E277,КТ!$A$4:$AC$911,27,0)</f>
        <v>#N/A</v>
      </c>
      <c r="AY277" s="116" t="e">
        <f>VLOOKUP(E277,КТ!$A$4:$AC$911,28,0)</f>
        <v>#N/A</v>
      </c>
      <c r="AZ277" s="118" t="e">
        <f>VLOOKUP(E277,КТ!$A$4:$AC$911,29,0)</f>
        <v>#N/A</v>
      </c>
      <c r="BA277" s="119"/>
      <c r="BB277" s="119"/>
      <c r="BC277" s="119"/>
      <c r="BD277" s="131" t="e">
        <f t="shared" si="32"/>
        <v>#N/A</v>
      </c>
      <c r="BE277" s="120" t="str">
        <f>IF(E277="","",(VLOOKUP(E277,КТ!$A$4:$AD$911,30,0)))</f>
        <v/>
      </c>
      <c r="BF277" s="121" t="str">
        <f>IF(E277="","",(VLOOKUP(E277,КТ!$A$4:$AD$911,5,0)))</f>
        <v/>
      </c>
      <c r="BG277" s="122"/>
      <c r="BH277" s="132"/>
      <c r="BI277" s="132"/>
      <c r="BJ277" s="132"/>
      <c r="BK277" s="123"/>
      <c r="BL277" s="124"/>
      <c r="BM277" s="125" t="str">
        <f>IFERROR(VLOOKUP(E277,КТ!$A$4:$AE$911,31,FALSE),"")</f>
        <v/>
      </c>
      <c r="BN277" s="124"/>
      <c r="BO277" s="126"/>
      <c r="BP277" s="124"/>
      <c r="BQ277" s="124"/>
      <c r="BR277" s="127"/>
      <c r="BS277" s="127"/>
      <c r="BT277" s="128"/>
      <c r="BU277" s="128"/>
      <c r="BV277" s="129"/>
      <c r="BW277" s="129"/>
      <c r="BX277" s="129"/>
    </row>
    <row r="278" spans="1:76" s="90" customFormat="1" x14ac:dyDescent="0.25">
      <c r="A278" s="91"/>
      <c r="B278" s="278">
        <v>268</v>
      </c>
      <c r="C278" s="93"/>
      <c r="D278" s="92"/>
      <c r="E278" s="130"/>
      <c r="F278" s="94" t="e">
        <f>VLOOKUP(E278,КТ!$A$4:$B$911,2,0)</f>
        <v>#N/A</v>
      </c>
      <c r="G278" s="95"/>
      <c r="H278" s="96"/>
      <c r="I278" s="97"/>
      <c r="J278" s="98"/>
      <c r="K278" s="99"/>
      <c r="L278" s="100" t="str">
        <f t="shared" si="28"/>
        <v>НЕТ</v>
      </c>
      <c r="M278" s="101" t="e">
        <f>VLOOKUP(E278,КТ!$A$4:$X$911,24,FALSE)</f>
        <v>#N/A</v>
      </c>
      <c r="N278" s="99"/>
      <c r="O278" s="99"/>
      <c r="P278" s="102"/>
      <c r="Q278" s="103"/>
      <c r="R278" s="103"/>
      <c r="S278" s="103"/>
      <c r="T278" s="104"/>
      <c r="U278" s="105"/>
      <c r="V278" s="105"/>
      <c r="W278" s="105"/>
      <c r="X278" s="105"/>
      <c r="Y278" s="105"/>
      <c r="Z278" s="105"/>
      <c r="AA278" s="105"/>
      <c r="AB278" s="105"/>
      <c r="AC278" s="105"/>
      <c r="AD278" s="105"/>
      <c r="AE278" s="105"/>
      <c r="AF278" s="105"/>
      <c r="AG278" s="106"/>
      <c r="AH278" s="107"/>
      <c r="AI278" s="108"/>
      <c r="AJ278" s="109"/>
      <c r="AK278" s="109"/>
      <c r="AL278" s="109"/>
      <c r="AM278" s="297" t="e">
        <f>VLOOKUP(J278,[2]Лист2!$A$2:$B$44,2,FALSE)</f>
        <v>#N/A</v>
      </c>
      <c r="AN278" s="110"/>
      <c r="AO278" s="298" t="e">
        <f>VLOOKUP(J278,[3]Общее!$A$2:$B$111,2,FALSE)/1000</f>
        <v>#N/A</v>
      </c>
      <c r="AP278" s="111" t="str">
        <f t="shared" si="29"/>
        <v/>
      </c>
      <c r="AQ278" s="112"/>
      <c r="AR278" s="113">
        <f t="shared" si="30"/>
        <v>0</v>
      </c>
      <c r="AS278" s="114" t="str">
        <f t="shared" si="31"/>
        <v/>
      </c>
      <c r="AT278" s="115"/>
      <c r="AU278" s="108"/>
      <c r="AV278" s="116" t="b">
        <f>IF(AND(ISERR(FIND({"."},AM278))),IF(AND(0&lt;AM278,AM278&lt;($AW278+1)),"красный",IF(AND($AW278&lt;AM278,AM278&lt;($AX278+1)),"оранжевый",IF(AND($AX278&lt;AM278,AM278&lt;($AY278+1)),"желтый",IF(AND(0&lt;AM278,AM278&gt;=$AZ278),"зеленый","")))))</f>
        <v>0</v>
      </c>
      <c r="AW278" s="117" t="e">
        <f>VLOOKUP(E278,КТ!$A$4:$AC$911,26,0)</f>
        <v>#N/A</v>
      </c>
      <c r="AX278" s="116" t="e">
        <f>VLOOKUP(E278,КТ!$A$4:$AC$911,27,0)</f>
        <v>#N/A</v>
      </c>
      <c r="AY278" s="116" t="e">
        <f>VLOOKUP(E278,КТ!$A$4:$AC$911,28,0)</f>
        <v>#N/A</v>
      </c>
      <c r="AZ278" s="118" t="e">
        <f>VLOOKUP(E278,КТ!$A$4:$AC$911,29,0)</f>
        <v>#N/A</v>
      </c>
      <c r="BA278" s="119"/>
      <c r="BB278" s="119"/>
      <c r="BC278" s="119"/>
      <c r="BD278" s="131" t="e">
        <f t="shared" si="32"/>
        <v>#N/A</v>
      </c>
      <c r="BE278" s="120" t="str">
        <f>IF(E278="","",(VLOOKUP(E278,КТ!$A$4:$AD$911,30,0)))</f>
        <v/>
      </c>
      <c r="BF278" s="121" t="str">
        <f>IF(E278="","",(VLOOKUP(E278,КТ!$A$4:$AD$911,5,0)))</f>
        <v/>
      </c>
      <c r="BG278" s="122"/>
      <c r="BH278" s="132"/>
      <c r="BI278" s="132"/>
      <c r="BJ278" s="132"/>
      <c r="BK278" s="123"/>
      <c r="BL278" s="124"/>
      <c r="BM278" s="125" t="str">
        <f>IFERROR(VLOOKUP(E278,КТ!$A$4:$AE$911,31,FALSE),"")</f>
        <v/>
      </c>
      <c r="BN278" s="124"/>
      <c r="BO278" s="126"/>
      <c r="BP278" s="124"/>
      <c r="BQ278" s="124"/>
      <c r="BR278" s="127"/>
      <c r="BS278" s="127"/>
      <c r="BT278" s="128"/>
      <c r="BU278" s="128"/>
      <c r="BV278" s="129"/>
      <c r="BW278" s="129"/>
      <c r="BX278" s="129"/>
    </row>
    <row r="279" spans="1:76" s="90" customFormat="1" x14ac:dyDescent="0.25">
      <c r="A279" s="91"/>
      <c r="B279" s="278">
        <v>269</v>
      </c>
      <c r="C279" s="93"/>
      <c r="D279" s="92"/>
      <c r="E279" s="130"/>
      <c r="F279" s="94" t="e">
        <f>VLOOKUP(E279,КТ!$A$4:$B$911,2,0)</f>
        <v>#N/A</v>
      </c>
      <c r="G279" s="95"/>
      <c r="H279" s="96"/>
      <c r="I279" s="97"/>
      <c r="J279" s="98"/>
      <c r="K279" s="99"/>
      <c r="L279" s="100" t="str">
        <f t="shared" si="28"/>
        <v>НЕТ</v>
      </c>
      <c r="M279" s="101" t="e">
        <f>VLOOKUP(E279,КТ!$A$4:$X$911,24,FALSE)</f>
        <v>#N/A</v>
      </c>
      <c r="N279" s="99"/>
      <c r="O279" s="99"/>
      <c r="P279" s="102"/>
      <c r="Q279" s="103"/>
      <c r="R279" s="103"/>
      <c r="S279" s="103"/>
      <c r="T279" s="104"/>
      <c r="U279" s="105"/>
      <c r="V279" s="105"/>
      <c r="W279" s="105"/>
      <c r="X279" s="105"/>
      <c r="Y279" s="105"/>
      <c r="Z279" s="105"/>
      <c r="AA279" s="105"/>
      <c r="AB279" s="105"/>
      <c r="AC279" s="105"/>
      <c r="AD279" s="105"/>
      <c r="AE279" s="105"/>
      <c r="AF279" s="105"/>
      <c r="AG279" s="106"/>
      <c r="AH279" s="107"/>
      <c r="AI279" s="108"/>
      <c r="AJ279" s="109"/>
      <c r="AK279" s="109"/>
      <c r="AL279" s="109"/>
      <c r="AM279" s="297" t="e">
        <f>VLOOKUP(J279,[2]Лист2!$A$2:$B$44,2,FALSE)</f>
        <v>#N/A</v>
      </c>
      <c r="AN279" s="110"/>
      <c r="AO279" s="298" t="e">
        <f>VLOOKUP(J279,[3]Общее!$A$2:$B$111,2,FALSE)/1000</f>
        <v>#N/A</v>
      </c>
      <c r="AP279" s="111" t="str">
        <f t="shared" si="29"/>
        <v/>
      </c>
      <c r="AQ279" s="112"/>
      <c r="AR279" s="113">
        <f t="shared" si="30"/>
        <v>0</v>
      </c>
      <c r="AS279" s="114" t="str">
        <f t="shared" si="31"/>
        <v/>
      </c>
      <c r="AT279" s="115"/>
      <c r="AU279" s="108"/>
      <c r="AV279" s="116" t="b">
        <f>IF(AND(ISERR(FIND({"."},AM279))),IF(AND(0&lt;AM279,AM279&lt;($AW279+1)),"красный",IF(AND($AW279&lt;AM279,AM279&lt;($AX279+1)),"оранжевый",IF(AND($AX279&lt;AM279,AM279&lt;($AY279+1)),"желтый",IF(AND(0&lt;AM279,AM279&gt;=$AZ279),"зеленый","")))))</f>
        <v>0</v>
      </c>
      <c r="AW279" s="117" t="e">
        <f>VLOOKUP(E279,КТ!$A$4:$AC$911,26,0)</f>
        <v>#N/A</v>
      </c>
      <c r="AX279" s="116" t="e">
        <f>VLOOKUP(E279,КТ!$A$4:$AC$911,27,0)</f>
        <v>#N/A</v>
      </c>
      <c r="AY279" s="116" t="e">
        <f>VLOOKUP(E279,КТ!$A$4:$AC$911,28,0)</f>
        <v>#N/A</v>
      </c>
      <c r="AZ279" s="118" t="e">
        <f>VLOOKUP(E279,КТ!$A$4:$AC$911,29,0)</f>
        <v>#N/A</v>
      </c>
      <c r="BA279" s="119"/>
      <c r="BB279" s="119"/>
      <c r="BC279" s="119"/>
      <c r="BD279" s="131" t="e">
        <f t="shared" si="32"/>
        <v>#N/A</v>
      </c>
      <c r="BE279" s="120" t="str">
        <f>IF(E279="","",(VLOOKUP(E279,КТ!$A$4:$AD$911,30,0)))</f>
        <v/>
      </c>
      <c r="BF279" s="121" t="str">
        <f>IF(E279="","",(VLOOKUP(E279,КТ!$A$4:$AD$911,5,0)))</f>
        <v/>
      </c>
      <c r="BG279" s="122"/>
      <c r="BH279" s="132"/>
      <c r="BI279" s="132"/>
      <c r="BJ279" s="132"/>
      <c r="BK279" s="123"/>
      <c r="BL279" s="124"/>
      <c r="BM279" s="125" t="str">
        <f>IFERROR(VLOOKUP(E279,КТ!$A$4:$AE$911,31,FALSE),"")</f>
        <v/>
      </c>
      <c r="BN279" s="124"/>
      <c r="BO279" s="126"/>
      <c r="BP279" s="124"/>
      <c r="BQ279" s="124"/>
      <c r="BR279" s="127"/>
      <c r="BS279" s="127"/>
      <c r="BT279" s="128"/>
      <c r="BU279" s="128"/>
      <c r="BV279" s="129"/>
      <c r="BW279" s="129"/>
      <c r="BX279" s="129"/>
    </row>
    <row r="280" spans="1:76" s="90" customFormat="1" x14ac:dyDescent="0.25">
      <c r="A280" s="91"/>
      <c r="B280" s="278">
        <v>270</v>
      </c>
      <c r="C280" s="93"/>
      <c r="D280" s="92"/>
      <c r="E280" s="130"/>
      <c r="F280" s="94" t="e">
        <f>VLOOKUP(E280,КТ!$A$4:$B$911,2,0)</f>
        <v>#N/A</v>
      </c>
      <c r="G280" s="95"/>
      <c r="H280" s="96"/>
      <c r="I280" s="97"/>
      <c r="J280" s="98"/>
      <c r="K280" s="99"/>
      <c r="L280" s="100" t="str">
        <f t="shared" si="28"/>
        <v>НЕТ</v>
      </c>
      <c r="M280" s="101" t="e">
        <f>VLOOKUP(E280,КТ!$A$4:$X$911,24,FALSE)</f>
        <v>#N/A</v>
      </c>
      <c r="N280" s="99"/>
      <c r="O280" s="99"/>
      <c r="P280" s="102"/>
      <c r="Q280" s="103"/>
      <c r="R280" s="103"/>
      <c r="S280" s="103"/>
      <c r="T280" s="104"/>
      <c r="U280" s="105"/>
      <c r="V280" s="105"/>
      <c r="W280" s="105"/>
      <c r="X280" s="105"/>
      <c r="Y280" s="105"/>
      <c r="Z280" s="105"/>
      <c r="AA280" s="105"/>
      <c r="AB280" s="105"/>
      <c r="AC280" s="105"/>
      <c r="AD280" s="105"/>
      <c r="AE280" s="105"/>
      <c r="AF280" s="105"/>
      <c r="AG280" s="106"/>
      <c r="AH280" s="107"/>
      <c r="AI280" s="108"/>
      <c r="AJ280" s="109"/>
      <c r="AK280" s="109"/>
      <c r="AL280" s="109"/>
      <c r="AM280" s="297" t="e">
        <f>VLOOKUP(J280,[2]Лист2!$A$2:$B$44,2,FALSE)</f>
        <v>#N/A</v>
      </c>
      <c r="AN280" s="110"/>
      <c r="AO280" s="298" t="e">
        <f>VLOOKUP(J280,[3]Общее!$A$2:$B$111,2,FALSE)/1000</f>
        <v>#N/A</v>
      </c>
      <c r="AP280" s="111" t="str">
        <f t="shared" si="29"/>
        <v/>
      </c>
      <c r="AQ280" s="112"/>
      <c r="AR280" s="113">
        <f t="shared" si="30"/>
        <v>0</v>
      </c>
      <c r="AS280" s="114" t="str">
        <f t="shared" si="31"/>
        <v/>
      </c>
      <c r="AT280" s="115"/>
      <c r="AU280" s="108"/>
      <c r="AV280" s="116" t="b">
        <f>IF(AND(ISERR(FIND({"."},AM280))),IF(AND(0&lt;AM280,AM280&lt;($AW280+1)),"красный",IF(AND($AW280&lt;AM280,AM280&lt;($AX280+1)),"оранжевый",IF(AND($AX280&lt;AM280,AM280&lt;($AY280+1)),"желтый",IF(AND(0&lt;AM280,AM280&gt;=$AZ280),"зеленый","")))))</f>
        <v>0</v>
      </c>
      <c r="AW280" s="117" t="e">
        <f>VLOOKUP(E280,КТ!$A$4:$AC$911,26,0)</f>
        <v>#N/A</v>
      </c>
      <c r="AX280" s="116" t="e">
        <f>VLOOKUP(E280,КТ!$A$4:$AC$911,27,0)</f>
        <v>#N/A</v>
      </c>
      <c r="AY280" s="116" t="e">
        <f>VLOOKUP(E280,КТ!$A$4:$AC$911,28,0)</f>
        <v>#N/A</v>
      </c>
      <c r="AZ280" s="118" t="e">
        <f>VLOOKUP(E280,КТ!$A$4:$AC$911,29,0)</f>
        <v>#N/A</v>
      </c>
      <c r="BA280" s="119"/>
      <c r="BB280" s="119"/>
      <c r="BC280" s="119"/>
      <c r="BD280" s="131" t="e">
        <f t="shared" si="32"/>
        <v>#N/A</v>
      </c>
      <c r="BE280" s="120" t="str">
        <f>IF(E280="","",(VLOOKUP(E280,КТ!$A$4:$AD$911,30,0)))</f>
        <v/>
      </c>
      <c r="BF280" s="121" t="str">
        <f>IF(E280="","",(VLOOKUP(E280,КТ!$A$4:$AD$911,5,0)))</f>
        <v/>
      </c>
      <c r="BG280" s="122"/>
      <c r="BH280" s="132"/>
      <c r="BI280" s="132"/>
      <c r="BJ280" s="132"/>
      <c r="BK280" s="123"/>
      <c r="BL280" s="124"/>
      <c r="BM280" s="125" t="str">
        <f>IFERROR(VLOOKUP(E280,КТ!$A$4:$AE$911,31,FALSE),"")</f>
        <v/>
      </c>
      <c r="BN280" s="124"/>
      <c r="BO280" s="126"/>
      <c r="BP280" s="124"/>
      <c r="BQ280" s="124"/>
      <c r="BR280" s="127"/>
      <c r="BS280" s="127"/>
      <c r="BT280" s="128"/>
      <c r="BU280" s="128"/>
      <c r="BV280" s="129"/>
      <c r="BW280" s="129"/>
      <c r="BX280" s="129"/>
    </row>
    <row r="281" spans="1:76" s="90" customFormat="1" x14ac:dyDescent="0.25">
      <c r="A281" s="91"/>
      <c r="B281" s="278">
        <v>271</v>
      </c>
      <c r="C281" s="93"/>
      <c r="D281" s="92"/>
      <c r="E281" s="130"/>
      <c r="F281" s="94" t="e">
        <f>VLOOKUP(E281,КТ!$A$4:$B$911,2,0)</f>
        <v>#N/A</v>
      </c>
      <c r="G281" s="95"/>
      <c r="H281" s="96"/>
      <c r="I281" s="97"/>
      <c r="J281" s="98"/>
      <c r="K281" s="99"/>
      <c r="L281" s="100" t="str">
        <f t="shared" si="28"/>
        <v>НЕТ</v>
      </c>
      <c r="M281" s="101" t="e">
        <f>VLOOKUP(E281,КТ!$A$4:$X$911,24,FALSE)</f>
        <v>#N/A</v>
      </c>
      <c r="N281" s="99"/>
      <c r="O281" s="99"/>
      <c r="P281" s="102"/>
      <c r="Q281" s="103"/>
      <c r="R281" s="103"/>
      <c r="S281" s="103"/>
      <c r="T281" s="104"/>
      <c r="U281" s="105"/>
      <c r="V281" s="105"/>
      <c r="W281" s="105"/>
      <c r="X281" s="105"/>
      <c r="Y281" s="105"/>
      <c r="Z281" s="105"/>
      <c r="AA281" s="105"/>
      <c r="AB281" s="105"/>
      <c r="AC281" s="105"/>
      <c r="AD281" s="105"/>
      <c r="AE281" s="105"/>
      <c r="AF281" s="105"/>
      <c r="AG281" s="106"/>
      <c r="AH281" s="107"/>
      <c r="AI281" s="108"/>
      <c r="AJ281" s="109"/>
      <c r="AK281" s="109"/>
      <c r="AL281" s="109"/>
      <c r="AM281" s="297" t="e">
        <f>VLOOKUP(J281,[2]Лист2!$A$2:$B$44,2,FALSE)</f>
        <v>#N/A</v>
      </c>
      <c r="AN281" s="110"/>
      <c r="AO281" s="298" t="e">
        <f>VLOOKUP(J281,[3]Общее!$A$2:$B$111,2,FALSE)/1000</f>
        <v>#N/A</v>
      </c>
      <c r="AP281" s="111" t="str">
        <f t="shared" si="29"/>
        <v/>
      </c>
      <c r="AQ281" s="112"/>
      <c r="AR281" s="113">
        <f t="shared" si="30"/>
        <v>0</v>
      </c>
      <c r="AS281" s="114" t="str">
        <f t="shared" si="31"/>
        <v/>
      </c>
      <c r="AT281" s="115"/>
      <c r="AU281" s="108"/>
      <c r="AV281" s="116" t="b">
        <f>IF(AND(ISERR(FIND({"."},AM281))),IF(AND(0&lt;AM281,AM281&lt;($AW281+1)),"красный",IF(AND($AW281&lt;AM281,AM281&lt;($AX281+1)),"оранжевый",IF(AND($AX281&lt;AM281,AM281&lt;($AY281+1)),"желтый",IF(AND(0&lt;AM281,AM281&gt;=$AZ281),"зеленый","")))))</f>
        <v>0</v>
      </c>
      <c r="AW281" s="117" t="e">
        <f>VLOOKUP(E281,КТ!$A$4:$AC$911,26,0)</f>
        <v>#N/A</v>
      </c>
      <c r="AX281" s="116" t="e">
        <f>VLOOKUP(E281,КТ!$A$4:$AC$911,27,0)</f>
        <v>#N/A</v>
      </c>
      <c r="AY281" s="116" t="e">
        <f>VLOOKUP(E281,КТ!$A$4:$AC$911,28,0)</f>
        <v>#N/A</v>
      </c>
      <c r="AZ281" s="118" t="e">
        <f>VLOOKUP(E281,КТ!$A$4:$AC$911,29,0)</f>
        <v>#N/A</v>
      </c>
      <c r="BA281" s="119"/>
      <c r="BB281" s="119"/>
      <c r="BC281" s="119"/>
      <c r="BD281" s="131" t="e">
        <f t="shared" si="32"/>
        <v>#N/A</v>
      </c>
      <c r="BE281" s="120" t="str">
        <f>IF(E281="","",(VLOOKUP(E281,КТ!$A$4:$AD$911,30,0)))</f>
        <v/>
      </c>
      <c r="BF281" s="121" t="str">
        <f>IF(E281="","",(VLOOKUP(E281,КТ!$A$4:$AD$911,5,0)))</f>
        <v/>
      </c>
      <c r="BG281" s="122"/>
      <c r="BH281" s="132"/>
      <c r="BI281" s="132"/>
      <c r="BJ281" s="132"/>
      <c r="BK281" s="123"/>
      <c r="BL281" s="124"/>
      <c r="BM281" s="125" t="str">
        <f>IFERROR(VLOOKUP(E281,КТ!$A$4:$AE$911,31,FALSE),"")</f>
        <v/>
      </c>
      <c r="BN281" s="124"/>
      <c r="BO281" s="126"/>
      <c r="BP281" s="124"/>
      <c r="BQ281" s="124"/>
      <c r="BR281" s="127"/>
      <c r="BS281" s="127"/>
      <c r="BT281" s="128"/>
      <c r="BU281" s="128"/>
      <c r="BV281" s="129"/>
      <c r="BW281" s="129"/>
      <c r="BX281" s="129"/>
    </row>
    <row r="282" spans="1:76" s="90" customFormat="1" x14ac:dyDescent="0.25">
      <c r="A282" s="91"/>
      <c r="B282" s="278">
        <v>272</v>
      </c>
      <c r="C282" s="93"/>
      <c r="D282" s="92"/>
      <c r="E282" s="130"/>
      <c r="F282" s="94" t="e">
        <f>VLOOKUP(E282,КТ!$A$4:$B$911,2,0)</f>
        <v>#N/A</v>
      </c>
      <c r="G282" s="95"/>
      <c r="H282" s="96"/>
      <c r="I282" s="97"/>
      <c r="J282" s="98"/>
      <c r="K282" s="99"/>
      <c r="L282" s="100" t="str">
        <f t="shared" si="28"/>
        <v>НЕТ</v>
      </c>
      <c r="M282" s="101" t="e">
        <f>VLOOKUP(E282,КТ!$A$4:$X$911,24,FALSE)</f>
        <v>#N/A</v>
      </c>
      <c r="N282" s="99"/>
      <c r="O282" s="99"/>
      <c r="P282" s="102"/>
      <c r="Q282" s="103"/>
      <c r="R282" s="103"/>
      <c r="S282" s="103"/>
      <c r="T282" s="104"/>
      <c r="U282" s="105"/>
      <c r="V282" s="105"/>
      <c r="W282" s="105"/>
      <c r="X282" s="105"/>
      <c r="Y282" s="105"/>
      <c r="Z282" s="105"/>
      <c r="AA282" s="105"/>
      <c r="AB282" s="105"/>
      <c r="AC282" s="105"/>
      <c r="AD282" s="105"/>
      <c r="AE282" s="105"/>
      <c r="AF282" s="105"/>
      <c r="AG282" s="106"/>
      <c r="AH282" s="107"/>
      <c r="AI282" s="108"/>
      <c r="AJ282" s="109"/>
      <c r="AK282" s="109"/>
      <c r="AL282" s="109"/>
      <c r="AM282" s="297" t="e">
        <f>VLOOKUP(J282,[2]Лист2!$A$2:$B$44,2,FALSE)</f>
        <v>#N/A</v>
      </c>
      <c r="AN282" s="110"/>
      <c r="AO282" s="298" t="e">
        <f>VLOOKUP(J282,[3]Общее!$A$2:$B$111,2,FALSE)/1000</f>
        <v>#N/A</v>
      </c>
      <c r="AP282" s="111" t="str">
        <f t="shared" si="29"/>
        <v/>
      </c>
      <c r="AQ282" s="112"/>
      <c r="AR282" s="113">
        <f t="shared" si="30"/>
        <v>0</v>
      </c>
      <c r="AS282" s="114" t="str">
        <f t="shared" si="31"/>
        <v/>
      </c>
      <c r="AT282" s="115"/>
      <c r="AU282" s="108"/>
      <c r="AV282" s="116" t="b">
        <f>IF(AND(ISERR(FIND({"."},AM282))),IF(AND(0&lt;AM282,AM282&lt;($AW282+1)),"красный",IF(AND($AW282&lt;AM282,AM282&lt;($AX282+1)),"оранжевый",IF(AND($AX282&lt;AM282,AM282&lt;($AY282+1)),"желтый",IF(AND(0&lt;AM282,AM282&gt;=$AZ282),"зеленый","")))))</f>
        <v>0</v>
      </c>
      <c r="AW282" s="117" t="e">
        <f>VLOOKUP(E282,КТ!$A$4:$AC$911,26,0)</f>
        <v>#N/A</v>
      </c>
      <c r="AX282" s="116" t="e">
        <f>VLOOKUP(E282,КТ!$A$4:$AC$911,27,0)</f>
        <v>#N/A</v>
      </c>
      <c r="AY282" s="116" t="e">
        <f>VLOOKUP(E282,КТ!$A$4:$AC$911,28,0)</f>
        <v>#N/A</v>
      </c>
      <c r="AZ282" s="118" t="e">
        <f>VLOOKUP(E282,КТ!$A$4:$AC$911,29,0)</f>
        <v>#N/A</v>
      </c>
      <c r="BA282" s="119"/>
      <c r="BB282" s="119"/>
      <c r="BC282" s="119"/>
      <c r="BD282" s="131" t="e">
        <f t="shared" si="32"/>
        <v>#N/A</v>
      </c>
      <c r="BE282" s="120" t="str">
        <f>IF(E282="","",(VLOOKUP(E282,КТ!$A$4:$AD$911,30,0)))</f>
        <v/>
      </c>
      <c r="BF282" s="121" t="str">
        <f>IF(E282="","",(VLOOKUP(E282,КТ!$A$4:$AD$911,5,0)))</f>
        <v/>
      </c>
      <c r="BG282" s="122"/>
      <c r="BH282" s="132"/>
      <c r="BI282" s="132"/>
      <c r="BJ282" s="132"/>
      <c r="BK282" s="123"/>
      <c r="BL282" s="124"/>
      <c r="BM282" s="125" t="str">
        <f>IFERROR(VLOOKUP(E282,КТ!$A$4:$AE$911,31,FALSE),"")</f>
        <v/>
      </c>
      <c r="BN282" s="124"/>
      <c r="BO282" s="126"/>
      <c r="BP282" s="124"/>
      <c r="BQ282" s="124"/>
      <c r="BR282" s="127"/>
      <c r="BS282" s="127"/>
      <c r="BT282" s="128"/>
      <c r="BU282" s="128"/>
      <c r="BV282" s="129"/>
      <c r="BW282" s="129"/>
      <c r="BX282" s="129"/>
    </row>
    <row r="283" spans="1:76" s="90" customFormat="1" x14ac:dyDescent="0.25">
      <c r="A283" s="91"/>
      <c r="B283" s="278">
        <v>273</v>
      </c>
      <c r="C283" s="93"/>
      <c r="D283" s="92"/>
      <c r="E283" s="130"/>
      <c r="F283" s="94" t="e">
        <f>VLOOKUP(E283,КТ!$A$4:$B$911,2,0)</f>
        <v>#N/A</v>
      </c>
      <c r="G283" s="95"/>
      <c r="H283" s="96"/>
      <c r="I283" s="97"/>
      <c r="J283" s="98"/>
      <c r="K283" s="99"/>
      <c r="L283" s="100" t="str">
        <f t="shared" si="28"/>
        <v>НЕТ</v>
      </c>
      <c r="M283" s="101" t="e">
        <f>VLOOKUP(E283,КТ!$A$4:$X$911,24,FALSE)</f>
        <v>#N/A</v>
      </c>
      <c r="N283" s="99"/>
      <c r="O283" s="99"/>
      <c r="P283" s="102"/>
      <c r="Q283" s="103"/>
      <c r="R283" s="103"/>
      <c r="S283" s="103"/>
      <c r="T283" s="104"/>
      <c r="U283" s="105"/>
      <c r="V283" s="105"/>
      <c r="W283" s="105"/>
      <c r="X283" s="105"/>
      <c r="Y283" s="105"/>
      <c r="Z283" s="105"/>
      <c r="AA283" s="105"/>
      <c r="AB283" s="105"/>
      <c r="AC283" s="105"/>
      <c r="AD283" s="105"/>
      <c r="AE283" s="105"/>
      <c r="AF283" s="105"/>
      <c r="AG283" s="106"/>
      <c r="AH283" s="107"/>
      <c r="AI283" s="108"/>
      <c r="AJ283" s="109"/>
      <c r="AK283" s="109"/>
      <c r="AL283" s="109"/>
      <c r="AM283" s="297" t="e">
        <f>VLOOKUP(J283,[2]Лист2!$A$2:$B$44,2,FALSE)</f>
        <v>#N/A</v>
      </c>
      <c r="AN283" s="110"/>
      <c r="AO283" s="298" t="e">
        <f>VLOOKUP(J283,[3]Общее!$A$2:$B$111,2,FALSE)/1000</f>
        <v>#N/A</v>
      </c>
      <c r="AP283" s="111" t="str">
        <f t="shared" si="29"/>
        <v/>
      </c>
      <c r="AQ283" s="112"/>
      <c r="AR283" s="113">
        <f t="shared" si="30"/>
        <v>0</v>
      </c>
      <c r="AS283" s="114" t="str">
        <f t="shared" si="31"/>
        <v/>
      </c>
      <c r="AT283" s="115"/>
      <c r="AU283" s="108"/>
      <c r="AV283" s="116" t="b">
        <f>IF(AND(ISERR(FIND({"."},AM283))),IF(AND(0&lt;AM283,AM283&lt;($AW283+1)),"красный",IF(AND($AW283&lt;AM283,AM283&lt;($AX283+1)),"оранжевый",IF(AND($AX283&lt;AM283,AM283&lt;($AY283+1)),"желтый",IF(AND(0&lt;AM283,AM283&gt;=$AZ283),"зеленый","")))))</f>
        <v>0</v>
      </c>
      <c r="AW283" s="117" t="e">
        <f>VLOOKUP(E283,КТ!$A$4:$AC$911,26,0)</f>
        <v>#N/A</v>
      </c>
      <c r="AX283" s="116" t="e">
        <f>VLOOKUP(E283,КТ!$A$4:$AC$911,27,0)</f>
        <v>#N/A</v>
      </c>
      <c r="AY283" s="116" t="e">
        <f>VLOOKUP(E283,КТ!$A$4:$AC$911,28,0)</f>
        <v>#N/A</v>
      </c>
      <c r="AZ283" s="118" t="e">
        <f>VLOOKUP(E283,КТ!$A$4:$AC$911,29,0)</f>
        <v>#N/A</v>
      </c>
      <c r="BA283" s="119"/>
      <c r="BB283" s="119"/>
      <c r="BC283" s="119"/>
      <c r="BD283" s="131" t="e">
        <f t="shared" si="32"/>
        <v>#N/A</v>
      </c>
      <c r="BE283" s="120" t="str">
        <f>IF(E283="","",(VLOOKUP(E283,КТ!$A$4:$AD$911,30,0)))</f>
        <v/>
      </c>
      <c r="BF283" s="121" t="str">
        <f>IF(E283="","",(VLOOKUP(E283,КТ!$A$4:$AD$911,5,0)))</f>
        <v/>
      </c>
      <c r="BG283" s="122"/>
      <c r="BH283" s="132"/>
      <c r="BI283" s="132"/>
      <c r="BJ283" s="132"/>
      <c r="BK283" s="123"/>
      <c r="BL283" s="124"/>
      <c r="BM283" s="125" t="str">
        <f>IFERROR(VLOOKUP(E283,КТ!$A$4:$AE$911,31,FALSE),"")</f>
        <v/>
      </c>
      <c r="BN283" s="124"/>
      <c r="BO283" s="126"/>
      <c r="BP283" s="124"/>
      <c r="BQ283" s="124"/>
      <c r="BR283" s="127"/>
      <c r="BS283" s="127"/>
      <c r="BT283" s="128"/>
      <c r="BU283" s="128"/>
      <c r="BV283" s="129"/>
      <c r="BW283" s="129"/>
      <c r="BX283" s="129"/>
    </row>
    <row r="284" spans="1:76" s="90" customFormat="1" x14ac:dyDescent="0.25">
      <c r="A284" s="91"/>
      <c r="B284" s="278">
        <v>274</v>
      </c>
      <c r="C284" s="93"/>
      <c r="D284" s="92"/>
      <c r="E284" s="130"/>
      <c r="F284" s="94" t="e">
        <f>VLOOKUP(E284,КТ!$A$4:$B$911,2,0)</f>
        <v>#N/A</v>
      </c>
      <c r="G284" s="95"/>
      <c r="H284" s="96"/>
      <c r="I284" s="97"/>
      <c r="J284" s="98"/>
      <c r="K284" s="99"/>
      <c r="L284" s="100" t="str">
        <f t="shared" si="28"/>
        <v>НЕТ</v>
      </c>
      <c r="M284" s="101" t="e">
        <f>VLOOKUP(E284,КТ!$A$4:$X$911,24,FALSE)</f>
        <v>#N/A</v>
      </c>
      <c r="N284" s="99"/>
      <c r="O284" s="99"/>
      <c r="P284" s="102"/>
      <c r="Q284" s="103"/>
      <c r="R284" s="103"/>
      <c r="S284" s="103"/>
      <c r="T284" s="104"/>
      <c r="U284" s="105"/>
      <c r="V284" s="105"/>
      <c r="W284" s="105"/>
      <c r="X284" s="105"/>
      <c r="Y284" s="105"/>
      <c r="Z284" s="105"/>
      <c r="AA284" s="105"/>
      <c r="AB284" s="105"/>
      <c r="AC284" s="105"/>
      <c r="AD284" s="105"/>
      <c r="AE284" s="105"/>
      <c r="AF284" s="105"/>
      <c r="AG284" s="106"/>
      <c r="AH284" s="107"/>
      <c r="AI284" s="108"/>
      <c r="AJ284" s="109"/>
      <c r="AK284" s="109"/>
      <c r="AL284" s="109"/>
      <c r="AM284" s="297" t="e">
        <f>VLOOKUP(J284,[2]Лист2!$A$2:$B$44,2,FALSE)</f>
        <v>#N/A</v>
      </c>
      <c r="AN284" s="110"/>
      <c r="AO284" s="298" t="e">
        <f>VLOOKUP(J284,[3]Общее!$A$2:$B$111,2,FALSE)/1000</f>
        <v>#N/A</v>
      </c>
      <c r="AP284" s="111" t="str">
        <f t="shared" si="29"/>
        <v/>
      </c>
      <c r="AQ284" s="112"/>
      <c r="AR284" s="113">
        <f t="shared" si="30"/>
        <v>0</v>
      </c>
      <c r="AS284" s="114" t="str">
        <f t="shared" si="31"/>
        <v/>
      </c>
      <c r="AT284" s="115"/>
      <c r="AU284" s="108"/>
      <c r="AV284" s="116" t="b">
        <f>IF(AND(ISERR(FIND({"."},AM284))),IF(AND(0&lt;AM284,AM284&lt;($AW284+1)),"красный",IF(AND($AW284&lt;AM284,AM284&lt;($AX284+1)),"оранжевый",IF(AND($AX284&lt;AM284,AM284&lt;($AY284+1)),"желтый",IF(AND(0&lt;AM284,AM284&gt;=$AZ284),"зеленый","")))))</f>
        <v>0</v>
      </c>
      <c r="AW284" s="117" t="e">
        <f>VLOOKUP(E284,КТ!$A$4:$AC$911,26,0)</f>
        <v>#N/A</v>
      </c>
      <c r="AX284" s="116" t="e">
        <f>VLOOKUP(E284,КТ!$A$4:$AC$911,27,0)</f>
        <v>#N/A</v>
      </c>
      <c r="AY284" s="116" t="e">
        <f>VLOOKUP(E284,КТ!$A$4:$AC$911,28,0)</f>
        <v>#N/A</v>
      </c>
      <c r="AZ284" s="118" t="e">
        <f>VLOOKUP(E284,КТ!$A$4:$AC$911,29,0)</f>
        <v>#N/A</v>
      </c>
      <c r="BA284" s="119"/>
      <c r="BB284" s="119"/>
      <c r="BC284" s="119"/>
      <c r="BD284" s="131" t="e">
        <f t="shared" si="32"/>
        <v>#N/A</v>
      </c>
      <c r="BE284" s="120" t="str">
        <f>IF(E284="","",(VLOOKUP(E284,КТ!$A$4:$AD$911,30,0)))</f>
        <v/>
      </c>
      <c r="BF284" s="121" t="str">
        <f>IF(E284="","",(VLOOKUP(E284,КТ!$A$4:$AD$911,5,0)))</f>
        <v/>
      </c>
      <c r="BG284" s="122"/>
      <c r="BH284" s="132"/>
      <c r="BI284" s="132"/>
      <c r="BJ284" s="132"/>
      <c r="BK284" s="123"/>
      <c r="BL284" s="124"/>
      <c r="BM284" s="125" t="str">
        <f>IFERROR(VLOOKUP(E284,КТ!$A$4:$AE$911,31,FALSE),"")</f>
        <v/>
      </c>
      <c r="BN284" s="124"/>
      <c r="BO284" s="126"/>
      <c r="BP284" s="124"/>
      <c r="BQ284" s="124"/>
      <c r="BR284" s="127"/>
      <c r="BS284" s="127"/>
      <c r="BT284" s="128"/>
      <c r="BU284" s="128"/>
      <c r="BV284" s="129"/>
      <c r="BW284" s="129"/>
      <c r="BX284" s="129"/>
    </row>
    <row r="285" spans="1:76" s="90" customFormat="1" x14ac:dyDescent="0.25">
      <c r="A285" s="91"/>
      <c r="B285" s="278">
        <v>275</v>
      </c>
      <c r="C285" s="93"/>
      <c r="D285" s="92"/>
      <c r="E285" s="130"/>
      <c r="F285" s="94" t="e">
        <f>VLOOKUP(E285,КТ!$A$4:$B$911,2,0)</f>
        <v>#N/A</v>
      </c>
      <c r="G285" s="95"/>
      <c r="H285" s="96"/>
      <c r="I285" s="97"/>
      <c r="J285" s="98"/>
      <c r="K285" s="99"/>
      <c r="L285" s="100" t="str">
        <f t="shared" si="28"/>
        <v>НЕТ</v>
      </c>
      <c r="M285" s="101" t="e">
        <f>VLOOKUP(E285,КТ!$A$4:$X$911,24,FALSE)</f>
        <v>#N/A</v>
      </c>
      <c r="N285" s="99"/>
      <c r="O285" s="99"/>
      <c r="P285" s="102"/>
      <c r="Q285" s="103"/>
      <c r="R285" s="103"/>
      <c r="S285" s="103"/>
      <c r="T285" s="104"/>
      <c r="U285" s="105"/>
      <c r="V285" s="105"/>
      <c r="W285" s="105"/>
      <c r="X285" s="105"/>
      <c r="Y285" s="105"/>
      <c r="Z285" s="105"/>
      <c r="AA285" s="105"/>
      <c r="AB285" s="105"/>
      <c r="AC285" s="105"/>
      <c r="AD285" s="105"/>
      <c r="AE285" s="105"/>
      <c r="AF285" s="105"/>
      <c r="AG285" s="106"/>
      <c r="AH285" s="107"/>
      <c r="AI285" s="108"/>
      <c r="AJ285" s="109"/>
      <c r="AK285" s="109"/>
      <c r="AL285" s="109"/>
      <c r="AM285" s="297" t="e">
        <f>VLOOKUP(J285,[2]Лист2!$A$2:$B$44,2,FALSE)</f>
        <v>#N/A</v>
      </c>
      <c r="AN285" s="110"/>
      <c r="AO285" s="298" t="e">
        <f>VLOOKUP(J285,[3]Общее!$A$2:$B$111,2,FALSE)/1000</f>
        <v>#N/A</v>
      </c>
      <c r="AP285" s="111" t="str">
        <f t="shared" si="29"/>
        <v/>
      </c>
      <c r="AQ285" s="112"/>
      <c r="AR285" s="113">
        <f t="shared" si="30"/>
        <v>0</v>
      </c>
      <c r="AS285" s="114" t="str">
        <f t="shared" si="31"/>
        <v/>
      </c>
      <c r="AT285" s="115"/>
      <c r="AU285" s="108"/>
      <c r="AV285" s="116" t="b">
        <f>IF(AND(ISERR(FIND({"."},AM285))),IF(AND(0&lt;AM285,AM285&lt;($AW285+1)),"красный",IF(AND($AW285&lt;AM285,AM285&lt;($AX285+1)),"оранжевый",IF(AND($AX285&lt;AM285,AM285&lt;($AY285+1)),"желтый",IF(AND(0&lt;AM285,AM285&gt;=$AZ285),"зеленый","")))))</f>
        <v>0</v>
      </c>
      <c r="AW285" s="117" t="e">
        <f>VLOOKUP(E285,КТ!$A$4:$AC$911,26,0)</f>
        <v>#N/A</v>
      </c>
      <c r="AX285" s="116" t="e">
        <f>VLOOKUP(E285,КТ!$A$4:$AC$911,27,0)</f>
        <v>#N/A</v>
      </c>
      <c r="AY285" s="116" t="e">
        <f>VLOOKUP(E285,КТ!$A$4:$AC$911,28,0)</f>
        <v>#N/A</v>
      </c>
      <c r="AZ285" s="118" t="e">
        <f>VLOOKUP(E285,КТ!$A$4:$AC$911,29,0)</f>
        <v>#N/A</v>
      </c>
      <c r="BA285" s="119"/>
      <c r="BB285" s="119"/>
      <c r="BC285" s="119"/>
      <c r="BD285" s="131" t="e">
        <f t="shared" si="32"/>
        <v>#N/A</v>
      </c>
      <c r="BE285" s="120" t="str">
        <f>IF(E285="","",(VLOOKUP(E285,КТ!$A$4:$AD$911,30,0)))</f>
        <v/>
      </c>
      <c r="BF285" s="121" t="str">
        <f>IF(E285="","",(VLOOKUP(E285,КТ!$A$4:$AD$911,5,0)))</f>
        <v/>
      </c>
      <c r="BG285" s="122"/>
      <c r="BH285" s="132"/>
      <c r="BI285" s="132"/>
      <c r="BJ285" s="132"/>
      <c r="BK285" s="123"/>
      <c r="BL285" s="124"/>
      <c r="BM285" s="125" t="str">
        <f>IFERROR(VLOOKUP(E285,КТ!$A$4:$AE$911,31,FALSE),"")</f>
        <v/>
      </c>
      <c r="BN285" s="124"/>
      <c r="BO285" s="126"/>
      <c r="BP285" s="124"/>
      <c r="BQ285" s="124"/>
      <c r="BR285" s="127"/>
      <c r="BS285" s="127"/>
      <c r="BT285" s="128"/>
      <c r="BU285" s="128"/>
      <c r="BV285" s="129"/>
      <c r="BW285" s="129"/>
      <c r="BX285" s="129"/>
    </row>
    <row r="286" spans="1:76" s="90" customFormat="1" x14ac:dyDescent="0.25">
      <c r="A286" s="91"/>
      <c r="B286" s="278">
        <v>276</v>
      </c>
      <c r="C286" s="93"/>
      <c r="D286" s="92"/>
      <c r="E286" s="130"/>
      <c r="F286" s="94" t="e">
        <f>VLOOKUP(E286,КТ!$A$4:$B$911,2,0)</f>
        <v>#N/A</v>
      </c>
      <c r="G286" s="95"/>
      <c r="H286" s="96"/>
      <c r="I286" s="97"/>
      <c r="J286" s="98"/>
      <c r="K286" s="99"/>
      <c r="L286" s="100" t="str">
        <f t="shared" si="28"/>
        <v>НЕТ</v>
      </c>
      <c r="M286" s="101" t="e">
        <f>VLOOKUP(E286,КТ!$A$4:$X$911,24,FALSE)</f>
        <v>#N/A</v>
      </c>
      <c r="N286" s="99"/>
      <c r="O286" s="99"/>
      <c r="P286" s="102"/>
      <c r="Q286" s="103"/>
      <c r="R286" s="103"/>
      <c r="S286" s="103"/>
      <c r="T286" s="104"/>
      <c r="U286" s="105"/>
      <c r="V286" s="105"/>
      <c r="W286" s="105"/>
      <c r="X286" s="105"/>
      <c r="Y286" s="105"/>
      <c r="Z286" s="105"/>
      <c r="AA286" s="105"/>
      <c r="AB286" s="105"/>
      <c r="AC286" s="105"/>
      <c r="AD286" s="105"/>
      <c r="AE286" s="105"/>
      <c r="AF286" s="105"/>
      <c r="AG286" s="106"/>
      <c r="AH286" s="107"/>
      <c r="AI286" s="108"/>
      <c r="AJ286" s="109"/>
      <c r="AK286" s="109"/>
      <c r="AL286" s="109"/>
      <c r="AM286" s="297" t="e">
        <f>VLOOKUP(J286,[2]Лист2!$A$2:$B$44,2,FALSE)</f>
        <v>#N/A</v>
      </c>
      <c r="AN286" s="110"/>
      <c r="AO286" s="298" t="e">
        <f>VLOOKUP(J286,[3]Общее!$A$2:$B$111,2,FALSE)/1000</f>
        <v>#N/A</v>
      </c>
      <c r="AP286" s="111" t="str">
        <f t="shared" si="29"/>
        <v/>
      </c>
      <c r="AQ286" s="112"/>
      <c r="AR286" s="113">
        <f t="shared" si="30"/>
        <v>0</v>
      </c>
      <c r="AS286" s="114" t="str">
        <f t="shared" si="31"/>
        <v/>
      </c>
      <c r="AT286" s="115"/>
      <c r="AU286" s="108"/>
      <c r="AV286" s="116" t="b">
        <f>IF(AND(ISERR(FIND({"."},AM286))),IF(AND(0&lt;AM286,AM286&lt;($AW286+1)),"красный",IF(AND($AW286&lt;AM286,AM286&lt;($AX286+1)),"оранжевый",IF(AND($AX286&lt;AM286,AM286&lt;($AY286+1)),"желтый",IF(AND(0&lt;AM286,AM286&gt;=$AZ286),"зеленый","")))))</f>
        <v>0</v>
      </c>
      <c r="AW286" s="117" t="e">
        <f>VLOOKUP(E286,КТ!$A$4:$AC$911,26,0)</f>
        <v>#N/A</v>
      </c>
      <c r="AX286" s="116" t="e">
        <f>VLOOKUP(E286,КТ!$A$4:$AC$911,27,0)</f>
        <v>#N/A</v>
      </c>
      <c r="AY286" s="116" t="e">
        <f>VLOOKUP(E286,КТ!$A$4:$AC$911,28,0)</f>
        <v>#N/A</v>
      </c>
      <c r="AZ286" s="118" t="e">
        <f>VLOOKUP(E286,КТ!$A$4:$AC$911,29,0)</f>
        <v>#N/A</v>
      </c>
      <c r="BA286" s="119"/>
      <c r="BB286" s="119"/>
      <c r="BC286" s="119"/>
      <c r="BD286" s="131" t="e">
        <f t="shared" si="32"/>
        <v>#N/A</v>
      </c>
      <c r="BE286" s="120" t="str">
        <f>IF(E286="","",(VLOOKUP(E286,КТ!$A$4:$AD$911,30,0)))</f>
        <v/>
      </c>
      <c r="BF286" s="121" t="str">
        <f>IF(E286="","",(VLOOKUP(E286,КТ!$A$4:$AD$911,5,0)))</f>
        <v/>
      </c>
      <c r="BG286" s="122"/>
      <c r="BH286" s="132"/>
      <c r="BI286" s="132"/>
      <c r="BJ286" s="132"/>
      <c r="BK286" s="123"/>
      <c r="BL286" s="124"/>
      <c r="BM286" s="125" t="str">
        <f>IFERROR(VLOOKUP(E286,КТ!$A$4:$AE$911,31,FALSE),"")</f>
        <v/>
      </c>
      <c r="BN286" s="124"/>
      <c r="BO286" s="126"/>
      <c r="BP286" s="124"/>
      <c r="BQ286" s="124"/>
      <c r="BR286" s="127"/>
      <c r="BS286" s="127"/>
      <c r="BT286" s="128"/>
      <c r="BU286" s="128"/>
      <c r="BV286" s="129"/>
      <c r="BW286" s="129"/>
      <c r="BX286" s="129"/>
    </row>
    <row r="287" spans="1:76" s="90" customFormat="1" x14ac:dyDescent="0.25">
      <c r="A287" s="91"/>
      <c r="B287" s="278">
        <v>277</v>
      </c>
      <c r="C287" s="93"/>
      <c r="D287" s="92"/>
      <c r="E287" s="130"/>
      <c r="F287" s="94" t="e">
        <f>VLOOKUP(E287,КТ!$A$4:$B$911,2,0)</f>
        <v>#N/A</v>
      </c>
      <c r="G287" s="95"/>
      <c r="H287" s="96"/>
      <c r="I287" s="97"/>
      <c r="J287" s="98"/>
      <c r="K287" s="99"/>
      <c r="L287" s="100" t="str">
        <f t="shared" si="28"/>
        <v>НЕТ</v>
      </c>
      <c r="M287" s="101" t="e">
        <f>VLOOKUP(E287,КТ!$A$4:$X$911,24,FALSE)</f>
        <v>#N/A</v>
      </c>
      <c r="N287" s="99"/>
      <c r="O287" s="99"/>
      <c r="P287" s="102"/>
      <c r="Q287" s="103"/>
      <c r="R287" s="103"/>
      <c r="S287" s="103"/>
      <c r="T287" s="104"/>
      <c r="U287" s="105"/>
      <c r="V287" s="105"/>
      <c r="W287" s="105"/>
      <c r="X287" s="105"/>
      <c r="Y287" s="105"/>
      <c r="Z287" s="105"/>
      <c r="AA287" s="105"/>
      <c r="AB287" s="105"/>
      <c r="AC287" s="105"/>
      <c r="AD287" s="105"/>
      <c r="AE287" s="105"/>
      <c r="AF287" s="105"/>
      <c r="AG287" s="106"/>
      <c r="AH287" s="107"/>
      <c r="AI287" s="108"/>
      <c r="AJ287" s="109"/>
      <c r="AK287" s="109"/>
      <c r="AL287" s="109"/>
      <c r="AM287" s="297" t="e">
        <f>VLOOKUP(J287,[2]Лист2!$A$2:$B$44,2,FALSE)</f>
        <v>#N/A</v>
      </c>
      <c r="AN287" s="110"/>
      <c r="AO287" s="298" t="e">
        <f>VLOOKUP(J287,[3]Общее!$A$2:$B$111,2,FALSE)/1000</f>
        <v>#N/A</v>
      </c>
      <c r="AP287" s="111" t="str">
        <f t="shared" si="29"/>
        <v/>
      </c>
      <c r="AQ287" s="112"/>
      <c r="AR287" s="113">
        <f t="shared" si="30"/>
        <v>0</v>
      </c>
      <c r="AS287" s="114" t="str">
        <f t="shared" si="31"/>
        <v/>
      </c>
      <c r="AT287" s="115"/>
      <c r="AU287" s="108"/>
      <c r="AV287" s="116" t="b">
        <f>IF(AND(ISERR(FIND({"."},AM287))),IF(AND(0&lt;AM287,AM287&lt;($AW287+1)),"красный",IF(AND($AW287&lt;AM287,AM287&lt;($AX287+1)),"оранжевый",IF(AND($AX287&lt;AM287,AM287&lt;($AY287+1)),"желтый",IF(AND(0&lt;AM287,AM287&gt;=$AZ287),"зеленый","")))))</f>
        <v>0</v>
      </c>
      <c r="AW287" s="117" t="e">
        <f>VLOOKUP(E287,КТ!$A$4:$AC$911,26,0)</f>
        <v>#N/A</v>
      </c>
      <c r="AX287" s="116" t="e">
        <f>VLOOKUP(E287,КТ!$A$4:$AC$911,27,0)</f>
        <v>#N/A</v>
      </c>
      <c r="AY287" s="116" t="e">
        <f>VLOOKUP(E287,КТ!$A$4:$AC$911,28,0)</f>
        <v>#N/A</v>
      </c>
      <c r="AZ287" s="118" t="e">
        <f>VLOOKUP(E287,КТ!$A$4:$AC$911,29,0)</f>
        <v>#N/A</v>
      </c>
      <c r="BA287" s="119"/>
      <c r="BB287" s="119"/>
      <c r="BC287" s="119"/>
      <c r="BD287" s="131" t="e">
        <f t="shared" si="32"/>
        <v>#N/A</v>
      </c>
      <c r="BE287" s="120" t="str">
        <f>IF(E287="","",(VLOOKUP(E287,КТ!$A$4:$AD$911,30,0)))</f>
        <v/>
      </c>
      <c r="BF287" s="121" t="str">
        <f>IF(E287="","",(VLOOKUP(E287,КТ!$A$4:$AD$911,5,0)))</f>
        <v/>
      </c>
      <c r="BG287" s="122"/>
      <c r="BH287" s="132"/>
      <c r="BI287" s="132"/>
      <c r="BJ287" s="132"/>
      <c r="BK287" s="123"/>
      <c r="BL287" s="124"/>
      <c r="BM287" s="125" t="str">
        <f>IFERROR(VLOOKUP(E287,КТ!$A$4:$AE$911,31,FALSE),"")</f>
        <v/>
      </c>
      <c r="BN287" s="124"/>
      <c r="BO287" s="126"/>
      <c r="BP287" s="124"/>
      <c r="BQ287" s="124"/>
      <c r="BR287" s="127"/>
      <c r="BS287" s="127"/>
      <c r="BT287" s="128"/>
      <c r="BU287" s="128"/>
      <c r="BV287" s="129"/>
      <c r="BW287" s="129"/>
      <c r="BX287" s="129"/>
    </row>
    <row r="288" spans="1:76" s="90" customFormat="1" x14ac:dyDescent="0.25">
      <c r="A288" s="91"/>
      <c r="B288" s="278">
        <v>278</v>
      </c>
      <c r="C288" s="93"/>
      <c r="D288" s="92"/>
      <c r="E288" s="130"/>
      <c r="F288" s="94" t="e">
        <f>VLOOKUP(E288,КТ!$A$4:$B$911,2,0)</f>
        <v>#N/A</v>
      </c>
      <c r="G288" s="95"/>
      <c r="H288" s="96"/>
      <c r="I288" s="97"/>
      <c r="J288" s="98"/>
      <c r="K288" s="99"/>
      <c r="L288" s="100" t="str">
        <f t="shared" si="28"/>
        <v>НЕТ</v>
      </c>
      <c r="M288" s="101" t="e">
        <f>VLOOKUP(E288,КТ!$A$4:$X$911,24,FALSE)</f>
        <v>#N/A</v>
      </c>
      <c r="N288" s="99"/>
      <c r="O288" s="99"/>
      <c r="P288" s="102"/>
      <c r="Q288" s="103"/>
      <c r="R288" s="103"/>
      <c r="S288" s="103"/>
      <c r="T288" s="104"/>
      <c r="U288" s="105"/>
      <c r="V288" s="105"/>
      <c r="W288" s="105"/>
      <c r="X288" s="105"/>
      <c r="Y288" s="105"/>
      <c r="Z288" s="105"/>
      <c r="AA288" s="105"/>
      <c r="AB288" s="105"/>
      <c r="AC288" s="105"/>
      <c r="AD288" s="105"/>
      <c r="AE288" s="105"/>
      <c r="AF288" s="105"/>
      <c r="AG288" s="106"/>
      <c r="AH288" s="107"/>
      <c r="AI288" s="108"/>
      <c r="AJ288" s="109"/>
      <c r="AK288" s="109"/>
      <c r="AL288" s="109"/>
      <c r="AM288" s="297" t="e">
        <f>VLOOKUP(J288,[2]Лист2!$A$2:$B$44,2,FALSE)</f>
        <v>#N/A</v>
      </c>
      <c r="AN288" s="110"/>
      <c r="AO288" s="298" t="e">
        <f>VLOOKUP(J288,[3]Общее!$A$2:$B$111,2,FALSE)/1000</f>
        <v>#N/A</v>
      </c>
      <c r="AP288" s="111" t="str">
        <f t="shared" si="29"/>
        <v/>
      </c>
      <c r="AQ288" s="112"/>
      <c r="AR288" s="113">
        <f t="shared" si="30"/>
        <v>0</v>
      </c>
      <c r="AS288" s="114" t="str">
        <f t="shared" si="31"/>
        <v/>
      </c>
      <c r="AT288" s="115"/>
      <c r="AU288" s="108"/>
      <c r="AV288" s="116" t="b">
        <f>IF(AND(ISERR(FIND({"."},AM288))),IF(AND(0&lt;AM288,AM288&lt;($AW288+1)),"красный",IF(AND($AW288&lt;AM288,AM288&lt;($AX288+1)),"оранжевый",IF(AND($AX288&lt;AM288,AM288&lt;($AY288+1)),"желтый",IF(AND(0&lt;AM288,AM288&gt;=$AZ288),"зеленый","")))))</f>
        <v>0</v>
      </c>
      <c r="AW288" s="117" t="e">
        <f>VLOOKUP(E288,КТ!$A$4:$AC$911,26,0)</f>
        <v>#N/A</v>
      </c>
      <c r="AX288" s="116" t="e">
        <f>VLOOKUP(E288,КТ!$A$4:$AC$911,27,0)</f>
        <v>#N/A</v>
      </c>
      <c r="AY288" s="116" t="e">
        <f>VLOOKUP(E288,КТ!$A$4:$AC$911,28,0)</f>
        <v>#N/A</v>
      </c>
      <c r="AZ288" s="118" t="e">
        <f>VLOOKUP(E288,КТ!$A$4:$AC$911,29,0)</f>
        <v>#N/A</v>
      </c>
      <c r="BA288" s="119"/>
      <c r="BB288" s="119"/>
      <c r="BC288" s="119"/>
      <c r="BD288" s="131" t="e">
        <f t="shared" si="32"/>
        <v>#N/A</v>
      </c>
      <c r="BE288" s="120" t="str">
        <f>IF(E288="","",(VLOOKUP(E288,КТ!$A$4:$AD$911,30,0)))</f>
        <v/>
      </c>
      <c r="BF288" s="121" t="str">
        <f>IF(E288="","",(VLOOKUP(E288,КТ!$A$4:$AD$911,5,0)))</f>
        <v/>
      </c>
      <c r="BG288" s="122"/>
      <c r="BH288" s="132"/>
      <c r="BI288" s="132"/>
      <c r="BJ288" s="132"/>
      <c r="BK288" s="123"/>
      <c r="BL288" s="124"/>
      <c r="BM288" s="125" t="str">
        <f>IFERROR(VLOOKUP(E288,КТ!$A$4:$AE$911,31,FALSE),"")</f>
        <v/>
      </c>
      <c r="BN288" s="124"/>
      <c r="BO288" s="126"/>
      <c r="BP288" s="124"/>
      <c r="BQ288" s="124"/>
      <c r="BR288" s="127"/>
      <c r="BS288" s="127"/>
      <c r="BT288" s="128"/>
      <c r="BU288" s="128"/>
      <c r="BV288" s="129"/>
      <c r="BW288" s="129"/>
      <c r="BX288" s="129"/>
    </row>
    <row r="289" spans="1:76" s="90" customFormat="1" x14ac:dyDescent="0.25">
      <c r="A289" s="91"/>
      <c r="B289" s="278">
        <v>279</v>
      </c>
      <c r="C289" s="93"/>
      <c r="D289" s="92"/>
      <c r="E289" s="130"/>
      <c r="F289" s="94" t="e">
        <f>VLOOKUP(E289,КТ!$A$4:$B$911,2,0)</f>
        <v>#N/A</v>
      </c>
      <c r="G289" s="95"/>
      <c r="H289" s="96"/>
      <c r="I289" s="97"/>
      <c r="J289" s="98"/>
      <c r="K289" s="99"/>
      <c r="L289" s="100" t="str">
        <f t="shared" si="28"/>
        <v>НЕТ</v>
      </c>
      <c r="M289" s="101" t="e">
        <f>VLOOKUP(E289,КТ!$A$4:$X$911,24,FALSE)</f>
        <v>#N/A</v>
      </c>
      <c r="N289" s="99"/>
      <c r="O289" s="99"/>
      <c r="P289" s="102"/>
      <c r="Q289" s="103"/>
      <c r="R289" s="103"/>
      <c r="S289" s="103"/>
      <c r="T289" s="104"/>
      <c r="U289" s="105"/>
      <c r="V289" s="105"/>
      <c r="W289" s="105"/>
      <c r="X289" s="105"/>
      <c r="Y289" s="105"/>
      <c r="Z289" s="105"/>
      <c r="AA289" s="105"/>
      <c r="AB289" s="105"/>
      <c r="AC289" s="105"/>
      <c r="AD289" s="105"/>
      <c r="AE289" s="105"/>
      <c r="AF289" s="105"/>
      <c r="AG289" s="106"/>
      <c r="AH289" s="107"/>
      <c r="AI289" s="108"/>
      <c r="AJ289" s="109"/>
      <c r="AK289" s="109"/>
      <c r="AL289" s="109"/>
      <c r="AM289" s="297" t="e">
        <f>VLOOKUP(J289,[2]Лист2!$A$2:$B$44,2,FALSE)</f>
        <v>#N/A</v>
      </c>
      <c r="AN289" s="110"/>
      <c r="AO289" s="298" t="e">
        <f>VLOOKUP(J289,[3]Общее!$A$2:$B$111,2,FALSE)/1000</f>
        <v>#N/A</v>
      </c>
      <c r="AP289" s="111" t="str">
        <f t="shared" si="29"/>
        <v/>
      </c>
      <c r="AQ289" s="112"/>
      <c r="AR289" s="113">
        <f t="shared" si="30"/>
        <v>0</v>
      </c>
      <c r="AS289" s="114" t="str">
        <f t="shared" si="31"/>
        <v/>
      </c>
      <c r="AT289" s="115"/>
      <c r="AU289" s="108"/>
      <c r="AV289" s="116" t="b">
        <f>IF(AND(ISERR(FIND({"."},AM289))),IF(AND(0&lt;AM289,AM289&lt;($AW289+1)),"красный",IF(AND($AW289&lt;AM289,AM289&lt;($AX289+1)),"оранжевый",IF(AND($AX289&lt;AM289,AM289&lt;($AY289+1)),"желтый",IF(AND(0&lt;AM289,AM289&gt;=$AZ289),"зеленый","")))))</f>
        <v>0</v>
      </c>
      <c r="AW289" s="117" t="e">
        <f>VLOOKUP(E289,КТ!$A$4:$AC$911,26,0)</f>
        <v>#N/A</v>
      </c>
      <c r="AX289" s="116" t="e">
        <f>VLOOKUP(E289,КТ!$A$4:$AC$911,27,0)</f>
        <v>#N/A</v>
      </c>
      <c r="AY289" s="116" t="e">
        <f>VLOOKUP(E289,КТ!$A$4:$AC$911,28,0)</f>
        <v>#N/A</v>
      </c>
      <c r="AZ289" s="118" t="e">
        <f>VLOOKUP(E289,КТ!$A$4:$AC$911,29,0)</f>
        <v>#N/A</v>
      </c>
      <c r="BA289" s="119"/>
      <c r="BB289" s="119"/>
      <c r="BC289" s="119"/>
      <c r="BD289" s="131" t="e">
        <f t="shared" si="32"/>
        <v>#N/A</v>
      </c>
      <c r="BE289" s="120" t="str">
        <f>IF(E289="","",(VLOOKUP(E289,КТ!$A$4:$AD$911,30,0)))</f>
        <v/>
      </c>
      <c r="BF289" s="121" t="str">
        <f>IF(E289="","",(VLOOKUP(E289,КТ!$A$4:$AD$911,5,0)))</f>
        <v/>
      </c>
      <c r="BG289" s="122"/>
      <c r="BH289" s="132"/>
      <c r="BI289" s="132"/>
      <c r="BJ289" s="132"/>
      <c r="BK289" s="123"/>
      <c r="BL289" s="124"/>
      <c r="BM289" s="125" t="str">
        <f>IFERROR(VLOOKUP(E289,КТ!$A$4:$AE$911,31,FALSE),"")</f>
        <v/>
      </c>
      <c r="BN289" s="124"/>
      <c r="BO289" s="126"/>
      <c r="BP289" s="124"/>
      <c r="BQ289" s="124"/>
      <c r="BR289" s="127"/>
      <c r="BS289" s="127"/>
      <c r="BT289" s="128"/>
      <c r="BU289" s="128"/>
      <c r="BV289" s="129"/>
      <c r="BW289" s="129"/>
      <c r="BX289" s="129"/>
    </row>
    <row r="290" spans="1:76" s="90" customFormat="1" x14ac:dyDescent="0.25">
      <c r="A290" s="91"/>
      <c r="B290" s="278">
        <v>280</v>
      </c>
      <c r="C290" s="93"/>
      <c r="D290" s="92"/>
      <c r="E290" s="130"/>
      <c r="F290" s="94" t="e">
        <f>VLOOKUP(E290,КТ!$A$4:$B$911,2,0)</f>
        <v>#N/A</v>
      </c>
      <c r="G290" s="95"/>
      <c r="H290" s="96"/>
      <c r="I290" s="97"/>
      <c r="J290" s="98"/>
      <c r="K290" s="99"/>
      <c r="L290" s="100" t="str">
        <f t="shared" si="28"/>
        <v>НЕТ</v>
      </c>
      <c r="M290" s="101" t="e">
        <f>VLOOKUP(E290,КТ!$A$4:$X$911,24,FALSE)</f>
        <v>#N/A</v>
      </c>
      <c r="N290" s="99"/>
      <c r="O290" s="99"/>
      <c r="P290" s="102"/>
      <c r="Q290" s="103"/>
      <c r="R290" s="103"/>
      <c r="S290" s="103"/>
      <c r="T290" s="104"/>
      <c r="U290" s="105"/>
      <c r="V290" s="105"/>
      <c r="W290" s="105"/>
      <c r="X290" s="105"/>
      <c r="Y290" s="105"/>
      <c r="Z290" s="105"/>
      <c r="AA290" s="105"/>
      <c r="AB290" s="105"/>
      <c r="AC290" s="105"/>
      <c r="AD290" s="105"/>
      <c r="AE290" s="105"/>
      <c r="AF290" s="105"/>
      <c r="AG290" s="106"/>
      <c r="AH290" s="107"/>
      <c r="AI290" s="108"/>
      <c r="AJ290" s="109"/>
      <c r="AK290" s="109"/>
      <c r="AL290" s="109"/>
      <c r="AM290" s="297" t="e">
        <f>VLOOKUP(J290,[2]Лист2!$A$2:$B$44,2,FALSE)</f>
        <v>#N/A</v>
      </c>
      <c r="AN290" s="110"/>
      <c r="AO290" s="298" t="e">
        <f>VLOOKUP(J290,[3]Общее!$A$2:$B$111,2,FALSE)/1000</f>
        <v>#N/A</v>
      </c>
      <c r="AP290" s="111" t="str">
        <f t="shared" si="29"/>
        <v/>
      </c>
      <c r="AQ290" s="112"/>
      <c r="AR290" s="113">
        <f t="shared" si="30"/>
        <v>0</v>
      </c>
      <c r="AS290" s="114" t="str">
        <f t="shared" si="31"/>
        <v/>
      </c>
      <c r="AT290" s="115"/>
      <c r="AU290" s="108"/>
      <c r="AV290" s="116" t="b">
        <f>IF(AND(ISERR(FIND({"."},AM290))),IF(AND(0&lt;AM290,AM290&lt;($AW290+1)),"красный",IF(AND($AW290&lt;AM290,AM290&lt;($AX290+1)),"оранжевый",IF(AND($AX290&lt;AM290,AM290&lt;($AY290+1)),"желтый",IF(AND(0&lt;AM290,AM290&gt;=$AZ290),"зеленый","")))))</f>
        <v>0</v>
      </c>
      <c r="AW290" s="117" t="e">
        <f>VLOOKUP(E290,КТ!$A$4:$AC$911,26,0)</f>
        <v>#N/A</v>
      </c>
      <c r="AX290" s="116" t="e">
        <f>VLOOKUP(E290,КТ!$A$4:$AC$911,27,0)</f>
        <v>#N/A</v>
      </c>
      <c r="AY290" s="116" t="e">
        <f>VLOOKUP(E290,КТ!$A$4:$AC$911,28,0)</f>
        <v>#N/A</v>
      </c>
      <c r="AZ290" s="118" t="e">
        <f>VLOOKUP(E290,КТ!$A$4:$AC$911,29,0)</f>
        <v>#N/A</v>
      </c>
      <c r="BA290" s="119"/>
      <c r="BB290" s="119"/>
      <c r="BC290" s="119"/>
      <c r="BD290" s="131" t="e">
        <f t="shared" si="32"/>
        <v>#N/A</v>
      </c>
      <c r="BE290" s="120" t="str">
        <f>IF(E290="","",(VLOOKUP(E290,КТ!$A$4:$AD$911,30,0)))</f>
        <v/>
      </c>
      <c r="BF290" s="121" t="str">
        <f>IF(E290="","",(VLOOKUP(E290,КТ!$A$4:$AD$911,5,0)))</f>
        <v/>
      </c>
      <c r="BG290" s="122"/>
      <c r="BH290" s="132"/>
      <c r="BI290" s="132"/>
      <c r="BJ290" s="132"/>
      <c r="BK290" s="123"/>
      <c r="BL290" s="124"/>
      <c r="BM290" s="125" t="str">
        <f>IFERROR(VLOOKUP(E290,КТ!$A$4:$AE$911,31,FALSE),"")</f>
        <v/>
      </c>
      <c r="BN290" s="124"/>
      <c r="BO290" s="126"/>
      <c r="BP290" s="124"/>
      <c r="BQ290" s="124"/>
      <c r="BR290" s="127"/>
      <c r="BS290" s="127"/>
      <c r="BT290" s="128"/>
      <c r="BU290" s="128"/>
      <c r="BV290" s="129"/>
      <c r="BW290" s="129"/>
      <c r="BX290" s="129"/>
    </row>
    <row r="291" spans="1:76" s="90" customFormat="1" x14ac:dyDescent="0.25">
      <c r="A291" s="91"/>
      <c r="B291" s="278">
        <v>281</v>
      </c>
      <c r="C291" s="93"/>
      <c r="D291" s="92"/>
      <c r="E291" s="130"/>
      <c r="F291" s="94" t="e">
        <f>VLOOKUP(E291,КТ!$A$4:$B$911,2,0)</f>
        <v>#N/A</v>
      </c>
      <c r="G291" s="95"/>
      <c r="H291" s="96"/>
      <c r="I291" s="97"/>
      <c r="J291" s="98"/>
      <c r="K291" s="99"/>
      <c r="L291" s="100" t="str">
        <f t="shared" si="28"/>
        <v>НЕТ</v>
      </c>
      <c r="M291" s="101" t="e">
        <f>VLOOKUP(E291,КТ!$A$4:$X$911,24,FALSE)</f>
        <v>#N/A</v>
      </c>
      <c r="N291" s="99"/>
      <c r="O291" s="99"/>
      <c r="P291" s="102"/>
      <c r="Q291" s="103"/>
      <c r="R291" s="103"/>
      <c r="S291" s="103"/>
      <c r="T291" s="104"/>
      <c r="U291" s="105"/>
      <c r="V291" s="105"/>
      <c r="W291" s="105"/>
      <c r="X291" s="105"/>
      <c r="Y291" s="105"/>
      <c r="Z291" s="105"/>
      <c r="AA291" s="105"/>
      <c r="AB291" s="105"/>
      <c r="AC291" s="105"/>
      <c r="AD291" s="105"/>
      <c r="AE291" s="105"/>
      <c r="AF291" s="105"/>
      <c r="AG291" s="106"/>
      <c r="AH291" s="107"/>
      <c r="AI291" s="108"/>
      <c r="AJ291" s="109"/>
      <c r="AK291" s="109"/>
      <c r="AL291" s="109"/>
      <c r="AM291" s="297" t="e">
        <f>VLOOKUP(J291,[2]Лист2!$A$2:$B$44,2,FALSE)</f>
        <v>#N/A</v>
      </c>
      <c r="AN291" s="110"/>
      <c r="AO291" s="298" t="e">
        <f>VLOOKUP(J291,[3]Общее!$A$2:$B$111,2,FALSE)/1000</f>
        <v>#N/A</v>
      </c>
      <c r="AP291" s="111" t="str">
        <f t="shared" si="29"/>
        <v/>
      </c>
      <c r="AQ291" s="112"/>
      <c r="AR291" s="113">
        <f t="shared" si="30"/>
        <v>0</v>
      </c>
      <c r="AS291" s="114" t="str">
        <f t="shared" si="31"/>
        <v/>
      </c>
      <c r="AT291" s="115"/>
      <c r="AU291" s="108"/>
      <c r="AV291" s="116" t="b">
        <f>IF(AND(ISERR(FIND({"."},AM291))),IF(AND(0&lt;AM291,AM291&lt;($AW291+1)),"красный",IF(AND($AW291&lt;AM291,AM291&lt;($AX291+1)),"оранжевый",IF(AND($AX291&lt;AM291,AM291&lt;($AY291+1)),"желтый",IF(AND(0&lt;AM291,AM291&gt;=$AZ291),"зеленый","")))))</f>
        <v>0</v>
      </c>
      <c r="AW291" s="117" t="e">
        <f>VLOOKUP(E291,КТ!$A$4:$AC$911,26,0)</f>
        <v>#N/A</v>
      </c>
      <c r="AX291" s="116" t="e">
        <f>VLOOKUP(E291,КТ!$A$4:$AC$911,27,0)</f>
        <v>#N/A</v>
      </c>
      <c r="AY291" s="116" t="e">
        <f>VLOOKUP(E291,КТ!$A$4:$AC$911,28,0)</f>
        <v>#N/A</v>
      </c>
      <c r="AZ291" s="118" t="e">
        <f>VLOOKUP(E291,КТ!$A$4:$AC$911,29,0)</f>
        <v>#N/A</v>
      </c>
      <c r="BA291" s="119"/>
      <c r="BB291" s="119"/>
      <c r="BC291" s="119"/>
      <c r="BD291" s="131" t="e">
        <f t="shared" si="32"/>
        <v>#N/A</v>
      </c>
      <c r="BE291" s="120" t="str">
        <f>IF(E291="","",(VLOOKUP(E291,КТ!$A$4:$AD$911,30,0)))</f>
        <v/>
      </c>
      <c r="BF291" s="121" t="str">
        <f>IF(E291="","",(VLOOKUP(E291,КТ!$A$4:$AD$911,5,0)))</f>
        <v/>
      </c>
      <c r="BG291" s="122"/>
      <c r="BH291" s="132"/>
      <c r="BI291" s="132"/>
      <c r="BJ291" s="132"/>
      <c r="BK291" s="123"/>
      <c r="BL291" s="124"/>
      <c r="BM291" s="125" t="str">
        <f>IFERROR(VLOOKUP(E291,КТ!$A$4:$AE$911,31,FALSE),"")</f>
        <v/>
      </c>
      <c r="BN291" s="124"/>
      <c r="BO291" s="126"/>
      <c r="BP291" s="124"/>
      <c r="BQ291" s="124"/>
      <c r="BR291" s="127"/>
      <c r="BS291" s="127"/>
      <c r="BT291" s="128"/>
      <c r="BU291" s="128"/>
      <c r="BV291" s="129"/>
      <c r="BW291" s="129"/>
      <c r="BX291" s="129"/>
    </row>
    <row r="292" spans="1:76" s="90" customFormat="1" x14ac:dyDescent="0.25">
      <c r="A292" s="91"/>
      <c r="B292" s="278">
        <v>282</v>
      </c>
      <c r="C292" s="93"/>
      <c r="D292" s="92"/>
      <c r="E292" s="130"/>
      <c r="F292" s="94" t="e">
        <f>VLOOKUP(E292,КТ!$A$4:$B$911,2,0)</f>
        <v>#N/A</v>
      </c>
      <c r="G292" s="95"/>
      <c r="H292" s="96"/>
      <c r="I292" s="97"/>
      <c r="J292" s="98"/>
      <c r="K292" s="99"/>
      <c r="L292" s="100" t="str">
        <f t="shared" si="28"/>
        <v>НЕТ</v>
      </c>
      <c r="M292" s="101" t="e">
        <f>VLOOKUP(E292,КТ!$A$4:$X$911,24,FALSE)</f>
        <v>#N/A</v>
      </c>
      <c r="N292" s="99"/>
      <c r="O292" s="99"/>
      <c r="P292" s="102"/>
      <c r="Q292" s="103"/>
      <c r="R292" s="103"/>
      <c r="S292" s="103"/>
      <c r="T292" s="104"/>
      <c r="U292" s="105"/>
      <c r="V292" s="105"/>
      <c r="W292" s="105"/>
      <c r="X292" s="105"/>
      <c r="Y292" s="105"/>
      <c r="Z292" s="105"/>
      <c r="AA292" s="105"/>
      <c r="AB292" s="105"/>
      <c r="AC292" s="105"/>
      <c r="AD292" s="105"/>
      <c r="AE292" s="105"/>
      <c r="AF292" s="105"/>
      <c r="AG292" s="106"/>
      <c r="AH292" s="107"/>
      <c r="AI292" s="108"/>
      <c r="AJ292" s="109"/>
      <c r="AK292" s="109"/>
      <c r="AL292" s="109"/>
      <c r="AM292" s="297" t="e">
        <f>VLOOKUP(J292,[2]Лист2!$A$2:$B$44,2,FALSE)</f>
        <v>#N/A</v>
      </c>
      <c r="AN292" s="110"/>
      <c r="AO292" s="298" t="e">
        <f>VLOOKUP(J292,[3]Общее!$A$2:$B$111,2,FALSE)/1000</f>
        <v>#N/A</v>
      </c>
      <c r="AP292" s="111" t="str">
        <f t="shared" si="29"/>
        <v/>
      </c>
      <c r="AQ292" s="112"/>
      <c r="AR292" s="113">
        <f t="shared" si="30"/>
        <v>0</v>
      </c>
      <c r="AS292" s="114" t="str">
        <f t="shared" si="31"/>
        <v/>
      </c>
      <c r="AT292" s="115"/>
      <c r="AU292" s="108"/>
      <c r="AV292" s="116" t="b">
        <f>IF(AND(ISERR(FIND({"."},AM292))),IF(AND(0&lt;AM292,AM292&lt;($AW292+1)),"красный",IF(AND($AW292&lt;AM292,AM292&lt;($AX292+1)),"оранжевый",IF(AND($AX292&lt;AM292,AM292&lt;($AY292+1)),"желтый",IF(AND(0&lt;AM292,AM292&gt;=$AZ292),"зеленый","")))))</f>
        <v>0</v>
      </c>
      <c r="AW292" s="117" t="e">
        <f>VLOOKUP(E292,КТ!$A$4:$AC$911,26,0)</f>
        <v>#N/A</v>
      </c>
      <c r="AX292" s="116" t="e">
        <f>VLOOKUP(E292,КТ!$A$4:$AC$911,27,0)</f>
        <v>#N/A</v>
      </c>
      <c r="AY292" s="116" t="e">
        <f>VLOOKUP(E292,КТ!$A$4:$AC$911,28,0)</f>
        <v>#N/A</v>
      </c>
      <c r="AZ292" s="118" t="e">
        <f>VLOOKUP(E292,КТ!$A$4:$AC$911,29,0)</f>
        <v>#N/A</v>
      </c>
      <c r="BA292" s="119"/>
      <c r="BB292" s="119"/>
      <c r="BC292" s="119"/>
      <c r="BD292" s="131" t="e">
        <f t="shared" si="32"/>
        <v>#N/A</v>
      </c>
      <c r="BE292" s="120" t="str">
        <f>IF(E292="","",(VLOOKUP(E292,КТ!$A$4:$AD$911,30,0)))</f>
        <v/>
      </c>
      <c r="BF292" s="121" t="str">
        <f>IF(E292="","",(VLOOKUP(E292,КТ!$A$4:$AD$911,5,0)))</f>
        <v/>
      </c>
      <c r="BG292" s="122"/>
      <c r="BH292" s="132"/>
      <c r="BI292" s="132"/>
      <c r="BJ292" s="132"/>
      <c r="BK292" s="123"/>
      <c r="BL292" s="124"/>
      <c r="BM292" s="125" t="str">
        <f>IFERROR(VLOOKUP(E292,КТ!$A$4:$AE$911,31,FALSE),"")</f>
        <v/>
      </c>
      <c r="BN292" s="124"/>
      <c r="BO292" s="126"/>
      <c r="BP292" s="124"/>
      <c r="BQ292" s="124"/>
      <c r="BR292" s="127"/>
      <c r="BS292" s="127"/>
      <c r="BT292" s="128"/>
      <c r="BU292" s="128"/>
      <c r="BV292" s="129"/>
      <c r="BW292" s="129"/>
      <c r="BX292" s="129"/>
    </row>
    <row r="293" spans="1:76" s="90" customFormat="1" x14ac:dyDescent="0.25">
      <c r="A293" s="91"/>
      <c r="B293" s="278">
        <v>283</v>
      </c>
      <c r="C293" s="93"/>
      <c r="D293" s="92"/>
      <c r="E293" s="130"/>
      <c r="F293" s="94" t="e">
        <f>VLOOKUP(E293,КТ!$A$4:$B$911,2,0)</f>
        <v>#N/A</v>
      </c>
      <c r="G293" s="95"/>
      <c r="H293" s="96"/>
      <c r="I293" s="97"/>
      <c r="J293" s="98"/>
      <c r="K293" s="99"/>
      <c r="L293" s="100" t="str">
        <f t="shared" si="28"/>
        <v>НЕТ</v>
      </c>
      <c r="M293" s="101" t="e">
        <f>VLOOKUP(E293,КТ!$A$4:$X$911,24,FALSE)</f>
        <v>#N/A</v>
      </c>
      <c r="N293" s="99"/>
      <c r="O293" s="99"/>
      <c r="P293" s="102"/>
      <c r="Q293" s="103"/>
      <c r="R293" s="103"/>
      <c r="S293" s="103"/>
      <c r="T293" s="104"/>
      <c r="U293" s="105"/>
      <c r="V293" s="105"/>
      <c r="W293" s="105"/>
      <c r="X293" s="105"/>
      <c r="Y293" s="105"/>
      <c r="Z293" s="105"/>
      <c r="AA293" s="105"/>
      <c r="AB293" s="105"/>
      <c r="AC293" s="105"/>
      <c r="AD293" s="105"/>
      <c r="AE293" s="105"/>
      <c r="AF293" s="105"/>
      <c r="AG293" s="106"/>
      <c r="AH293" s="107"/>
      <c r="AI293" s="108"/>
      <c r="AJ293" s="109"/>
      <c r="AK293" s="109"/>
      <c r="AL293" s="109"/>
      <c r="AM293" s="297" t="e">
        <f>VLOOKUP(J293,[2]Лист2!$A$2:$B$44,2,FALSE)</f>
        <v>#N/A</v>
      </c>
      <c r="AN293" s="110"/>
      <c r="AO293" s="298" t="e">
        <f>VLOOKUP(J293,[3]Общее!$A$2:$B$111,2,FALSE)/1000</f>
        <v>#N/A</v>
      </c>
      <c r="AP293" s="111" t="str">
        <f t="shared" si="29"/>
        <v/>
      </c>
      <c r="AQ293" s="112"/>
      <c r="AR293" s="113">
        <f t="shared" si="30"/>
        <v>0</v>
      </c>
      <c r="AS293" s="114" t="str">
        <f t="shared" si="31"/>
        <v/>
      </c>
      <c r="AT293" s="115"/>
      <c r="AU293" s="108"/>
      <c r="AV293" s="116" t="b">
        <f>IF(AND(ISERR(FIND({"."},AM293))),IF(AND(0&lt;AM293,AM293&lt;($AW293+1)),"красный",IF(AND($AW293&lt;AM293,AM293&lt;($AX293+1)),"оранжевый",IF(AND($AX293&lt;AM293,AM293&lt;($AY293+1)),"желтый",IF(AND(0&lt;AM293,AM293&gt;=$AZ293),"зеленый","")))))</f>
        <v>0</v>
      </c>
      <c r="AW293" s="117" t="e">
        <f>VLOOKUP(E293,КТ!$A$4:$AC$911,26,0)</f>
        <v>#N/A</v>
      </c>
      <c r="AX293" s="116" t="e">
        <f>VLOOKUP(E293,КТ!$A$4:$AC$911,27,0)</f>
        <v>#N/A</v>
      </c>
      <c r="AY293" s="116" t="e">
        <f>VLOOKUP(E293,КТ!$A$4:$AC$911,28,0)</f>
        <v>#N/A</v>
      </c>
      <c r="AZ293" s="118" t="e">
        <f>VLOOKUP(E293,КТ!$A$4:$AC$911,29,0)</f>
        <v>#N/A</v>
      </c>
      <c r="BA293" s="119"/>
      <c r="BB293" s="119"/>
      <c r="BC293" s="119"/>
      <c r="BD293" s="131" t="e">
        <f t="shared" si="32"/>
        <v>#N/A</v>
      </c>
      <c r="BE293" s="120" t="str">
        <f>IF(E293="","",(VLOOKUP(E293,КТ!$A$4:$AD$911,30,0)))</f>
        <v/>
      </c>
      <c r="BF293" s="121" t="str">
        <f>IF(E293="","",(VLOOKUP(E293,КТ!$A$4:$AD$911,5,0)))</f>
        <v/>
      </c>
      <c r="BG293" s="122"/>
      <c r="BH293" s="132"/>
      <c r="BI293" s="132"/>
      <c r="BJ293" s="132"/>
      <c r="BK293" s="123"/>
      <c r="BL293" s="124"/>
      <c r="BM293" s="125" t="str">
        <f>IFERROR(VLOOKUP(E293,КТ!$A$4:$AE$911,31,FALSE),"")</f>
        <v/>
      </c>
      <c r="BN293" s="124"/>
      <c r="BO293" s="126"/>
      <c r="BP293" s="124"/>
      <c r="BQ293" s="124"/>
      <c r="BR293" s="127"/>
      <c r="BS293" s="127"/>
      <c r="BT293" s="128"/>
      <c r="BU293" s="128"/>
      <c r="BV293" s="129"/>
      <c r="BW293" s="129"/>
      <c r="BX293" s="129"/>
    </row>
    <row r="294" spans="1:76" s="90" customFormat="1" x14ac:dyDescent="0.25">
      <c r="A294" s="91"/>
      <c r="B294" s="278">
        <v>284</v>
      </c>
      <c r="C294" s="93"/>
      <c r="D294" s="92"/>
      <c r="E294" s="130"/>
      <c r="F294" s="94" t="e">
        <f>VLOOKUP(E294,КТ!$A$4:$B$911,2,0)</f>
        <v>#N/A</v>
      </c>
      <c r="G294" s="95"/>
      <c r="H294" s="96"/>
      <c r="I294" s="97"/>
      <c r="J294" s="98"/>
      <c r="K294" s="99"/>
      <c r="L294" s="100" t="str">
        <f t="shared" si="28"/>
        <v>НЕТ</v>
      </c>
      <c r="M294" s="101" t="e">
        <f>VLOOKUP(E294,КТ!$A$4:$X$911,24,FALSE)</f>
        <v>#N/A</v>
      </c>
      <c r="N294" s="99"/>
      <c r="O294" s="99"/>
      <c r="P294" s="102"/>
      <c r="Q294" s="103"/>
      <c r="R294" s="103"/>
      <c r="S294" s="103"/>
      <c r="T294" s="104"/>
      <c r="U294" s="105"/>
      <c r="V294" s="105"/>
      <c r="W294" s="105"/>
      <c r="X294" s="105"/>
      <c r="Y294" s="105"/>
      <c r="Z294" s="105"/>
      <c r="AA294" s="105"/>
      <c r="AB294" s="105"/>
      <c r="AC294" s="105"/>
      <c r="AD294" s="105"/>
      <c r="AE294" s="105"/>
      <c r="AF294" s="105"/>
      <c r="AG294" s="106"/>
      <c r="AH294" s="107"/>
      <c r="AI294" s="108"/>
      <c r="AJ294" s="109"/>
      <c r="AK294" s="109"/>
      <c r="AL294" s="109"/>
      <c r="AM294" s="297" t="e">
        <f>VLOOKUP(J294,[2]Лист2!$A$2:$B$44,2,FALSE)</f>
        <v>#N/A</v>
      </c>
      <c r="AN294" s="110"/>
      <c r="AO294" s="298" t="e">
        <f>VLOOKUP(J294,[3]Общее!$A$2:$B$111,2,FALSE)/1000</f>
        <v>#N/A</v>
      </c>
      <c r="AP294" s="111" t="str">
        <f t="shared" si="29"/>
        <v/>
      </c>
      <c r="AQ294" s="112"/>
      <c r="AR294" s="113">
        <f t="shared" si="30"/>
        <v>0</v>
      </c>
      <c r="AS294" s="114" t="str">
        <f t="shared" si="31"/>
        <v/>
      </c>
      <c r="AT294" s="115"/>
      <c r="AU294" s="108"/>
      <c r="AV294" s="116" t="b">
        <f>IF(AND(ISERR(FIND({"."},AM294))),IF(AND(0&lt;AM294,AM294&lt;($AW294+1)),"красный",IF(AND($AW294&lt;AM294,AM294&lt;($AX294+1)),"оранжевый",IF(AND($AX294&lt;AM294,AM294&lt;($AY294+1)),"желтый",IF(AND(0&lt;AM294,AM294&gt;=$AZ294),"зеленый","")))))</f>
        <v>0</v>
      </c>
      <c r="AW294" s="117" t="e">
        <f>VLOOKUP(E294,КТ!$A$4:$AC$911,26,0)</f>
        <v>#N/A</v>
      </c>
      <c r="AX294" s="116" t="e">
        <f>VLOOKUP(E294,КТ!$A$4:$AC$911,27,0)</f>
        <v>#N/A</v>
      </c>
      <c r="AY294" s="116" t="e">
        <f>VLOOKUP(E294,КТ!$A$4:$AC$911,28,0)</f>
        <v>#N/A</v>
      </c>
      <c r="AZ294" s="118" t="e">
        <f>VLOOKUP(E294,КТ!$A$4:$AC$911,29,0)</f>
        <v>#N/A</v>
      </c>
      <c r="BA294" s="119"/>
      <c r="BB294" s="119"/>
      <c r="BC294" s="119"/>
      <c r="BD294" s="131" t="e">
        <f t="shared" si="32"/>
        <v>#N/A</v>
      </c>
      <c r="BE294" s="120" t="str">
        <f>IF(E294="","",(VLOOKUP(E294,КТ!$A$4:$AD$911,30,0)))</f>
        <v/>
      </c>
      <c r="BF294" s="121" t="str">
        <f>IF(E294="","",(VLOOKUP(E294,КТ!$A$4:$AD$911,5,0)))</f>
        <v/>
      </c>
      <c r="BG294" s="122"/>
      <c r="BH294" s="132"/>
      <c r="BI294" s="132"/>
      <c r="BJ294" s="132"/>
      <c r="BK294" s="123"/>
      <c r="BL294" s="124"/>
      <c r="BM294" s="125" t="str">
        <f>IFERROR(VLOOKUP(E294,КТ!$A$4:$AE$911,31,FALSE),"")</f>
        <v/>
      </c>
      <c r="BN294" s="124"/>
      <c r="BO294" s="126"/>
      <c r="BP294" s="124"/>
      <c r="BQ294" s="124"/>
      <c r="BR294" s="127"/>
      <c r="BS294" s="127"/>
      <c r="BT294" s="128"/>
      <c r="BU294" s="128"/>
      <c r="BV294" s="129"/>
      <c r="BW294" s="129"/>
      <c r="BX294" s="129"/>
    </row>
    <row r="295" spans="1:76" s="90" customFormat="1" x14ac:dyDescent="0.25">
      <c r="A295" s="91"/>
      <c r="B295" s="278">
        <v>285</v>
      </c>
      <c r="C295" s="93"/>
      <c r="D295" s="92"/>
      <c r="E295" s="130"/>
      <c r="F295" s="94" t="e">
        <f>VLOOKUP(E295,КТ!$A$4:$B$911,2,0)</f>
        <v>#N/A</v>
      </c>
      <c r="G295" s="95"/>
      <c r="H295" s="96"/>
      <c r="I295" s="97"/>
      <c r="J295" s="98"/>
      <c r="K295" s="99"/>
      <c r="L295" s="100" t="str">
        <f t="shared" si="28"/>
        <v>НЕТ</v>
      </c>
      <c r="M295" s="101" t="e">
        <f>VLOOKUP(E295,КТ!$A$4:$X$911,24,FALSE)</f>
        <v>#N/A</v>
      </c>
      <c r="N295" s="99"/>
      <c r="O295" s="99"/>
      <c r="P295" s="102"/>
      <c r="Q295" s="103"/>
      <c r="R295" s="103"/>
      <c r="S295" s="103"/>
      <c r="T295" s="104"/>
      <c r="U295" s="105"/>
      <c r="V295" s="105"/>
      <c r="W295" s="105"/>
      <c r="X295" s="105"/>
      <c r="Y295" s="105"/>
      <c r="Z295" s="105"/>
      <c r="AA295" s="105"/>
      <c r="AB295" s="105"/>
      <c r="AC295" s="105"/>
      <c r="AD295" s="105"/>
      <c r="AE295" s="105"/>
      <c r="AF295" s="105"/>
      <c r="AG295" s="106"/>
      <c r="AH295" s="107"/>
      <c r="AI295" s="108"/>
      <c r="AJ295" s="109"/>
      <c r="AK295" s="109"/>
      <c r="AL295" s="109"/>
      <c r="AM295" s="297" t="e">
        <f>VLOOKUP(J295,[2]Лист2!$A$2:$B$44,2,FALSE)</f>
        <v>#N/A</v>
      </c>
      <c r="AN295" s="110"/>
      <c r="AO295" s="298" t="e">
        <f>VLOOKUP(J295,[3]Общее!$A$2:$B$111,2,FALSE)/1000</f>
        <v>#N/A</v>
      </c>
      <c r="AP295" s="111" t="str">
        <f t="shared" si="29"/>
        <v/>
      </c>
      <c r="AQ295" s="112"/>
      <c r="AR295" s="113">
        <f t="shared" si="30"/>
        <v>0</v>
      </c>
      <c r="AS295" s="114" t="str">
        <f t="shared" si="31"/>
        <v/>
      </c>
      <c r="AT295" s="115"/>
      <c r="AU295" s="108"/>
      <c r="AV295" s="116" t="b">
        <f>IF(AND(ISERR(FIND({"."},AM295))),IF(AND(0&lt;AM295,AM295&lt;($AW295+1)),"красный",IF(AND($AW295&lt;AM295,AM295&lt;($AX295+1)),"оранжевый",IF(AND($AX295&lt;AM295,AM295&lt;($AY295+1)),"желтый",IF(AND(0&lt;AM295,AM295&gt;=$AZ295),"зеленый","")))))</f>
        <v>0</v>
      </c>
      <c r="AW295" s="117" t="e">
        <f>VLOOKUP(E295,КТ!$A$4:$AC$911,26,0)</f>
        <v>#N/A</v>
      </c>
      <c r="AX295" s="116" t="e">
        <f>VLOOKUP(E295,КТ!$A$4:$AC$911,27,0)</f>
        <v>#N/A</v>
      </c>
      <c r="AY295" s="116" t="e">
        <f>VLOOKUP(E295,КТ!$A$4:$AC$911,28,0)</f>
        <v>#N/A</v>
      </c>
      <c r="AZ295" s="118" t="e">
        <f>VLOOKUP(E295,КТ!$A$4:$AC$911,29,0)</f>
        <v>#N/A</v>
      </c>
      <c r="BA295" s="119"/>
      <c r="BB295" s="119"/>
      <c r="BC295" s="119"/>
      <c r="BD295" s="131" t="e">
        <f t="shared" si="32"/>
        <v>#N/A</v>
      </c>
      <c r="BE295" s="120" t="str">
        <f>IF(E295="","",(VLOOKUP(E295,КТ!$A$4:$AD$911,30,0)))</f>
        <v/>
      </c>
      <c r="BF295" s="121" t="str">
        <f>IF(E295="","",(VLOOKUP(E295,КТ!$A$4:$AD$911,5,0)))</f>
        <v/>
      </c>
      <c r="BG295" s="122"/>
      <c r="BH295" s="132"/>
      <c r="BI295" s="132"/>
      <c r="BJ295" s="132"/>
      <c r="BK295" s="123"/>
      <c r="BL295" s="124"/>
      <c r="BM295" s="125" t="str">
        <f>IFERROR(VLOOKUP(E295,КТ!$A$4:$AE$911,31,FALSE),"")</f>
        <v/>
      </c>
      <c r="BN295" s="124"/>
      <c r="BO295" s="126"/>
      <c r="BP295" s="124"/>
      <c r="BQ295" s="124"/>
      <c r="BR295" s="127"/>
      <c r="BS295" s="127"/>
      <c r="BT295" s="128"/>
      <c r="BU295" s="128"/>
      <c r="BV295" s="129"/>
      <c r="BW295" s="129"/>
      <c r="BX295" s="129"/>
    </row>
    <row r="296" spans="1:76" s="90" customFormat="1" x14ac:dyDescent="0.25">
      <c r="A296" s="91"/>
      <c r="B296" s="278">
        <v>286</v>
      </c>
      <c r="C296" s="93"/>
      <c r="D296" s="92"/>
      <c r="E296" s="130"/>
      <c r="F296" s="94" t="e">
        <f>VLOOKUP(E296,КТ!$A$4:$B$911,2,0)</f>
        <v>#N/A</v>
      </c>
      <c r="G296" s="95"/>
      <c r="H296" s="96"/>
      <c r="I296" s="97"/>
      <c r="J296" s="98"/>
      <c r="K296" s="99"/>
      <c r="L296" s="100" t="str">
        <f t="shared" si="28"/>
        <v>НЕТ</v>
      </c>
      <c r="M296" s="101" t="e">
        <f>VLOOKUP(E296,КТ!$A$4:$X$911,24,FALSE)</f>
        <v>#N/A</v>
      </c>
      <c r="N296" s="99"/>
      <c r="O296" s="99"/>
      <c r="P296" s="102"/>
      <c r="Q296" s="103"/>
      <c r="R296" s="103"/>
      <c r="S296" s="103"/>
      <c r="T296" s="104"/>
      <c r="U296" s="105"/>
      <c r="V296" s="105"/>
      <c r="W296" s="105"/>
      <c r="X296" s="105"/>
      <c r="Y296" s="105"/>
      <c r="Z296" s="105"/>
      <c r="AA296" s="105"/>
      <c r="AB296" s="105"/>
      <c r="AC296" s="105"/>
      <c r="AD296" s="105"/>
      <c r="AE296" s="105"/>
      <c r="AF296" s="105"/>
      <c r="AG296" s="106"/>
      <c r="AH296" s="107"/>
      <c r="AI296" s="108"/>
      <c r="AJ296" s="109"/>
      <c r="AK296" s="109"/>
      <c r="AL296" s="109"/>
      <c r="AM296" s="297" t="e">
        <f>VLOOKUP(J296,[2]Лист2!$A$2:$B$44,2,FALSE)</f>
        <v>#N/A</v>
      </c>
      <c r="AN296" s="110"/>
      <c r="AO296" s="298" t="e">
        <f>VLOOKUP(J296,[3]Общее!$A$2:$B$111,2,FALSE)/1000</f>
        <v>#N/A</v>
      </c>
      <c r="AP296" s="111" t="str">
        <f t="shared" si="29"/>
        <v/>
      </c>
      <c r="AQ296" s="112"/>
      <c r="AR296" s="113">
        <f t="shared" si="30"/>
        <v>0</v>
      </c>
      <c r="AS296" s="114" t="str">
        <f t="shared" si="31"/>
        <v/>
      </c>
      <c r="AT296" s="115"/>
      <c r="AU296" s="108"/>
      <c r="AV296" s="116" t="b">
        <f>IF(AND(ISERR(FIND({"."},AM296))),IF(AND(0&lt;AM296,AM296&lt;($AW296+1)),"красный",IF(AND($AW296&lt;AM296,AM296&lt;($AX296+1)),"оранжевый",IF(AND($AX296&lt;AM296,AM296&lt;($AY296+1)),"желтый",IF(AND(0&lt;AM296,AM296&gt;=$AZ296),"зеленый","")))))</f>
        <v>0</v>
      </c>
      <c r="AW296" s="117" t="e">
        <f>VLOOKUP(E296,КТ!$A$4:$AC$911,26,0)</f>
        <v>#N/A</v>
      </c>
      <c r="AX296" s="116" t="e">
        <f>VLOOKUP(E296,КТ!$A$4:$AC$911,27,0)</f>
        <v>#N/A</v>
      </c>
      <c r="AY296" s="116" t="e">
        <f>VLOOKUP(E296,КТ!$A$4:$AC$911,28,0)</f>
        <v>#N/A</v>
      </c>
      <c r="AZ296" s="118" t="e">
        <f>VLOOKUP(E296,КТ!$A$4:$AC$911,29,0)</f>
        <v>#N/A</v>
      </c>
      <c r="BA296" s="119"/>
      <c r="BB296" s="119"/>
      <c r="BC296" s="119"/>
      <c r="BD296" s="131" t="e">
        <f t="shared" si="32"/>
        <v>#N/A</v>
      </c>
      <c r="BE296" s="120" t="str">
        <f>IF(E296="","",(VLOOKUP(E296,КТ!$A$4:$AD$911,30,0)))</f>
        <v/>
      </c>
      <c r="BF296" s="121" t="str">
        <f>IF(E296="","",(VLOOKUP(E296,КТ!$A$4:$AD$911,5,0)))</f>
        <v/>
      </c>
      <c r="BG296" s="122"/>
      <c r="BH296" s="132"/>
      <c r="BI296" s="132"/>
      <c r="BJ296" s="132"/>
      <c r="BK296" s="123"/>
      <c r="BL296" s="124"/>
      <c r="BM296" s="125" t="str">
        <f>IFERROR(VLOOKUP(E296,КТ!$A$4:$AE$911,31,FALSE),"")</f>
        <v/>
      </c>
      <c r="BN296" s="124"/>
      <c r="BO296" s="126"/>
      <c r="BP296" s="124"/>
      <c r="BQ296" s="124"/>
      <c r="BR296" s="127"/>
      <c r="BS296" s="127"/>
      <c r="BT296" s="128"/>
      <c r="BU296" s="128"/>
      <c r="BV296" s="129"/>
      <c r="BW296" s="129"/>
      <c r="BX296" s="129"/>
    </row>
    <row r="297" spans="1:76" s="90" customFormat="1" x14ac:dyDescent="0.25">
      <c r="A297" s="91"/>
      <c r="B297" s="278">
        <v>287</v>
      </c>
      <c r="C297" s="93"/>
      <c r="D297" s="92"/>
      <c r="E297" s="130"/>
      <c r="F297" s="94" t="e">
        <f>VLOOKUP(E297,КТ!$A$4:$B$911,2,0)</f>
        <v>#N/A</v>
      </c>
      <c r="G297" s="95"/>
      <c r="H297" s="96"/>
      <c r="I297" s="97"/>
      <c r="J297" s="98"/>
      <c r="K297" s="99"/>
      <c r="L297" s="100" t="str">
        <f t="shared" si="28"/>
        <v>НЕТ</v>
      </c>
      <c r="M297" s="101" t="e">
        <f>VLOOKUP(E297,КТ!$A$4:$X$911,24,FALSE)</f>
        <v>#N/A</v>
      </c>
      <c r="N297" s="99"/>
      <c r="O297" s="99"/>
      <c r="P297" s="102"/>
      <c r="Q297" s="103"/>
      <c r="R297" s="103"/>
      <c r="S297" s="103"/>
      <c r="T297" s="104"/>
      <c r="U297" s="105"/>
      <c r="V297" s="105"/>
      <c r="W297" s="105"/>
      <c r="X297" s="105"/>
      <c r="Y297" s="105"/>
      <c r="Z297" s="105"/>
      <c r="AA297" s="105"/>
      <c r="AB297" s="105"/>
      <c r="AC297" s="105"/>
      <c r="AD297" s="105"/>
      <c r="AE297" s="105"/>
      <c r="AF297" s="105"/>
      <c r="AG297" s="106"/>
      <c r="AH297" s="107"/>
      <c r="AI297" s="108"/>
      <c r="AJ297" s="109"/>
      <c r="AK297" s="109"/>
      <c r="AL297" s="109"/>
      <c r="AM297" s="297" t="e">
        <f>VLOOKUP(J297,[2]Лист2!$A$2:$B$44,2,FALSE)</f>
        <v>#N/A</v>
      </c>
      <c r="AN297" s="110"/>
      <c r="AO297" s="298" t="e">
        <f>VLOOKUP(J297,[3]Общее!$A$2:$B$111,2,FALSE)/1000</f>
        <v>#N/A</v>
      </c>
      <c r="AP297" s="111" t="str">
        <f t="shared" si="29"/>
        <v/>
      </c>
      <c r="AQ297" s="112"/>
      <c r="AR297" s="113">
        <f t="shared" si="30"/>
        <v>0</v>
      </c>
      <c r="AS297" s="114" t="str">
        <f t="shared" si="31"/>
        <v/>
      </c>
      <c r="AT297" s="115"/>
      <c r="AU297" s="108"/>
      <c r="AV297" s="116" t="b">
        <f>IF(AND(ISERR(FIND({"."},AM297))),IF(AND(0&lt;AM297,AM297&lt;($AW297+1)),"красный",IF(AND($AW297&lt;AM297,AM297&lt;($AX297+1)),"оранжевый",IF(AND($AX297&lt;AM297,AM297&lt;($AY297+1)),"желтый",IF(AND(0&lt;AM297,AM297&gt;=$AZ297),"зеленый","")))))</f>
        <v>0</v>
      </c>
      <c r="AW297" s="117" t="e">
        <f>VLOOKUP(E297,КТ!$A$4:$AC$911,26,0)</f>
        <v>#N/A</v>
      </c>
      <c r="AX297" s="116" t="e">
        <f>VLOOKUP(E297,КТ!$A$4:$AC$911,27,0)</f>
        <v>#N/A</v>
      </c>
      <c r="AY297" s="116" t="e">
        <f>VLOOKUP(E297,КТ!$A$4:$AC$911,28,0)</f>
        <v>#N/A</v>
      </c>
      <c r="AZ297" s="118" t="e">
        <f>VLOOKUP(E297,КТ!$A$4:$AC$911,29,0)</f>
        <v>#N/A</v>
      </c>
      <c r="BA297" s="119"/>
      <c r="BB297" s="119"/>
      <c r="BC297" s="119"/>
      <c r="BD297" s="131" t="e">
        <f t="shared" si="32"/>
        <v>#N/A</v>
      </c>
      <c r="BE297" s="120" t="str">
        <f>IF(E297="","",(VLOOKUP(E297,КТ!$A$4:$AD$911,30,0)))</f>
        <v/>
      </c>
      <c r="BF297" s="121" t="str">
        <f>IF(E297="","",(VLOOKUP(E297,КТ!$A$4:$AD$911,5,0)))</f>
        <v/>
      </c>
      <c r="BG297" s="122"/>
      <c r="BH297" s="132"/>
      <c r="BI297" s="132"/>
      <c r="BJ297" s="132"/>
      <c r="BK297" s="123"/>
      <c r="BL297" s="124"/>
      <c r="BM297" s="125" t="str">
        <f>IFERROR(VLOOKUP(E297,КТ!$A$4:$AE$911,31,FALSE),"")</f>
        <v/>
      </c>
      <c r="BN297" s="124"/>
      <c r="BO297" s="126"/>
      <c r="BP297" s="124"/>
      <c r="BQ297" s="124"/>
      <c r="BR297" s="127"/>
      <c r="BS297" s="127"/>
      <c r="BT297" s="128"/>
      <c r="BU297" s="128"/>
      <c r="BV297" s="129"/>
      <c r="BW297" s="129"/>
      <c r="BX297" s="129"/>
    </row>
    <row r="298" spans="1:76" s="90" customFormat="1" x14ac:dyDescent="0.25">
      <c r="A298" s="91"/>
      <c r="B298" s="278">
        <v>288</v>
      </c>
      <c r="C298" s="93"/>
      <c r="D298" s="92"/>
      <c r="E298" s="130"/>
      <c r="F298" s="94" t="e">
        <f>VLOOKUP(E298,КТ!$A$4:$B$911,2,0)</f>
        <v>#N/A</v>
      </c>
      <c r="G298" s="95"/>
      <c r="H298" s="96"/>
      <c r="I298" s="97"/>
      <c r="J298" s="98"/>
      <c r="K298" s="99"/>
      <c r="L298" s="100" t="str">
        <f t="shared" si="28"/>
        <v>НЕТ</v>
      </c>
      <c r="M298" s="101" t="e">
        <f>VLOOKUP(E298,КТ!$A$4:$X$911,24,FALSE)</f>
        <v>#N/A</v>
      </c>
      <c r="N298" s="99"/>
      <c r="O298" s="99"/>
      <c r="P298" s="102"/>
      <c r="Q298" s="103"/>
      <c r="R298" s="103"/>
      <c r="S298" s="103"/>
      <c r="T298" s="104"/>
      <c r="U298" s="105"/>
      <c r="V298" s="105"/>
      <c r="W298" s="105"/>
      <c r="X298" s="105"/>
      <c r="Y298" s="105"/>
      <c r="Z298" s="105"/>
      <c r="AA298" s="105"/>
      <c r="AB298" s="105"/>
      <c r="AC298" s="105"/>
      <c r="AD298" s="105"/>
      <c r="AE298" s="105"/>
      <c r="AF298" s="105"/>
      <c r="AG298" s="106"/>
      <c r="AH298" s="107"/>
      <c r="AI298" s="108"/>
      <c r="AJ298" s="109"/>
      <c r="AK298" s="109"/>
      <c r="AL298" s="109"/>
      <c r="AM298" s="297" t="e">
        <f>VLOOKUP(J298,[2]Лист2!$A$2:$B$44,2,FALSE)</f>
        <v>#N/A</v>
      </c>
      <c r="AN298" s="110"/>
      <c r="AO298" s="298" t="e">
        <f>VLOOKUP(J298,[3]Общее!$A$2:$B$111,2,FALSE)/1000</f>
        <v>#N/A</v>
      </c>
      <c r="AP298" s="111" t="str">
        <f t="shared" si="29"/>
        <v/>
      </c>
      <c r="AQ298" s="112"/>
      <c r="AR298" s="113">
        <f t="shared" si="30"/>
        <v>0</v>
      </c>
      <c r="AS298" s="114" t="str">
        <f t="shared" si="31"/>
        <v/>
      </c>
      <c r="AT298" s="115"/>
      <c r="AU298" s="108"/>
      <c r="AV298" s="116" t="b">
        <f>IF(AND(ISERR(FIND({"."},AM298))),IF(AND(0&lt;AM298,AM298&lt;($AW298+1)),"красный",IF(AND($AW298&lt;AM298,AM298&lt;($AX298+1)),"оранжевый",IF(AND($AX298&lt;AM298,AM298&lt;($AY298+1)),"желтый",IF(AND(0&lt;AM298,AM298&gt;=$AZ298),"зеленый","")))))</f>
        <v>0</v>
      </c>
      <c r="AW298" s="117" t="e">
        <f>VLOOKUP(E298,КТ!$A$4:$AC$911,26,0)</f>
        <v>#N/A</v>
      </c>
      <c r="AX298" s="116" t="e">
        <f>VLOOKUP(E298,КТ!$A$4:$AC$911,27,0)</f>
        <v>#N/A</v>
      </c>
      <c r="AY298" s="116" t="e">
        <f>VLOOKUP(E298,КТ!$A$4:$AC$911,28,0)</f>
        <v>#N/A</v>
      </c>
      <c r="AZ298" s="118" t="e">
        <f>VLOOKUP(E298,КТ!$A$4:$AC$911,29,0)</f>
        <v>#N/A</v>
      </c>
      <c r="BA298" s="119"/>
      <c r="BB298" s="119"/>
      <c r="BC298" s="119"/>
      <c r="BD298" s="131" t="e">
        <f t="shared" si="32"/>
        <v>#N/A</v>
      </c>
      <c r="BE298" s="120" t="str">
        <f>IF(E298="","",(VLOOKUP(E298,КТ!$A$4:$AD$911,30,0)))</f>
        <v/>
      </c>
      <c r="BF298" s="121" t="str">
        <f>IF(E298="","",(VLOOKUP(E298,КТ!$A$4:$AD$911,5,0)))</f>
        <v/>
      </c>
      <c r="BG298" s="122"/>
      <c r="BH298" s="132"/>
      <c r="BI298" s="132"/>
      <c r="BJ298" s="132"/>
      <c r="BK298" s="123"/>
      <c r="BL298" s="124"/>
      <c r="BM298" s="125" t="str">
        <f>IFERROR(VLOOKUP(E298,КТ!$A$4:$AE$911,31,FALSE),"")</f>
        <v/>
      </c>
      <c r="BN298" s="124"/>
      <c r="BO298" s="126"/>
      <c r="BP298" s="124"/>
      <c r="BQ298" s="124"/>
      <c r="BR298" s="127"/>
      <c r="BS298" s="127"/>
      <c r="BT298" s="128"/>
      <c r="BU298" s="128"/>
      <c r="BV298" s="129"/>
      <c r="BW298" s="129"/>
      <c r="BX298" s="129"/>
    </row>
    <row r="299" spans="1:76" s="90" customFormat="1" x14ac:dyDescent="0.25">
      <c r="A299" s="91"/>
      <c r="B299" s="278">
        <v>289</v>
      </c>
      <c r="C299" s="93"/>
      <c r="D299" s="92"/>
      <c r="E299" s="130"/>
      <c r="F299" s="94" t="e">
        <f>VLOOKUP(E299,КТ!$A$4:$B$911,2,0)</f>
        <v>#N/A</v>
      </c>
      <c r="G299" s="95"/>
      <c r="H299" s="96"/>
      <c r="I299" s="97"/>
      <c r="J299" s="98"/>
      <c r="K299" s="99"/>
      <c r="L299" s="100" t="str">
        <f t="shared" si="28"/>
        <v>НЕТ</v>
      </c>
      <c r="M299" s="101" t="e">
        <f>VLOOKUP(E299,КТ!$A$4:$X$911,24,FALSE)</f>
        <v>#N/A</v>
      </c>
      <c r="N299" s="99"/>
      <c r="O299" s="99"/>
      <c r="P299" s="102"/>
      <c r="Q299" s="103"/>
      <c r="R299" s="103"/>
      <c r="S299" s="103"/>
      <c r="T299" s="104"/>
      <c r="U299" s="105"/>
      <c r="V299" s="105"/>
      <c r="W299" s="105"/>
      <c r="X299" s="105"/>
      <c r="Y299" s="105"/>
      <c r="Z299" s="105"/>
      <c r="AA299" s="105"/>
      <c r="AB299" s="105"/>
      <c r="AC299" s="105"/>
      <c r="AD299" s="105"/>
      <c r="AE299" s="105"/>
      <c r="AF299" s="105"/>
      <c r="AG299" s="106"/>
      <c r="AH299" s="107"/>
      <c r="AI299" s="108"/>
      <c r="AJ299" s="109"/>
      <c r="AK299" s="109"/>
      <c r="AL299" s="109"/>
      <c r="AM299" s="297" t="e">
        <f>VLOOKUP(J299,[2]Лист2!$A$2:$B$44,2,FALSE)</f>
        <v>#N/A</v>
      </c>
      <c r="AN299" s="110"/>
      <c r="AO299" s="298" t="e">
        <f>VLOOKUP(J299,[3]Общее!$A$2:$B$111,2,FALSE)/1000</f>
        <v>#N/A</v>
      </c>
      <c r="AP299" s="111" t="str">
        <f t="shared" si="29"/>
        <v/>
      </c>
      <c r="AQ299" s="112"/>
      <c r="AR299" s="113">
        <f t="shared" si="30"/>
        <v>0</v>
      </c>
      <c r="AS299" s="114" t="str">
        <f t="shared" si="31"/>
        <v/>
      </c>
      <c r="AT299" s="115"/>
      <c r="AU299" s="108"/>
      <c r="AV299" s="116" t="b">
        <f>IF(AND(ISERR(FIND({"."},AM299))),IF(AND(0&lt;AM299,AM299&lt;($AW299+1)),"красный",IF(AND($AW299&lt;AM299,AM299&lt;($AX299+1)),"оранжевый",IF(AND($AX299&lt;AM299,AM299&lt;($AY299+1)),"желтый",IF(AND(0&lt;AM299,AM299&gt;=$AZ299),"зеленый","")))))</f>
        <v>0</v>
      </c>
      <c r="AW299" s="117" t="e">
        <f>VLOOKUP(E299,КТ!$A$4:$AC$911,26,0)</f>
        <v>#N/A</v>
      </c>
      <c r="AX299" s="116" t="e">
        <f>VLOOKUP(E299,КТ!$A$4:$AC$911,27,0)</f>
        <v>#N/A</v>
      </c>
      <c r="AY299" s="116" t="e">
        <f>VLOOKUP(E299,КТ!$A$4:$AC$911,28,0)</f>
        <v>#N/A</v>
      </c>
      <c r="AZ299" s="118" t="e">
        <f>VLOOKUP(E299,КТ!$A$4:$AC$911,29,0)</f>
        <v>#N/A</v>
      </c>
      <c r="BA299" s="119"/>
      <c r="BB299" s="119"/>
      <c r="BC299" s="119"/>
      <c r="BD299" s="131" t="e">
        <f t="shared" si="32"/>
        <v>#N/A</v>
      </c>
      <c r="BE299" s="120" t="str">
        <f>IF(E299="","",(VLOOKUP(E299,КТ!$A$4:$AD$911,30,0)))</f>
        <v/>
      </c>
      <c r="BF299" s="121" t="str">
        <f>IF(E299="","",(VLOOKUP(E299,КТ!$A$4:$AD$911,5,0)))</f>
        <v/>
      </c>
      <c r="BG299" s="122"/>
      <c r="BH299" s="132"/>
      <c r="BI299" s="132"/>
      <c r="BJ299" s="132"/>
      <c r="BK299" s="123"/>
      <c r="BL299" s="124"/>
      <c r="BM299" s="125" t="str">
        <f>IFERROR(VLOOKUP(E299,КТ!$A$4:$AE$911,31,FALSE),"")</f>
        <v/>
      </c>
      <c r="BN299" s="124"/>
      <c r="BO299" s="126"/>
      <c r="BP299" s="124"/>
      <c r="BQ299" s="124"/>
      <c r="BR299" s="127"/>
      <c r="BS299" s="127"/>
      <c r="BT299" s="128"/>
      <c r="BU299" s="128"/>
      <c r="BV299" s="129"/>
      <c r="BW299" s="129"/>
      <c r="BX299" s="129"/>
    </row>
    <row r="300" spans="1:76" s="90" customFormat="1" x14ac:dyDescent="0.25">
      <c r="A300" s="91"/>
      <c r="B300" s="278">
        <v>290</v>
      </c>
      <c r="C300" s="93"/>
      <c r="D300" s="92"/>
      <c r="E300" s="130"/>
      <c r="F300" s="94" t="e">
        <f>VLOOKUP(E300,КТ!$A$4:$B$911,2,0)</f>
        <v>#N/A</v>
      </c>
      <c r="G300" s="95"/>
      <c r="H300" s="96"/>
      <c r="I300" s="97"/>
      <c r="J300" s="98"/>
      <c r="K300" s="99"/>
      <c r="L300" s="100" t="str">
        <f t="shared" si="28"/>
        <v>НЕТ</v>
      </c>
      <c r="M300" s="101" t="e">
        <f>VLOOKUP(E300,КТ!$A$4:$X$911,24,FALSE)</f>
        <v>#N/A</v>
      </c>
      <c r="N300" s="99"/>
      <c r="O300" s="99"/>
      <c r="P300" s="102"/>
      <c r="Q300" s="103"/>
      <c r="R300" s="103"/>
      <c r="S300" s="103"/>
      <c r="T300" s="104"/>
      <c r="U300" s="105"/>
      <c r="V300" s="105"/>
      <c r="W300" s="105"/>
      <c r="X300" s="105"/>
      <c r="Y300" s="105"/>
      <c r="Z300" s="105"/>
      <c r="AA300" s="105"/>
      <c r="AB300" s="105"/>
      <c r="AC300" s="105"/>
      <c r="AD300" s="105"/>
      <c r="AE300" s="105"/>
      <c r="AF300" s="105"/>
      <c r="AG300" s="106"/>
      <c r="AH300" s="107"/>
      <c r="AI300" s="108"/>
      <c r="AJ300" s="109"/>
      <c r="AK300" s="109"/>
      <c r="AL300" s="109"/>
      <c r="AM300" s="297" t="e">
        <f>VLOOKUP(J300,[2]Лист2!$A$2:$B$44,2,FALSE)</f>
        <v>#N/A</v>
      </c>
      <c r="AN300" s="110"/>
      <c r="AO300" s="298" t="e">
        <f>VLOOKUP(J300,[3]Общее!$A$2:$B$111,2,FALSE)/1000</f>
        <v>#N/A</v>
      </c>
      <c r="AP300" s="111" t="str">
        <f t="shared" si="29"/>
        <v/>
      </c>
      <c r="AQ300" s="112"/>
      <c r="AR300" s="113">
        <f t="shared" si="30"/>
        <v>0</v>
      </c>
      <c r="AS300" s="114" t="str">
        <f t="shared" si="31"/>
        <v/>
      </c>
      <c r="AT300" s="115"/>
      <c r="AU300" s="108"/>
      <c r="AV300" s="116" t="b">
        <f>IF(AND(ISERR(FIND({"."},AM300))),IF(AND(0&lt;AM300,AM300&lt;($AW300+1)),"красный",IF(AND($AW300&lt;AM300,AM300&lt;($AX300+1)),"оранжевый",IF(AND($AX300&lt;AM300,AM300&lt;($AY300+1)),"желтый",IF(AND(0&lt;AM300,AM300&gt;=$AZ300),"зеленый","")))))</f>
        <v>0</v>
      </c>
      <c r="AW300" s="117" t="e">
        <f>VLOOKUP(E300,КТ!$A$4:$AC$911,26,0)</f>
        <v>#N/A</v>
      </c>
      <c r="AX300" s="116" t="e">
        <f>VLOOKUP(E300,КТ!$A$4:$AC$911,27,0)</f>
        <v>#N/A</v>
      </c>
      <c r="AY300" s="116" t="e">
        <f>VLOOKUP(E300,КТ!$A$4:$AC$911,28,0)</f>
        <v>#N/A</v>
      </c>
      <c r="AZ300" s="118" t="e">
        <f>VLOOKUP(E300,КТ!$A$4:$AC$911,29,0)</f>
        <v>#N/A</v>
      </c>
      <c r="BA300" s="119"/>
      <c r="BB300" s="119"/>
      <c r="BC300" s="119"/>
      <c r="BD300" s="131" t="e">
        <f t="shared" si="32"/>
        <v>#N/A</v>
      </c>
      <c r="BE300" s="120" t="str">
        <f>IF(E300="","",(VLOOKUP(E300,КТ!$A$4:$AD$911,30,0)))</f>
        <v/>
      </c>
      <c r="BF300" s="121" t="str">
        <f>IF(E300="","",(VLOOKUP(E300,КТ!$A$4:$AD$911,5,0)))</f>
        <v/>
      </c>
      <c r="BG300" s="122"/>
      <c r="BH300" s="132"/>
      <c r="BI300" s="132"/>
      <c r="BJ300" s="132"/>
      <c r="BK300" s="123"/>
      <c r="BL300" s="124"/>
      <c r="BM300" s="125" t="str">
        <f>IFERROR(VLOOKUP(E300,КТ!$A$4:$AE$911,31,FALSE),"")</f>
        <v/>
      </c>
      <c r="BN300" s="124"/>
      <c r="BO300" s="126"/>
      <c r="BP300" s="124"/>
      <c r="BQ300" s="124"/>
      <c r="BR300" s="127"/>
      <c r="BS300" s="127"/>
      <c r="BT300" s="128"/>
      <c r="BU300" s="128"/>
      <c r="BV300" s="129"/>
      <c r="BW300" s="129"/>
      <c r="BX300" s="129"/>
    </row>
    <row r="301" spans="1:76" s="90" customFormat="1" x14ac:dyDescent="0.25">
      <c r="A301" s="91"/>
      <c r="B301" s="278">
        <v>291</v>
      </c>
      <c r="C301" s="93"/>
      <c r="D301" s="92"/>
      <c r="E301" s="130"/>
      <c r="F301" s="94" t="e">
        <f>VLOOKUP(E301,КТ!$A$4:$B$911,2,0)</f>
        <v>#N/A</v>
      </c>
      <c r="G301" s="95"/>
      <c r="H301" s="96"/>
      <c r="I301" s="97"/>
      <c r="J301" s="98"/>
      <c r="K301" s="99"/>
      <c r="L301" s="100" t="str">
        <f t="shared" si="28"/>
        <v>НЕТ</v>
      </c>
      <c r="M301" s="101" t="e">
        <f>VLOOKUP(E301,КТ!$A$4:$X$911,24,FALSE)</f>
        <v>#N/A</v>
      </c>
      <c r="N301" s="99"/>
      <c r="O301" s="99"/>
      <c r="P301" s="102"/>
      <c r="Q301" s="103"/>
      <c r="R301" s="103"/>
      <c r="S301" s="103"/>
      <c r="T301" s="104"/>
      <c r="U301" s="105"/>
      <c r="V301" s="105"/>
      <c r="W301" s="105"/>
      <c r="X301" s="105"/>
      <c r="Y301" s="105"/>
      <c r="Z301" s="105"/>
      <c r="AA301" s="105"/>
      <c r="AB301" s="105"/>
      <c r="AC301" s="105"/>
      <c r="AD301" s="105"/>
      <c r="AE301" s="105"/>
      <c r="AF301" s="105"/>
      <c r="AG301" s="106"/>
      <c r="AH301" s="107"/>
      <c r="AI301" s="108"/>
      <c r="AJ301" s="109"/>
      <c r="AK301" s="109"/>
      <c r="AL301" s="109"/>
      <c r="AM301" s="297" t="e">
        <f>VLOOKUP(J301,[2]Лист2!$A$2:$B$44,2,FALSE)</f>
        <v>#N/A</v>
      </c>
      <c r="AN301" s="110"/>
      <c r="AO301" s="298" t="e">
        <f>VLOOKUP(J301,[3]Общее!$A$2:$B$111,2,FALSE)/1000</f>
        <v>#N/A</v>
      </c>
      <c r="AP301" s="111" t="str">
        <f t="shared" si="29"/>
        <v/>
      </c>
      <c r="AQ301" s="112"/>
      <c r="AR301" s="113">
        <f t="shared" si="30"/>
        <v>0</v>
      </c>
      <c r="AS301" s="114" t="str">
        <f t="shared" si="31"/>
        <v/>
      </c>
      <c r="AT301" s="115"/>
      <c r="AU301" s="108"/>
      <c r="AV301" s="116" t="b">
        <f>IF(AND(ISERR(FIND({"."},AM301))),IF(AND(0&lt;AM301,AM301&lt;($AW301+1)),"красный",IF(AND($AW301&lt;AM301,AM301&lt;($AX301+1)),"оранжевый",IF(AND($AX301&lt;AM301,AM301&lt;($AY301+1)),"желтый",IF(AND(0&lt;AM301,AM301&gt;=$AZ301),"зеленый","")))))</f>
        <v>0</v>
      </c>
      <c r="AW301" s="117" t="e">
        <f>VLOOKUP(E301,КТ!$A$4:$AC$911,26,0)</f>
        <v>#N/A</v>
      </c>
      <c r="AX301" s="116" t="e">
        <f>VLOOKUP(E301,КТ!$A$4:$AC$911,27,0)</f>
        <v>#N/A</v>
      </c>
      <c r="AY301" s="116" t="e">
        <f>VLOOKUP(E301,КТ!$A$4:$AC$911,28,0)</f>
        <v>#N/A</v>
      </c>
      <c r="AZ301" s="118" t="e">
        <f>VLOOKUP(E301,КТ!$A$4:$AC$911,29,0)</f>
        <v>#N/A</v>
      </c>
      <c r="BA301" s="119"/>
      <c r="BB301" s="119"/>
      <c r="BC301" s="119"/>
      <c r="BD301" s="131" t="e">
        <f t="shared" si="32"/>
        <v>#N/A</v>
      </c>
      <c r="BE301" s="120" t="str">
        <f>IF(E301="","",(VLOOKUP(E301,КТ!$A$4:$AD$911,30,0)))</f>
        <v/>
      </c>
      <c r="BF301" s="121" t="str">
        <f>IF(E301="","",(VLOOKUP(E301,КТ!$A$4:$AD$911,5,0)))</f>
        <v/>
      </c>
      <c r="BG301" s="122"/>
      <c r="BH301" s="132"/>
      <c r="BI301" s="132"/>
      <c r="BJ301" s="132"/>
      <c r="BK301" s="123"/>
      <c r="BL301" s="124"/>
      <c r="BM301" s="125" t="str">
        <f>IFERROR(VLOOKUP(E301,КТ!$A$4:$AE$911,31,FALSE),"")</f>
        <v/>
      </c>
      <c r="BN301" s="124"/>
      <c r="BO301" s="126"/>
      <c r="BP301" s="124"/>
      <c r="BQ301" s="124"/>
      <c r="BR301" s="127"/>
      <c r="BS301" s="127"/>
      <c r="BT301" s="128"/>
      <c r="BU301" s="128"/>
      <c r="BV301" s="129"/>
      <c r="BW301" s="129"/>
      <c r="BX301" s="129"/>
    </row>
    <row r="302" spans="1:76" s="90" customFormat="1" x14ac:dyDescent="0.25">
      <c r="A302" s="91"/>
      <c r="B302" s="278">
        <v>292</v>
      </c>
      <c r="C302" s="93"/>
      <c r="D302" s="92"/>
      <c r="E302" s="130"/>
      <c r="F302" s="94" t="e">
        <f>VLOOKUP(E302,КТ!$A$4:$B$911,2,0)</f>
        <v>#N/A</v>
      </c>
      <c r="G302" s="95"/>
      <c r="H302" s="96"/>
      <c r="I302" s="97"/>
      <c r="J302" s="98"/>
      <c r="K302" s="99"/>
      <c r="L302" s="100" t="str">
        <f t="shared" si="28"/>
        <v>НЕТ</v>
      </c>
      <c r="M302" s="101" t="e">
        <f>VLOOKUP(E302,КТ!$A$4:$X$911,24,FALSE)</f>
        <v>#N/A</v>
      </c>
      <c r="N302" s="99"/>
      <c r="O302" s="99"/>
      <c r="P302" s="102"/>
      <c r="Q302" s="103"/>
      <c r="R302" s="103"/>
      <c r="S302" s="103"/>
      <c r="T302" s="104"/>
      <c r="U302" s="105"/>
      <c r="V302" s="105"/>
      <c r="W302" s="105"/>
      <c r="X302" s="105"/>
      <c r="Y302" s="105"/>
      <c r="Z302" s="105"/>
      <c r="AA302" s="105"/>
      <c r="AB302" s="105"/>
      <c r="AC302" s="105"/>
      <c r="AD302" s="105"/>
      <c r="AE302" s="105"/>
      <c r="AF302" s="105"/>
      <c r="AG302" s="106"/>
      <c r="AH302" s="107"/>
      <c r="AI302" s="108"/>
      <c r="AJ302" s="109"/>
      <c r="AK302" s="109"/>
      <c r="AL302" s="109"/>
      <c r="AM302" s="297" t="e">
        <f>VLOOKUP(J302,[2]Лист2!$A$2:$B$44,2,FALSE)</f>
        <v>#N/A</v>
      </c>
      <c r="AN302" s="110"/>
      <c r="AO302" s="298" t="e">
        <f>VLOOKUP(J302,[3]Общее!$A$2:$B$111,2,FALSE)/1000</f>
        <v>#N/A</v>
      </c>
      <c r="AP302" s="111" t="str">
        <f t="shared" si="29"/>
        <v/>
      </c>
      <c r="AQ302" s="112"/>
      <c r="AR302" s="113">
        <f t="shared" si="30"/>
        <v>0</v>
      </c>
      <c r="AS302" s="114" t="str">
        <f t="shared" si="31"/>
        <v/>
      </c>
      <c r="AT302" s="115"/>
      <c r="AU302" s="108"/>
      <c r="AV302" s="116" t="b">
        <f>IF(AND(ISERR(FIND({"."},AM302))),IF(AND(0&lt;AM302,AM302&lt;($AW302+1)),"красный",IF(AND($AW302&lt;AM302,AM302&lt;($AX302+1)),"оранжевый",IF(AND($AX302&lt;AM302,AM302&lt;($AY302+1)),"желтый",IF(AND(0&lt;AM302,AM302&gt;=$AZ302),"зеленый","")))))</f>
        <v>0</v>
      </c>
      <c r="AW302" s="117" t="e">
        <f>VLOOKUP(E302,КТ!$A$4:$AC$911,26,0)</f>
        <v>#N/A</v>
      </c>
      <c r="AX302" s="116" t="e">
        <f>VLOOKUP(E302,КТ!$A$4:$AC$911,27,0)</f>
        <v>#N/A</v>
      </c>
      <c r="AY302" s="116" t="e">
        <f>VLOOKUP(E302,КТ!$A$4:$AC$911,28,0)</f>
        <v>#N/A</v>
      </c>
      <c r="AZ302" s="118" t="e">
        <f>VLOOKUP(E302,КТ!$A$4:$AC$911,29,0)</f>
        <v>#N/A</v>
      </c>
      <c r="BA302" s="119"/>
      <c r="BB302" s="119"/>
      <c r="BC302" s="119"/>
      <c r="BD302" s="131" t="e">
        <f t="shared" si="32"/>
        <v>#N/A</v>
      </c>
      <c r="BE302" s="120" t="str">
        <f>IF(E302="","",(VLOOKUP(E302,КТ!$A$4:$AD$911,30,0)))</f>
        <v/>
      </c>
      <c r="BF302" s="121" t="str">
        <f>IF(E302="","",(VLOOKUP(E302,КТ!$A$4:$AD$911,5,0)))</f>
        <v/>
      </c>
      <c r="BG302" s="122"/>
      <c r="BH302" s="132"/>
      <c r="BI302" s="132"/>
      <c r="BJ302" s="132"/>
      <c r="BK302" s="123"/>
      <c r="BL302" s="124"/>
      <c r="BM302" s="125" t="str">
        <f>IFERROR(VLOOKUP(E302,КТ!$A$4:$AE$911,31,FALSE),"")</f>
        <v/>
      </c>
      <c r="BN302" s="124"/>
      <c r="BO302" s="126"/>
      <c r="BP302" s="124"/>
      <c r="BQ302" s="124"/>
      <c r="BR302" s="127"/>
      <c r="BS302" s="127"/>
      <c r="BT302" s="128"/>
      <c r="BU302" s="128"/>
      <c r="BV302" s="129"/>
      <c r="BW302" s="129"/>
      <c r="BX302" s="129"/>
    </row>
    <row r="303" spans="1:76" s="90" customFormat="1" x14ac:dyDescent="0.25">
      <c r="A303" s="91"/>
      <c r="B303" s="278">
        <v>293</v>
      </c>
      <c r="C303" s="93"/>
      <c r="D303" s="92"/>
      <c r="E303" s="130"/>
      <c r="F303" s="94" t="e">
        <f>VLOOKUP(E303,КТ!$A$4:$B$911,2,0)</f>
        <v>#N/A</v>
      </c>
      <c r="G303" s="95"/>
      <c r="H303" s="96"/>
      <c r="I303" s="97"/>
      <c r="J303" s="98"/>
      <c r="K303" s="99"/>
      <c r="L303" s="100" t="str">
        <f t="shared" si="28"/>
        <v>НЕТ</v>
      </c>
      <c r="M303" s="101" t="e">
        <f>VLOOKUP(E303,КТ!$A$4:$X$911,24,FALSE)</f>
        <v>#N/A</v>
      </c>
      <c r="N303" s="99"/>
      <c r="O303" s="99"/>
      <c r="P303" s="102"/>
      <c r="Q303" s="103"/>
      <c r="R303" s="103"/>
      <c r="S303" s="103"/>
      <c r="T303" s="104"/>
      <c r="U303" s="105"/>
      <c r="V303" s="105"/>
      <c r="W303" s="105"/>
      <c r="X303" s="105"/>
      <c r="Y303" s="105"/>
      <c r="Z303" s="105"/>
      <c r="AA303" s="105"/>
      <c r="AB303" s="105"/>
      <c r="AC303" s="105"/>
      <c r="AD303" s="105"/>
      <c r="AE303" s="105"/>
      <c r="AF303" s="105"/>
      <c r="AG303" s="106"/>
      <c r="AH303" s="107"/>
      <c r="AI303" s="108"/>
      <c r="AJ303" s="109"/>
      <c r="AK303" s="109"/>
      <c r="AL303" s="109"/>
      <c r="AM303" s="297" t="e">
        <f>VLOOKUP(J303,[2]Лист2!$A$2:$B$44,2,FALSE)</f>
        <v>#N/A</v>
      </c>
      <c r="AN303" s="110"/>
      <c r="AO303" s="298" t="e">
        <f>VLOOKUP(J303,[3]Общее!$A$2:$B$111,2,FALSE)/1000</f>
        <v>#N/A</v>
      </c>
      <c r="AP303" s="111" t="str">
        <f t="shared" si="29"/>
        <v/>
      </c>
      <c r="AQ303" s="112"/>
      <c r="AR303" s="113">
        <f t="shared" si="30"/>
        <v>0</v>
      </c>
      <c r="AS303" s="114" t="str">
        <f t="shared" si="31"/>
        <v/>
      </c>
      <c r="AT303" s="115"/>
      <c r="AU303" s="108"/>
      <c r="AV303" s="116" t="b">
        <f>IF(AND(ISERR(FIND({"."},AM303))),IF(AND(0&lt;AM303,AM303&lt;($AW303+1)),"красный",IF(AND($AW303&lt;AM303,AM303&lt;($AX303+1)),"оранжевый",IF(AND($AX303&lt;AM303,AM303&lt;($AY303+1)),"желтый",IF(AND(0&lt;AM303,AM303&gt;=$AZ303),"зеленый","")))))</f>
        <v>0</v>
      </c>
      <c r="AW303" s="117" t="e">
        <f>VLOOKUP(E303,КТ!$A$4:$AC$911,26,0)</f>
        <v>#N/A</v>
      </c>
      <c r="AX303" s="116" t="e">
        <f>VLOOKUP(E303,КТ!$A$4:$AC$911,27,0)</f>
        <v>#N/A</v>
      </c>
      <c r="AY303" s="116" t="e">
        <f>VLOOKUP(E303,КТ!$A$4:$AC$911,28,0)</f>
        <v>#N/A</v>
      </c>
      <c r="AZ303" s="118" t="e">
        <f>VLOOKUP(E303,КТ!$A$4:$AC$911,29,0)</f>
        <v>#N/A</v>
      </c>
      <c r="BA303" s="119"/>
      <c r="BB303" s="119"/>
      <c r="BC303" s="119"/>
      <c r="BD303" s="131" t="e">
        <f t="shared" si="32"/>
        <v>#N/A</v>
      </c>
      <c r="BE303" s="120" t="str">
        <f>IF(E303="","",(VLOOKUP(E303,КТ!$A$4:$AD$911,30,0)))</f>
        <v/>
      </c>
      <c r="BF303" s="121" t="str">
        <f>IF(E303="","",(VLOOKUP(E303,КТ!$A$4:$AD$911,5,0)))</f>
        <v/>
      </c>
      <c r="BG303" s="122"/>
      <c r="BH303" s="132"/>
      <c r="BI303" s="132"/>
      <c r="BJ303" s="132"/>
      <c r="BK303" s="123"/>
      <c r="BL303" s="124"/>
      <c r="BM303" s="125" t="str">
        <f>IFERROR(VLOOKUP(E303,КТ!$A$4:$AE$911,31,FALSE),"")</f>
        <v/>
      </c>
      <c r="BN303" s="124"/>
      <c r="BO303" s="126"/>
      <c r="BP303" s="124"/>
      <c r="BQ303" s="124"/>
      <c r="BR303" s="127"/>
      <c r="BS303" s="127"/>
      <c r="BT303" s="128"/>
      <c r="BU303" s="128"/>
      <c r="BV303" s="129"/>
      <c r="BW303" s="129"/>
      <c r="BX303" s="129"/>
    </row>
    <row r="304" spans="1:76" s="90" customFormat="1" x14ac:dyDescent="0.25">
      <c r="A304" s="91"/>
      <c r="B304" s="278">
        <v>294</v>
      </c>
      <c r="C304" s="93"/>
      <c r="D304" s="92"/>
      <c r="E304" s="130"/>
      <c r="F304" s="94" t="e">
        <f>VLOOKUP(E304,КТ!$A$4:$B$911,2,0)</f>
        <v>#N/A</v>
      </c>
      <c r="G304" s="95"/>
      <c r="H304" s="96"/>
      <c r="I304" s="97"/>
      <c r="J304" s="98"/>
      <c r="K304" s="99"/>
      <c r="L304" s="100" t="str">
        <f t="shared" si="28"/>
        <v>НЕТ</v>
      </c>
      <c r="M304" s="101" t="e">
        <f>VLOOKUP(E304,КТ!$A$4:$X$911,24,FALSE)</f>
        <v>#N/A</v>
      </c>
      <c r="N304" s="99"/>
      <c r="O304" s="99"/>
      <c r="P304" s="102"/>
      <c r="Q304" s="103"/>
      <c r="R304" s="103"/>
      <c r="S304" s="103"/>
      <c r="T304" s="104"/>
      <c r="U304" s="105"/>
      <c r="V304" s="105"/>
      <c r="W304" s="105"/>
      <c r="X304" s="105"/>
      <c r="Y304" s="105"/>
      <c r="Z304" s="105"/>
      <c r="AA304" s="105"/>
      <c r="AB304" s="105"/>
      <c r="AC304" s="105"/>
      <c r="AD304" s="105"/>
      <c r="AE304" s="105"/>
      <c r="AF304" s="105"/>
      <c r="AG304" s="106"/>
      <c r="AH304" s="107"/>
      <c r="AI304" s="108"/>
      <c r="AJ304" s="109"/>
      <c r="AK304" s="109"/>
      <c r="AL304" s="109"/>
      <c r="AM304" s="297" t="e">
        <f>VLOOKUP(J304,[2]Лист2!$A$2:$B$44,2,FALSE)</f>
        <v>#N/A</v>
      </c>
      <c r="AN304" s="110"/>
      <c r="AO304" s="298" t="e">
        <f>VLOOKUP(J304,[3]Общее!$A$2:$B$111,2,FALSE)/1000</f>
        <v>#N/A</v>
      </c>
      <c r="AP304" s="111" t="str">
        <f t="shared" si="29"/>
        <v/>
      </c>
      <c r="AQ304" s="112"/>
      <c r="AR304" s="113">
        <f t="shared" si="30"/>
        <v>0</v>
      </c>
      <c r="AS304" s="114" t="str">
        <f t="shared" si="31"/>
        <v/>
      </c>
      <c r="AT304" s="115"/>
      <c r="AU304" s="108"/>
      <c r="AV304" s="116" t="b">
        <f>IF(AND(ISERR(FIND({"."},AM304))),IF(AND(0&lt;AM304,AM304&lt;($AW304+1)),"красный",IF(AND($AW304&lt;AM304,AM304&lt;($AX304+1)),"оранжевый",IF(AND($AX304&lt;AM304,AM304&lt;($AY304+1)),"желтый",IF(AND(0&lt;AM304,AM304&gt;=$AZ304),"зеленый","")))))</f>
        <v>0</v>
      </c>
      <c r="AW304" s="117" t="e">
        <f>VLOOKUP(E304,КТ!$A$4:$AC$911,26,0)</f>
        <v>#N/A</v>
      </c>
      <c r="AX304" s="116" t="e">
        <f>VLOOKUP(E304,КТ!$A$4:$AC$911,27,0)</f>
        <v>#N/A</v>
      </c>
      <c r="AY304" s="116" t="e">
        <f>VLOOKUP(E304,КТ!$A$4:$AC$911,28,0)</f>
        <v>#N/A</v>
      </c>
      <c r="AZ304" s="118" t="e">
        <f>VLOOKUP(E304,КТ!$A$4:$AC$911,29,0)</f>
        <v>#N/A</v>
      </c>
      <c r="BA304" s="119"/>
      <c r="BB304" s="119"/>
      <c r="BC304" s="119"/>
      <c r="BD304" s="131" t="e">
        <f t="shared" si="32"/>
        <v>#N/A</v>
      </c>
      <c r="BE304" s="120" t="str">
        <f>IF(E304="","",(VLOOKUP(E304,КТ!$A$4:$AD$911,30,0)))</f>
        <v/>
      </c>
      <c r="BF304" s="121" t="str">
        <f>IF(E304="","",(VLOOKUP(E304,КТ!$A$4:$AD$911,5,0)))</f>
        <v/>
      </c>
      <c r="BG304" s="122"/>
      <c r="BH304" s="132"/>
      <c r="BI304" s="132"/>
      <c r="BJ304" s="132"/>
      <c r="BK304" s="123"/>
      <c r="BL304" s="124"/>
      <c r="BM304" s="125" t="str">
        <f>IFERROR(VLOOKUP(E304,КТ!$A$4:$AE$911,31,FALSE),"")</f>
        <v/>
      </c>
      <c r="BN304" s="124"/>
      <c r="BO304" s="126"/>
      <c r="BP304" s="124"/>
      <c r="BQ304" s="124"/>
      <c r="BR304" s="127"/>
      <c r="BS304" s="127"/>
      <c r="BT304" s="128"/>
      <c r="BU304" s="128"/>
      <c r="BV304" s="129"/>
      <c r="BW304" s="129"/>
      <c r="BX304" s="129"/>
    </row>
    <row r="305" spans="1:76" s="90" customFormat="1" x14ac:dyDescent="0.25">
      <c r="A305" s="91"/>
      <c r="B305" s="278">
        <v>295</v>
      </c>
      <c r="C305" s="93"/>
      <c r="D305" s="92"/>
      <c r="E305" s="130"/>
      <c r="F305" s="94" t="e">
        <f>VLOOKUP(E305,КТ!$A$4:$B$911,2,0)</f>
        <v>#N/A</v>
      </c>
      <c r="G305" s="95"/>
      <c r="H305" s="96"/>
      <c r="I305" s="97"/>
      <c r="J305" s="98"/>
      <c r="K305" s="99"/>
      <c r="L305" s="100" t="str">
        <f t="shared" si="28"/>
        <v>НЕТ</v>
      </c>
      <c r="M305" s="101" t="e">
        <f>VLOOKUP(E305,КТ!$A$4:$X$911,24,FALSE)</f>
        <v>#N/A</v>
      </c>
      <c r="N305" s="99"/>
      <c r="O305" s="99"/>
      <c r="P305" s="102"/>
      <c r="Q305" s="103"/>
      <c r="R305" s="103"/>
      <c r="S305" s="103"/>
      <c r="T305" s="104"/>
      <c r="U305" s="105"/>
      <c r="V305" s="105"/>
      <c r="W305" s="105"/>
      <c r="X305" s="105"/>
      <c r="Y305" s="105"/>
      <c r="Z305" s="105"/>
      <c r="AA305" s="105"/>
      <c r="AB305" s="105"/>
      <c r="AC305" s="105"/>
      <c r="AD305" s="105"/>
      <c r="AE305" s="105"/>
      <c r="AF305" s="105"/>
      <c r="AG305" s="106"/>
      <c r="AH305" s="107"/>
      <c r="AI305" s="108"/>
      <c r="AJ305" s="109"/>
      <c r="AK305" s="109"/>
      <c r="AL305" s="109"/>
      <c r="AM305" s="297" t="e">
        <f>VLOOKUP(J305,[2]Лист2!$A$2:$B$44,2,FALSE)</f>
        <v>#N/A</v>
      </c>
      <c r="AN305" s="110"/>
      <c r="AO305" s="298" t="e">
        <f>VLOOKUP(J305,[3]Общее!$A$2:$B$111,2,FALSE)/1000</f>
        <v>#N/A</v>
      </c>
      <c r="AP305" s="111" t="str">
        <f t="shared" si="29"/>
        <v/>
      </c>
      <c r="AQ305" s="112"/>
      <c r="AR305" s="113">
        <f t="shared" si="30"/>
        <v>0</v>
      </c>
      <c r="AS305" s="114" t="str">
        <f t="shared" si="31"/>
        <v/>
      </c>
      <c r="AT305" s="115"/>
      <c r="AU305" s="108"/>
      <c r="AV305" s="116" t="b">
        <f>IF(AND(ISERR(FIND({"."},AM305))),IF(AND(0&lt;AM305,AM305&lt;($AW305+1)),"красный",IF(AND($AW305&lt;AM305,AM305&lt;($AX305+1)),"оранжевый",IF(AND($AX305&lt;AM305,AM305&lt;($AY305+1)),"желтый",IF(AND(0&lt;AM305,AM305&gt;=$AZ305),"зеленый","")))))</f>
        <v>0</v>
      </c>
      <c r="AW305" s="117" t="e">
        <f>VLOOKUP(E305,КТ!$A$4:$AC$911,26,0)</f>
        <v>#N/A</v>
      </c>
      <c r="AX305" s="116" t="e">
        <f>VLOOKUP(E305,КТ!$A$4:$AC$911,27,0)</f>
        <v>#N/A</v>
      </c>
      <c r="AY305" s="116" t="e">
        <f>VLOOKUP(E305,КТ!$A$4:$AC$911,28,0)</f>
        <v>#N/A</v>
      </c>
      <c r="AZ305" s="118" t="e">
        <f>VLOOKUP(E305,КТ!$A$4:$AC$911,29,0)</f>
        <v>#N/A</v>
      </c>
      <c r="BA305" s="119"/>
      <c r="BB305" s="119"/>
      <c r="BC305" s="119"/>
      <c r="BD305" s="131" t="e">
        <f t="shared" si="32"/>
        <v>#N/A</v>
      </c>
      <c r="BE305" s="120" t="str">
        <f>IF(E305="","",(VLOOKUP(E305,КТ!$A$4:$AD$911,30,0)))</f>
        <v/>
      </c>
      <c r="BF305" s="121" t="str">
        <f>IF(E305="","",(VLOOKUP(E305,КТ!$A$4:$AD$911,5,0)))</f>
        <v/>
      </c>
      <c r="BG305" s="122"/>
      <c r="BH305" s="132"/>
      <c r="BI305" s="132"/>
      <c r="BJ305" s="132"/>
      <c r="BK305" s="123"/>
      <c r="BL305" s="124"/>
      <c r="BM305" s="125" t="str">
        <f>IFERROR(VLOOKUP(E305,КТ!$A$4:$AE$911,31,FALSE),"")</f>
        <v/>
      </c>
      <c r="BN305" s="124"/>
      <c r="BO305" s="126"/>
      <c r="BP305" s="124"/>
      <c r="BQ305" s="124"/>
      <c r="BR305" s="127"/>
      <c r="BS305" s="127"/>
      <c r="BT305" s="128"/>
      <c r="BU305" s="128"/>
      <c r="BV305" s="129"/>
      <c r="BW305" s="129"/>
      <c r="BX305" s="129"/>
    </row>
    <row r="306" spans="1:76" s="90" customFormat="1" x14ac:dyDescent="0.25">
      <c r="A306" s="91"/>
      <c r="B306" s="278">
        <v>296</v>
      </c>
      <c r="C306" s="93"/>
      <c r="D306" s="92"/>
      <c r="E306" s="130"/>
      <c r="F306" s="94" t="e">
        <f>VLOOKUP(E306,КТ!$A$4:$B$911,2,0)</f>
        <v>#N/A</v>
      </c>
      <c r="G306" s="95"/>
      <c r="H306" s="96"/>
      <c r="I306" s="97"/>
      <c r="J306" s="98"/>
      <c r="K306" s="99"/>
      <c r="L306" s="100" t="str">
        <f t="shared" si="28"/>
        <v>НЕТ</v>
      </c>
      <c r="M306" s="101" t="e">
        <f>VLOOKUP(E306,КТ!$A$4:$X$911,24,FALSE)</f>
        <v>#N/A</v>
      </c>
      <c r="N306" s="99"/>
      <c r="O306" s="99"/>
      <c r="P306" s="102"/>
      <c r="Q306" s="103"/>
      <c r="R306" s="103"/>
      <c r="S306" s="103"/>
      <c r="T306" s="104"/>
      <c r="U306" s="105"/>
      <c r="V306" s="105"/>
      <c r="W306" s="105"/>
      <c r="X306" s="105"/>
      <c r="Y306" s="105"/>
      <c r="Z306" s="105"/>
      <c r="AA306" s="105"/>
      <c r="AB306" s="105"/>
      <c r="AC306" s="105"/>
      <c r="AD306" s="105"/>
      <c r="AE306" s="105"/>
      <c r="AF306" s="105"/>
      <c r="AG306" s="106"/>
      <c r="AH306" s="107"/>
      <c r="AI306" s="108"/>
      <c r="AJ306" s="109"/>
      <c r="AK306" s="109"/>
      <c r="AL306" s="109"/>
      <c r="AM306" s="297" t="e">
        <f>VLOOKUP(J306,[2]Лист2!$A$2:$B$44,2,FALSE)</f>
        <v>#N/A</v>
      </c>
      <c r="AN306" s="110"/>
      <c r="AO306" s="298" t="e">
        <f>VLOOKUP(J306,[3]Общее!$A$2:$B$111,2,FALSE)/1000</f>
        <v>#N/A</v>
      </c>
      <c r="AP306" s="111" t="str">
        <f t="shared" si="29"/>
        <v/>
      </c>
      <c r="AQ306" s="112"/>
      <c r="AR306" s="113">
        <f t="shared" si="30"/>
        <v>0</v>
      </c>
      <c r="AS306" s="114" t="str">
        <f t="shared" si="31"/>
        <v/>
      </c>
      <c r="AT306" s="115"/>
      <c r="AU306" s="108"/>
      <c r="AV306" s="116" t="b">
        <f>IF(AND(ISERR(FIND({"."},AM306))),IF(AND(0&lt;AM306,AM306&lt;($AW306+1)),"красный",IF(AND($AW306&lt;AM306,AM306&lt;($AX306+1)),"оранжевый",IF(AND($AX306&lt;AM306,AM306&lt;($AY306+1)),"желтый",IF(AND(0&lt;AM306,AM306&gt;=$AZ306),"зеленый","")))))</f>
        <v>0</v>
      </c>
      <c r="AW306" s="117" t="e">
        <f>VLOOKUP(E306,КТ!$A$4:$AC$911,26,0)</f>
        <v>#N/A</v>
      </c>
      <c r="AX306" s="116" t="e">
        <f>VLOOKUP(E306,КТ!$A$4:$AC$911,27,0)</f>
        <v>#N/A</v>
      </c>
      <c r="AY306" s="116" t="e">
        <f>VLOOKUP(E306,КТ!$A$4:$AC$911,28,0)</f>
        <v>#N/A</v>
      </c>
      <c r="AZ306" s="118" t="e">
        <f>VLOOKUP(E306,КТ!$A$4:$AC$911,29,0)</f>
        <v>#N/A</v>
      </c>
      <c r="BA306" s="119"/>
      <c r="BB306" s="119"/>
      <c r="BC306" s="119"/>
      <c r="BD306" s="131" t="e">
        <f t="shared" si="32"/>
        <v>#N/A</v>
      </c>
      <c r="BE306" s="120" t="str">
        <f>IF(E306="","",(VLOOKUP(E306,КТ!$A$4:$AD$911,30,0)))</f>
        <v/>
      </c>
      <c r="BF306" s="121" t="str">
        <f>IF(E306="","",(VLOOKUP(E306,КТ!$A$4:$AD$911,5,0)))</f>
        <v/>
      </c>
      <c r="BG306" s="122"/>
      <c r="BH306" s="132"/>
      <c r="BI306" s="132"/>
      <c r="BJ306" s="132"/>
      <c r="BK306" s="123"/>
      <c r="BL306" s="124"/>
      <c r="BM306" s="125" t="str">
        <f>IFERROR(VLOOKUP(E306,КТ!$A$4:$AE$911,31,FALSE),"")</f>
        <v/>
      </c>
      <c r="BN306" s="124"/>
      <c r="BO306" s="126"/>
      <c r="BP306" s="124"/>
      <c r="BQ306" s="124"/>
      <c r="BR306" s="127"/>
      <c r="BS306" s="127"/>
      <c r="BT306" s="128"/>
      <c r="BU306" s="128"/>
      <c r="BV306" s="129"/>
      <c r="BW306" s="129"/>
      <c r="BX306" s="129"/>
    </row>
    <row r="307" spans="1:76" s="90" customFormat="1" x14ac:dyDescent="0.25">
      <c r="A307" s="91"/>
      <c r="B307" s="278">
        <v>297</v>
      </c>
      <c r="C307" s="93"/>
      <c r="D307" s="92"/>
      <c r="E307" s="130"/>
      <c r="F307" s="94" t="e">
        <f>VLOOKUP(E307,КТ!$A$4:$B$911,2,0)</f>
        <v>#N/A</v>
      </c>
      <c r="G307" s="95"/>
      <c r="H307" s="96"/>
      <c r="I307" s="97"/>
      <c r="J307" s="98"/>
      <c r="K307" s="99"/>
      <c r="L307" s="100" t="str">
        <f t="shared" si="28"/>
        <v>НЕТ</v>
      </c>
      <c r="M307" s="101" t="e">
        <f>VLOOKUP(E307,КТ!$A$4:$X$911,24,FALSE)</f>
        <v>#N/A</v>
      </c>
      <c r="N307" s="99"/>
      <c r="O307" s="99"/>
      <c r="P307" s="102"/>
      <c r="Q307" s="103"/>
      <c r="R307" s="103"/>
      <c r="S307" s="103"/>
      <c r="T307" s="104"/>
      <c r="U307" s="105"/>
      <c r="V307" s="105"/>
      <c r="W307" s="105"/>
      <c r="X307" s="105"/>
      <c r="Y307" s="105"/>
      <c r="Z307" s="105"/>
      <c r="AA307" s="105"/>
      <c r="AB307" s="105"/>
      <c r="AC307" s="105"/>
      <c r="AD307" s="105"/>
      <c r="AE307" s="105"/>
      <c r="AF307" s="105"/>
      <c r="AG307" s="106"/>
      <c r="AH307" s="107"/>
      <c r="AI307" s="108"/>
      <c r="AJ307" s="109"/>
      <c r="AK307" s="109"/>
      <c r="AL307" s="109"/>
      <c r="AM307" s="297" t="e">
        <f>VLOOKUP(J307,[2]Лист2!$A$2:$B$44,2,FALSE)</f>
        <v>#N/A</v>
      </c>
      <c r="AN307" s="110"/>
      <c r="AO307" s="298" t="e">
        <f>VLOOKUP(J307,[3]Общее!$A$2:$B$111,2,FALSE)/1000</f>
        <v>#N/A</v>
      </c>
      <c r="AP307" s="111" t="str">
        <f t="shared" si="29"/>
        <v/>
      </c>
      <c r="AQ307" s="112"/>
      <c r="AR307" s="113">
        <f t="shared" si="30"/>
        <v>0</v>
      </c>
      <c r="AS307" s="114" t="str">
        <f t="shared" si="31"/>
        <v/>
      </c>
      <c r="AT307" s="115"/>
      <c r="AU307" s="108"/>
      <c r="AV307" s="116" t="b">
        <f>IF(AND(ISERR(FIND({"."},AM307))),IF(AND(0&lt;AM307,AM307&lt;($AW307+1)),"красный",IF(AND($AW307&lt;AM307,AM307&lt;($AX307+1)),"оранжевый",IF(AND($AX307&lt;AM307,AM307&lt;($AY307+1)),"желтый",IF(AND(0&lt;AM307,AM307&gt;=$AZ307),"зеленый","")))))</f>
        <v>0</v>
      </c>
      <c r="AW307" s="117" t="e">
        <f>VLOOKUP(E307,КТ!$A$4:$AC$911,26,0)</f>
        <v>#N/A</v>
      </c>
      <c r="AX307" s="116" t="e">
        <f>VLOOKUP(E307,КТ!$A$4:$AC$911,27,0)</f>
        <v>#N/A</v>
      </c>
      <c r="AY307" s="116" t="e">
        <f>VLOOKUP(E307,КТ!$A$4:$AC$911,28,0)</f>
        <v>#N/A</v>
      </c>
      <c r="AZ307" s="118" t="e">
        <f>VLOOKUP(E307,КТ!$A$4:$AC$911,29,0)</f>
        <v>#N/A</v>
      </c>
      <c r="BA307" s="119"/>
      <c r="BB307" s="119"/>
      <c r="BC307" s="119"/>
      <c r="BD307" s="131" t="e">
        <f t="shared" si="32"/>
        <v>#N/A</v>
      </c>
      <c r="BE307" s="120" t="str">
        <f>IF(E307="","",(VLOOKUP(E307,КТ!$A$4:$AD$911,30,0)))</f>
        <v/>
      </c>
      <c r="BF307" s="121" t="str">
        <f>IF(E307="","",(VLOOKUP(E307,КТ!$A$4:$AD$911,5,0)))</f>
        <v/>
      </c>
      <c r="BG307" s="122"/>
      <c r="BH307" s="132"/>
      <c r="BI307" s="132"/>
      <c r="BJ307" s="132"/>
      <c r="BK307" s="123"/>
      <c r="BL307" s="124"/>
      <c r="BM307" s="125" t="str">
        <f>IFERROR(VLOOKUP(E307,КТ!$A$4:$AE$911,31,FALSE),"")</f>
        <v/>
      </c>
      <c r="BN307" s="124"/>
      <c r="BO307" s="126"/>
      <c r="BP307" s="124"/>
      <c r="BQ307" s="124"/>
      <c r="BR307" s="127"/>
      <c r="BS307" s="127"/>
      <c r="BT307" s="128"/>
      <c r="BU307" s="128"/>
      <c r="BV307" s="129"/>
      <c r="BW307" s="129"/>
      <c r="BX307" s="129"/>
    </row>
    <row r="308" spans="1:76" s="90" customFormat="1" x14ac:dyDescent="0.25">
      <c r="A308" s="91"/>
      <c r="B308" s="278">
        <v>298</v>
      </c>
      <c r="C308" s="93"/>
      <c r="D308" s="92"/>
      <c r="E308" s="130"/>
      <c r="F308" s="94" t="e">
        <f>VLOOKUP(E308,КТ!$A$4:$B$911,2,0)</f>
        <v>#N/A</v>
      </c>
      <c r="G308" s="95"/>
      <c r="H308" s="96"/>
      <c r="I308" s="97"/>
      <c r="J308" s="98"/>
      <c r="K308" s="99"/>
      <c r="L308" s="100" t="str">
        <f t="shared" si="28"/>
        <v>НЕТ</v>
      </c>
      <c r="M308" s="101" t="e">
        <f>VLOOKUP(E308,КТ!$A$4:$X$911,24,FALSE)</f>
        <v>#N/A</v>
      </c>
      <c r="N308" s="99"/>
      <c r="O308" s="99"/>
      <c r="P308" s="102"/>
      <c r="Q308" s="103"/>
      <c r="R308" s="103"/>
      <c r="S308" s="103"/>
      <c r="T308" s="104"/>
      <c r="U308" s="105"/>
      <c r="V308" s="105"/>
      <c r="W308" s="105"/>
      <c r="X308" s="105"/>
      <c r="Y308" s="105"/>
      <c r="Z308" s="105"/>
      <c r="AA308" s="105"/>
      <c r="AB308" s="105"/>
      <c r="AC308" s="105"/>
      <c r="AD308" s="105"/>
      <c r="AE308" s="105"/>
      <c r="AF308" s="105"/>
      <c r="AG308" s="106"/>
      <c r="AH308" s="107"/>
      <c r="AI308" s="108"/>
      <c r="AJ308" s="109"/>
      <c r="AK308" s="109"/>
      <c r="AL308" s="109"/>
      <c r="AM308" s="297" t="e">
        <f>VLOOKUP(J308,[2]Лист2!$A$2:$B$44,2,FALSE)</f>
        <v>#N/A</v>
      </c>
      <c r="AN308" s="110"/>
      <c r="AO308" s="298" t="e">
        <f>VLOOKUP(J308,[3]Общее!$A$2:$B$111,2,FALSE)/1000</f>
        <v>#N/A</v>
      </c>
      <c r="AP308" s="111" t="str">
        <f t="shared" si="29"/>
        <v/>
      </c>
      <c r="AQ308" s="112"/>
      <c r="AR308" s="113">
        <f t="shared" si="30"/>
        <v>0</v>
      </c>
      <c r="AS308" s="114" t="str">
        <f t="shared" si="31"/>
        <v/>
      </c>
      <c r="AT308" s="115"/>
      <c r="AU308" s="108"/>
      <c r="AV308" s="116" t="b">
        <f>IF(AND(ISERR(FIND({"."},AM308))),IF(AND(0&lt;AM308,AM308&lt;($AW308+1)),"красный",IF(AND($AW308&lt;AM308,AM308&lt;($AX308+1)),"оранжевый",IF(AND($AX308&lt;AM308,AM308&lt;($AY308+1)),"желтый",IF(AND(0&lt;AM308,AM308&gt;=$AZ308),"зеленый","")))))</f>
        <v>0</v>
      </c>
      <c r="AW308" s="117" t="e">
        <f>VLOOKUP(E308,КТ!$A$4:$AC$911,26,0)</f>
        <v>#N/A</v>
      </c>
      <c r="AX308" s="116" t="e">
        <f>VLOOKUP(E308,КТ!$A$4:$AC$911,27,0)</f>
        <v>#N/A</v>
      </c>
      <c r="AY308" s="116" t="e">
        <f>VLOOKUP(E308,КТ!$A$4:$AC$911,28,0)</f>
        <v>#N/A</v>
      </c>
      <c r="AZ308" s="118" t="e">
        <f>VLOOKUP(E308,КТ!$A$4:$AC$911,29,0)</f>
        <v>#N/A</v>
      </c>
      <c r="BA308" s="119"/>
      <c r="BB308" s="119"/>
      <c r="BC308" s="119"/>
      <c r="BD308" s="131" t="e">
        <f t="shared" si="32"/>
        <v>#N/A</v>
      </c>
      <c r="BE308" s="120" t="str">
        <f>IF(E308="","",(VLOOKUP(E308,КТ!$A$4:$AD$911,30,0)))</f>
        <v/>
      </c>
      <c r="BF308" s="121" t="str">
        <f>IF(E308="","",(VLOOKUP(E308,КТ!$A$4:$AD$911,5,0)))</f>
        <v/>
      </c>
      <c r="BG308" s="122"/>
      <c r="BH308" s="132"/>
      <c r="BI308" s="132"/>
      <c r="BJ308" s="132"/>
      <c r="BK308" s="123"/>
      <c r="BL308" s="124"/>
      <c r="BM308" s="125" t="str">
        <f>IFERROR(VLOOKUP(E308,КТ!$A$4:$AE$911,31,FALSE),"")</f>
        <v/>
      </c>
      <c r="BN308" s="124"/>
      <c r="BO308" s="126"/>
      <c r="BP308" s="124"/>
      <c r="BQ308" s="124"/>
      <c r="BR308" s="127"/>
      <c r="BS308" s="127"/>
      <c r="BT308" s="128"/>
      <c r="BU308" s="128"/>
      <c r="BV308" s="129"/>
      <c r="BW308" s="129"/>
      <c r="BX308" s="129"/>
    </row>
    <row r="309" spans="1:76" s="90" customFormat="1" x14ac:dyDescent="0.25">
      <c r="A309" s="91"/>
      <c r="B309" s="278">
        <v>299</v>
      </c>
      <c r="C309" s="93"/>
      <c r="D309" s="92"/>
      <c r="E309" s="130"/>
      <c r="F309" s="94" t="e">
        <f>VLOOKUP(E309,КТ!$A$4:$B$911,2,0)</f>
        <v>#N/A</v>
      </c>
      <c r="G309" s="95"/>
      <c r="H309" s="96"/>
      <c r="I309" s="97"/>
      <c r="J309" s="98"/>
      <c r="K309" s="99"/>
      <c r="L309" s="100" t="str">
        <f t="shared" si="28"/>
        <v>НЕТ</v>
      </c>
      <c r="M309" s="101" t="e">
        <f>VLOOKUP(E309,КТ!$A$4:$X$911,24,FALSE)</f>
        <v>#N/A</v>
      </c>
      <c r="N309" s="99"/>
      <c r="O309" s="99"/>
      <c r="P309" s="102"/>
      <c r="Q309" s="103"/>
      <c r="R309" s="103"/>
      <c r="S309" s="103"/>
      <c r="T309" s="104"/>
      <c r="U309" s="105"/>
      <c r="V309" s="105"/>
      <c r="W309" s="105"/>
      <c r="X309" s="105"/>
      <c r="Y309" s="105"/>
      <c r="Z309" s="105"/>
      <c r="AA309" s="105"/>
      <c r="AB309" s="105"/>
      <c r="AC309" s="105"/>
      <c r="AD309" s="105"/>
      <c r="AE309" s="105"/>
      <c r="AF309" s="105"/>
      <c r="AG309" s="106"/>
      <c r="AH309" s="107"/>
      <c r="AI309" s="108"/>
      <c r="AJ309" s="109"/>
      <c r="AK309" s="109"/>
      <c r="AL309" s="109"/>
      <c r="AM309" s="297" t="e">
        <f>VLOOKUP(J309,[2]Лист2!$A$2:$B$44,2,FALSE)</f>
        <v>#N/A</v>
      </c>
      <c r="AN309" s="110"/>
      <c r="AO309" s="298" t="e">
        <f>VLOOKUP(J309,[3]Общее!$A$2:$B$111,2,FALSE)/1000</f>
        <v>#N/A</v>
      </c>
      <c r="AP309" s="111" t="str">
        <f t="shared" si="29"/>
        <v/>
      </c>
      <c r="AQ309" s="112"/>
      <c r="AR309" s="113">
        <f t="shared" si="30"/>
        <v>0</v>
      </c>
      <c r="AS309" s="114" t="str">
        <f t="shared" si="31"/>
        <v/>
      </c>
      <c r="AT309" s="115"/>
      <c r="AU309" s="108"/>
      <c r="AV309" s="116" t="b">
        <f>IF(AND(ISERR(FIND({"."},AM309))),IF(AND(0&lt;AM309,AM309&lt;($AW309+1)),"красный",IF(AND($AW309&lt;AM309,AM309&lt;($AX309+1)),"оранжевый",IF(AND($AX309&lt;AM309,AM309&lt;($AY309+1)),"желтый",IF(AND(0&lt;AM309,AM309&gt;=$AZ309),"зеленый","")))))</f>
        <v>0</v>
      </c>
      <c r="AW309" s="117" t="e">
        <f>VLOOKUP(E309,КТ!$A$4:$AC$911,26,0)</f>
        <v>#N/A</v>
      </c>
      <c r="AX309" s="116" t="e">
        <f>VLOOKUP(E309,КТ!$A$4:$AC$911,27,0)</f>
        <v>#N/A</v>
      </c>
      <c r="AY309" s="116" t="e">
        <f>VLOOKUP(E309,КТ!$A$4:$AC$911,28,0)</f>
        <v>#N/A</v>
      </c>
      <c r="AZ309" s="118" t="e">
        <f>VLOOKUP(E309,КТ!$A$4:$AC$911,29,0)</f>
        <v>#N/A</v>
      </c>
      <c r="BA309" s="119"/>
      <c r="BB309" s="119"/>
      <c r="BC309" s="119"/>
      <c r="BD309" s="131" t="e">
        <f t="shared" si="32"/>
        <v>#N/A</v>
      </c>
      <c r="BE309" s="120" t="str">
        <f>IF(E309="","",(VLOOKUP(E309,КТ!$A$4:$AD$911,30,0)))</f>
        <v/>
      </c>
      <c r="BF309" s="121" t="str">
        <f>IF(E309="","",(VLOOKUP(E309,КТ!$A$4:$AD$911,5,0)))</f>
        <v/>
      </c>
      <c r="BG309" s="122"/>
      <c r="BH309" s="132"/>
      <c r="BI309" s="132"/>
      <c r="BJ309" s="132"/>
      <c r="BK309" s="123"/>
      <c r="BL309" s="124"/>
      <c r="BM309" s="125" t="str">
        <f>IFERROR(VLOOKUP(E309,КТ!$A$4:$AE$911,31,FALSE),"")</f>
        <v/>
      </c>
      <c r="BN309" s="124"/>
      <c r="BO309" s="126"/>
      <c r="BP309" s="124"/>
      <c r="BQ309" s="124"/>
      <c r="BR309" s="127"/>
      <c r="BS309" s="127"/>
      <c r="BT309" s="128"/>
      <c r="BU309" s="128"/>
      <c r="BV309" s="129"/>
      <c r="BW309" s="129"/>
      <c r="BX309" s="129"/>
    </row>
    <row r="310" spans="1:76" s="90" customFormat="1" x14ac:dyDescent="0.25">
      <c r="A310" s="91"/>
      <c r="B310" s="278">
        <v>300</v>
      </c>
      <c r="C310" s="93"/>
      <c r="D310" s="92"/>
      <c r="E310" s="130"/>
      <c r="F310" s="94" t="e">
        <f>VLOOKUP(E310,КТ!$A$4:$B$911,2,0)</f>
        <v>#N/A</v>
      </c>
      <c r="G310" s="95"/>
      <c r="H310" s="96"/>
      <c r="I310" s="97"/>
      <c r="J310" s="98"/>
      <c r="K310" s="99"/>
      <c r="L310" s="100" t="str">
        <f t="shared" si="28"/>
        <v>НЕТ</v>
      </c>
      <c r="M310" s="101" t="e">
        <f>VLOOKUP(E310,КТ!$A$4:$X$911,24,FALSE)</f>
        <v>#N/A</v>
      </c>
      <c r="N310" s="99"/>
      <c r="O310" s="99"/>
      <c r="P310" s="102"/>
      <c r="Q310" s="103"/>
      <c r="R310" s="103"/>
      <c r="S310" s="103"/>
      <c r="T310" s="104"/>
      <c r="U310" s="105"/>
      <c r="V310" s="105"/>
      <c r="W310" s="105"/>
      <c r="X310" s="105"/>
      <c r="Y310" s="105"/>
      <c r="Z310" s="105"/>
      <c r="AA310" s="105"/>
      <c r="AB310" s="105"/>
      <c r="AC310" s="105"/>
      <c r="AD310" s="105"/>
      <c r="AE310" s="105"/>
      <c r="AF310" s="105"/>
      <c r="AG310" s="106"/>
      <c r="AH310" s="107"/>
      <c r="AI310" s="108"/>
      <c r="AJ310" s="109"/>
      <c r="AK310" s="109"/>
      <c r="AL310" s="109"/>
      <c r="AM310" s="297" t="e">
        <f>VLOOKUP(J310,[2]Лист2!$A$2:$B$44,2,FALSE)</f>
        <v>#N/A</v>
      </c>
      <c r="AN310" s="110"/>
      <c r="AO310" s="298" t="e">
        <f>VLOOKUP(J310,[3]Общее!$A$2:$B$111,2,FALSE)/1000</f>
        <v>#N/A</v>
      </c>
      <c r="AP310" s="111" t="str">
        <f t="shared" si="29"/>
        <v/>
      </c>
      <c r="AQ310" s="112"/>
      <c r="AR310" s="113">
        <f t="shared" si="30"/>
        <v>0</v>
      </c>
      <c r="AS310" s="114" t="str">
        <f t="shared" si="31"/>
        <v/>
      </c>
      <c r="AT310" s="115"/>
      <c r="AU310" s="108"/>
      <c r="AV310" s="116" t="b">
        <f>IF(AND(ISERR(FIND({"."},AM310))),IF(AND(0&lt;AM310,AM310&lt;($AW310+1)),"красный",IF(AND($AW310&lt;AM310,AM310&lt;($AX310+1)),"оранжевый",IF(AND($AX310&lt;AM310,AM310&lt;($AY310+1)),"желтый",IF(AND(0&lt;AM310,AM310&gt;=$AZ310),"зеленый","")))))</f>
        <v>0</v>
      </c>
      <c r="AW310" s="117" t="e">
        <f>VLOOKUP(E310,КТ!$A$4:$AC$911,26,0)</f>
        <v>#N/A</v>
      </c>
      <c r="AX310" s="116" t="e">
        <f>VLOOKUP(E310,КТ!$A$4:$AC$911,27,0)</f>
        <v>#N/A</v>
      </c>
      <c r="AY310" s="116" t="e">
        <f>VLOOKUP(E310,КТ!$A$4:$AC$911,28,0)</f>
        <v>#N/A</v>
      </c>
      <c r="AZ310" s="118" t="e">
        <f>VLOOKUP(E310,КТ!$A$4:$AC$911,29,0)</f>
        <v>#N/A</v>
      </c>
      <c r="BA310" s="119"/>
      <c r="BB310" s="119"/>
      <c r="BC310" s="119"/>
      <c r="BD310" s="131" t="e">
        <f t="shared" si="32"/>
        <v>#N/A</v>
      </c>
      <c r="BE310" s="120" t="str">
        <f>IF(E310="","",(VLOOKUP(E310,КТ!$A$4:$AD$911,30,0)))</f>
        <v/>
      </c>
      <c r="BF310" s="121" t="str">
        <f>IF(E310="","",(VLOOKUP(E310,КТ!$A$4:$AD$911,5,0)))</f>
        <v/>
      </c>
      <c r="BG310" s="122"/>
      <c r="BH310" s="132"/>
      <c r="BI310" s="132"/>
      <c r="BJ310" s="132"/>
      <c r="BK310" s="123"/>
      <c r="BL310" s="124"/>
      <c r="BM310" s="125" t="str">
        <f>IFERROR(VLOOKUP(E310,КТ!$A$4:$AE$911,31,FALSE),"")</f>
        <v/>
      </c>
      <c r="BN310" s="124"/>
      <c r="BO310" s="126"/>
      <c r="BP310" s="124"/>
      <c r="BQ310" s="124"/>
      <c r="BR310" s="127"/>
      <c r="BS310" s="127"/>
      <c r="BT310" s="128"/>
      <c r="BU310" s="128"/>
      <c r="BV310" s="129"/>
      <c r="BW310" s="129"/>
      <c r="BX310" s="129"/>
    </row>
    <row r="311" spans="1:76" s="90" customFormat="1" x14ac:dyDescent="0.25">
      <c r="A311" s="91"/>
      <c r="B311" s="278">
        <v>301</v>
      </c>
      <c r="C311" s="93"/>
      <c r="D311" s="92"/>
      <c r="E311" s="130"/>
      <c r="F311" s="94" t="e">
        <f>VLOOKUP(E311,КТ!$A$4:$B$911,2,0)</f>
        <v>#N/A</v>
      </c>
      <c r="G311" s="95"/>
      <c r="H311" s="96"/>
      <c r="I311" s="97"/>
      <c r="J311" s="98"/>
      <c r="K311" s="99"/>
      <c r="L311" s="100" t="str">
        <f t="shared" si="28"/>
        <v>НЕТ</v>
      </c>
      <c r="M311" s="101" t="e">
        <f>VLOOKUP(E311,КТ!$A$4:$X$911,24,FALSE)</f>
        <v>#N/A</v>
      </c>
      <c r="N311" s="99"/>
      <c r="O311" s="99"/>
      <c r="P311" s="102"/>
      <c r="Q311" s="103"/>
      <c r="R311" s="103"/>
      <c r="S311" s="103"/>
      <c r="T311" s="104"/>
      <c r="U311" s="105"/>
      <c r="V311" s="105"/>
      <c r="W311" s="105"/>
      <c r="X311" s="105"/>
      <c r="Y311" s="105"/>
      <c r="Z311" s="105"/>
      <c r="AA311" s="105"/>
      <c r="AB311" s="105"/>
      <c r="AC311" s="105"/>
      <c r="AD311" s="105"/>
      <c r="AE311" s="105"/>
      <c r="AF311" s="105"/>
      <c r="AG311" s="106"/>
      <c r="AH311" s="107"/>
      <c r="AI311" s="108"/>
      <c r="AJ311" s="109"/>
      <c r="AK311" s="109"/>
      <c r="AL311" s="109"/>
      <c r="AM311" s="297" t="e">
        <f>VLOOKUP(J311,[2]Лист2!$A$2:$B$44,2,FALSE)</f>
        <v>#N/A</v>
      </c>
      <c r="AN311" s="110"/>
      <c r="AO311" s="298" t="e">
        <f>VLOOKUP(J311,[3]Общее!$A$2:$B$111,2,FALSE)/1000</f>
        <v>#N/A</v>
      </c>
      <c r="AP311" s="111" t="str">
        <f t="shared" si="29"/>
        <v/>
      </c>
      <c r="AQ311" s="112"/>
      <c r="AR311" s="113">
        <f t="shared" si="30"/>
        <v>0</v>
      </c>
      <c r="AS311" s="114" t="str">
        <f t="shared" si="31"/>
        <v/>
      </c>
      <c r="AT311" s="115"/>
      <c r="AU311" s="108"/>
      <c r="AV311" s="116" t="b">
        <f>IF(AND(ISERR(FIND({"."},AM311))),IF(AND(0&lt;AM311,AM311&lt;($AW311+1)),"красный",IF(AND($AW311&lt;AM311,AM311&lt;($AX311+1)),"оранжевый",IF(AND($AX311&lt;AM311,AM311&lt;($AY311+1)),"желтый",IF(AND(0&lt;AM311,AM311&gt;=$AZ311),"зеленый","")))))</f>
        <v>0</v>
      </c>
      <c r="AW311" s="117" t="e">
        <f>VLOOKUP(E311,КТ!$A$4:$AC$911,26,0)</f>
        <v>#N/A</v>
      </c>
      <c r="AX311" s="116" t="e">
        <f>VLOOKUP(E311,КТ!$A$4:$AC$911,27,0)</f>
        <v>#N/A</v>
      </c>
      <c r="AY311" s="116" t="e">
        <f>VLOOKUP(E311,КТ!$A$4:$AC$911,28,0)</f>
        <v>#N/A</v>
      </c>
      <c r="AZ311" s="118" t="e">
        <f>VLOOKUP(E311,КТ!$A$4:$AC$911,29,0)</f>
        <v>#N/A</v>
      </c>
      <c r="BA311" s="119"/>
      <c r="BB311" s="119"/>
      <c r="BC311" s="119"/>
      <c r="BD311" s="131" t="e">
        <f t="shared" si="32"/>
        <v>#N/A</v>
      </c>
      <c r="BE311" s="120" t="str">
        <f>IF(E311="","",(VLOOKUP(E311,КТ!$A$4:$AD$911,30,0)))</f>
        <v/>
      </c>
      <c r="BF311" s="121" t="str">
        <f>IF(E311="","",(VLOOKUP(E311,КТ!$A$4:$AD$911,5,0)))</f>
        <v/>
      </c>
      <c r="BG311" s="122"/>
      <c r="BH311" s="132"/>
      <c r="BI311" s="132"/>
      <c r="BJ311" s="132"/>
      <c r="BK311" s="123"/>
      <c r="BL311" s="124"/>
      <c r="BM311" s="125" t="str">
        <f>IFERROR(VLOOKUP(E311,КТ!$A$4:$AE$911,31,FALSE),"")</f>
        <v/>
      </c>
      <c r="BN311" s="124"/>
      <c r="BO311" s="126"/>
      <c r="BP311" s="124"/>
      <c r="BQ311" s="124"/>
      <c r="BR311" s="127"/>
      <c r="BS311" s="127"/>
      <c r="BT311" s="128"/>
      <c r="BU311" s="128"/>
      <c r="BV311" s="129"/>
      <c r="BW311" s="129"/>
      <c r="BX311" s="129"/>
    </row>
    <row r="312" spans="1:76" s="90" customFormat="1" x14ac:dyDescent="0.25">
      <c r="A312" s="91"/>
      <c r="B312" s="278">
        <v>302</v>
      </c>
      <c r="C312" s="93"/>
      <c r="D312" s="92"/>
      <c r="E312" s="130"/>
      <c r="F312" s="94" t="e">
        <f>VLOOKUP(E312,КТ!$A$4:$B$911,2,0)</f>
        <v>#N/A</v>
      </c>
      <c r="G312" s="95"/>
      <c r="H312" s="96"/>
      <c r="I312" s="97"/>
      <c r="J312" s="98"/>
      <c r="K312" s="99"/>
      <c r="L312" s="100" t="str">
        <f t="shared" si="28"/>
        <v>НЕТ</v>
      </c>
      <c r="M312" s="101" t="e">
        <f>VLOOKUP(E312,КТ!$A$4:$X$911,24,FALSE)</f>
        <v>#N/A</v>
      </c>
      <c r="N312" s="99"/>
      <c r="O312" s="99"/>
      <c r="P312" s="102"/>
      <c r="Q312" s="103"/>
      <c r="R312" s="103"/>
      <c r="S312" s="103"/>
      <c r="T312" s="104"/>
      <c r="U312" s="105"/>
      <c r="V312" s="105"/>
      <c r="W312" s="105"/>
      <c r="X312" s="105"/>
      <c r="Y312" s="105"/>
      <c r="Z312" s="105"/>
      <c r="AA312" s="105"/>
      <c r="AB312" s="105"/>
      <c r="AC312" s="105"/>
      <c r="AD312" s="105"/>
      <c r="AE312" s="105"/>
      <c r="AF312" s="105"/>
      <c r="AG312" s="106"/>
      <c r="AH312" s="107"/>
      <c r="AI312" s="108"/>
      <c r="AJ312" s="109"/>
      <c r="AK312" s="109"/>
      <c r="AL312" s="109"/>
      <c r="AM312" s="297" t="e">
        <f>VLOOKUP(J312,[2]Лист2!$A$2:$B$44,2,FALSE)</f>
        <v>#N/A</v>
      </c>
      <c r="AN312" s="110"/>
      <c r="AO312" s="298" t="e">
        <f>VLOOKUP(J312,[3]Общее!$A$2:$B$111,2,FALSE)/1000</f>
        <v>#N/A</v>
      </c>
      <c r="AP312" s="111" t="str">
        <f t="shared" si="29"/>
        <v/>
      </c>
      <c r="AQ312" s="112"/>
      <c r="AR312" s="113">
        <f t="shared" si="30"/>
        <v>0</v>
      </c>
      <c r="AS312" s="114" t="str">
        <f t="shared" si="31"/>
        <v/>
      </c>
      <c r="AT312" s="115"/>
      <c r="AU312" s="108"/>
      <c r="AV312" s="116" t="b">
        <f>IF(AND(ISERR(FIND({"."},AM312))),IF(AND(0&lt;AM312,AM312&lt;($AW312+1)),"красный",IF(AND($AW312&lt;AM312,AM312&lt;($AX312+1)),"оранжевый",IF(AND($AX312&lt;AM312,AM312&lt;($AY312+1)),"желтый",IF(AND(0&lt;AM312,AM312&gt;=$AZ312),"зеленый","")))))</f>
        <v>0</v>
      </c>
      <c r="AW312" s="117" t="e">
        <f>VLOOKUP(E312,КТ!$A$4:$AC$911,26,0)</f>
        <v>#N/A</v>
      </c>
      <c r="AX312" s="116" t="e">
        <f>VLOOKUP(E312,КТ!$A$4:$AC$911,27,0)</f>
        <v>#N/A</v>
      </c>
      <c r="AY312" s="116" t="e">
        <f>VLOOKUP(E312,КТ!$A$4:$AC$911,28,0)</f>
        <v>#N/A</v>
      </c>
      <c r="AZ312" s="118" t="e">
        <f>VLOOKUP(E312,КТ!$A$4:$AC$911,29,0)</f>
        <v>#N/A</v>
      </c>
      <c r="BA312" s="119"/>
      <c r="BB312" s="119"/>
      <c r="BC312" s="119"/>
      <c r="BD312" s="131" t="e">
        <f t="shared" si="32"/>
        <v>#N/A</v>
      </c>
      <c r="BE312" s="120" t="str">
        <f>IF(E312="","",(VLOOKUP(E312,КТ!$A$4:$AD$911,30,0)))</f>
        <v/>
      </c>
      <c r="BF312" s="121" t="str">
        <f>IF(E312="","",(VLOOKUP(E312,КТ!$A$4:$AD$911,5,0)))</f>
        <v/>
      </c>
      <c r="BG312" s="122"/>
      <c r="BH312" s="132"/>
      <c r="BI312" s="132"/>
      <c r="BJ312" s="132"/>
      <c r="BK312" s="123"/>
      <c r="BL312" s="124"/>
      <c r="BM312" s="125" t="str">
        <f>IFERROR(VLOOKUP(E312,КТ!$A$4:$AE$911,31,FALSE),"")</f>
        <v/>
      </c>
      <c r="BN312" s="124"/>
      <c r="BO312" s="126"/>
      <c r="BP312" s="124"/>
      <c r="BQ312" s="124"/>
      <c r="BR312" s="127"/>
      <c r="BS312" s="127"/>
      <c r="BT312" s="128"/>
      <c r="BU312" s="128"/>
      <c r="BV312" s="129"/>
      <c r="BW312" s="129"/>
      <c r="BX312" s="129"/>
    </row>
    <row r="313" spans="1:76" s="90" customFormat="1" x14ac:dyDescent="0.25">
      <c r="A313" s="91"/>
      <c r="B313" s="278">
        <v>303</v>
      </c>
      <c r="C313" s="93"/>
      <c r="D313" s="92"/>
      <c r="E313" s="130"/>
      <c r="F313" s="94" t="e">
        <f>VLOOKUP(E313,КТ!$A$4:$B$911,2,0)</f>
        <v>#N/A</v>
      </c>
      <c r="G313" s="95"/>
      <c r="H313" s="96"/>
      <c r="I313" s="97"/>
      <c r="J313" s="98"/>
      <c r="K313" s="99"/>
      <c r="L313" s="100" t="str">
        <f t="shared" si="28"/>
        <v>НЕТ</v>
      </c>
      <c r="M313" s="101" t="e">
        <f>VLOOKUP(E313,КТ!$A$4:$X$911,24,FALSE)</f>
        <v>#N/A</v>
      </c>
      <c r="N313" s="99"/>
      <c r="O313" s="99"/>
      <c r="P313" s="102"/>
      <c r="Q313" s="103"/>
      <c r="R313" s="103"/>
      <c r="S313" s="103"/>
      <c r="T313" s="104"/>
      <c r="U313" s="105"/>
      <c r="V313" s="105"/>
      <c r="W313" s="105"/>
      <c r="X313" s="105"/>
      <c r="Y313" s="105"/>
      <c r="Z313" s="105"/>
      <c r="AA313" s="105"/>
      <c r="AB313" s="105"/>
      <c r="AC313" s="105"/>
      <c r="AD313" s="105"/>
      <c r="AE313" s="105"/>
      <c r="AF313" s="105"/>
      <c r="AG313" s="106"/>
      <c r="AH313" s="107"/>
      <c r="AI313" s="108"/>
      <c r="AJ313" s="109"/>
      <c r="AK313" s="109"/>
      <c r="AL313" s="109"/>
      <c r="AM313" s="297" t="e">
        <f>VLOOKUP(J313,[2]Лист2!$A$2:$B$44,2,FALSE)</f>
        <v>#N/A</v>
      </c>
      <c r="AN313" s="110"/>
      <c r="AO313" s="298" t="e">
        <f>VLOOKUP(J313,[3]Общее!$A$2:$B$111,2,FALSE)/1000</f>
        <v>#N/A</v>
      </c>
      <c r="AP313" s="111" t="str">
        <f t="shared" si="29"/>
        <v/>
      </c>
      <c r="AQ313" s="112"/>
      <c r="AR313" s="113">
        <f t="shared" si="30"/>
        <v>0</v>
      </c>
      <c r="AS313" s="114" t="str">
        <f t="shared" si="31"/>
        <v/>
      </c>
      <c r="AT313" s="115"/>
      <c r="AU313" s="108"/>
      <c r="AV313" s="116" t="b">
        <f>IF(AND(ISERR(FIND({"."},AM313))),IF(AND(0&lt;AM313,AM313&lt;($AW313+1)),"красный",IF(AND($AW313&lt;AM313,AM313&lt;($AX313+1)),"оранжевый",IF(AND($AX313&lt;AM313,AM313&lt;($AY313+1)),"желтый",IF(AND(0&lt;AM313,AM313&gt;=$AZ313),"зеленый","")))))</f>
        <v>0</v>
      </c>
      <c r="AW313" s="117" t="e">
        <f>VLOOKUP(E313,КТ!$A$4:$AC$911,26,0)</f>
        <v>#N/A</v>
      </c>
      <c r="AX313" s="116" t="e">
        <f>VLOOKUP(E313,КТ!$A$4:$AC$911,27,0)</f>
        <v>#N/A</v>
      </c>
      <c r="AY313" s="116" t="e">
        <f>VLOOKUP(E313,КТ!$A$4:$AC$911,28,0)</f>
        <v>#N/A</v>
      </c>
      <c r="AZ313" s="118" t="e">
        <f>VLOOKUP(E313,КТ!$A$4:$AC$911,29,0)</f>
        <v>#N/A</v>
      </c>
      <c r="BA313" s="119"/>
      <c r="BB313" s="119"/>
      <c r="BC313" s="119"/>
      <c r="BD313" s="131" t="e">
        <f t="shared" si="32"/>
        <v>#N/A</v>
      </c>
      <c r="BE313" s="120" t="str">
        <f>IF(E313="","",(VLOOKUP(E313,КТ!$A$4:$AD$911,30,0)))</f>
        <v/>
      </c>
      <c r="BF313" s="121" t="str">
        <f>IF(E313="","",(VLOOKUP(E313,КТ!$A$4:$AD$911,5,0)))</f>
        <v/>
      </c>
      <c r="BG313" s="122"/>
      <c r="BH313" s="132"/>
      <c r="BI313" s="132"/>
      <c r="BJ313" s="132"/>
      <c r="BK313" s="123"/>
      <c r="BL313" s="124"/>
      <c r="BM313" s="125" t="str">
        <f>IFERROR(VLOOKUP(E313,КТ!$A$4:$AE$911,31,FALSE),"")</f>
        <v/>
      </c>
      <c r="BN313" s="124"/>
      <c r="BO313" s="126"/>
      <c r="BP313" s="124"/>
      <c r="BQ313" s="124"/>
      <c r="BR313" s="127"/>
      <c r="BS313" s="127"/>
      <c r="BT313" s="128"/>
      <c r="BU313" s="128"/>
      <c r="BV313" s="129"/>
      <c r="BW313" s="129"/>
      <c r="BX313" s="129"/>
    </row>
    <row r="314" spans="1:76" s="90" customFormat="1" x14ac:dyDescent="0.25">
      <c r="A314" s="91"/>
      <c r="B314" s="278">
        <v>304</v>
      </c>
      <c r="C314" s="93"/>
      <c r="D314" s="92"/>
      <c r="E314" s="130"/>
      <c r="F314" s="94" t="e">
        <f>VLOOKUP(E314,КТ!$A$4:$B$911,2,0)</f>
        <v>#N/A</v>
      </c>
      <c r="G314" s="95"/>
      <c r="H314" s="96"/>
      <c r="I314" s="97"/>
      <c r="J314" s="98"/>
      <c r="K314" s="99"/>
      <c r="L314" s="100" t="str">
        <f t="shared" si="28"/>
        <v>НЕТ</v>
      </c>
      <c r="M314" s="101" t="e">
        <f>VLOOKUP(E314,КТ!$A$4:$X$911,24,FALSE)</f>
        <v>#N/A</v>
      </c>
      <c r="N314" s="99"/>
      <c r="O314" s="99"/>
      <c r="P314" s="102"/>
      <c r="Q314" s="103"/>
      <c r="R314" s="103"/>
      <c r="S314" s="103"/>
      <c r="T314" s="104"/>
      <c r="U314" s="105"/>
      <c r="V314" s="105"/>
      <c r="W314" s="105"/>
      <c r="X314" s="105"/>
      <c r="Y314" s="105"/>
      <c r="Z314" s="105"/>
      <c r="AA314" s="105"/>
      <c r="AB314" s="105"/>
      <c r="AC314" s="105"/>
      <c r="AD314" s="105"/>
      <c r="AE314" s="105"/>
      <c r="AF314" s="105"/>
      <c r="AG314" s="106"/>
      <c r="AH314" s="107"/>
      <c r="AI314" s="108"/>
      <c r="AJ314" s="109"/>
      <c r="AK314" s="109"/>
      <c r="AL314" s="109"/>
      <c r="AM314" s="297" t="e">
        <f>VLOOKUP(J314,[2]Лист2!$A$2:$B$44,2,FALSE)</f>
        <v>#N/A</v>
      </c>
      <c r="AN314" s="110"/>
      <c r="AO314" s="298" t="e">
        <f>VLOOKUP(J314,[3]Общее!$A$2:$B$111,2,FALSE)/1000</f>
        <v>#N/A</v>
      </c>
      <c r="AP314" s="111" t="str">
        <f t="shared" si="29"/>
        <v/>
      </c>
      <c r="AQ314" s="112"/>
      <c r="AR314" s="113">
        <f t="shared" si="30"/>
        <v>0</v>
      </c>
      <c r="AS314" s="114" t="str">
        <f t="shared" si="31"/>
        <v/>
      </c>
      <c r="AT314" s="115"/>
      <c r="AU314" s="108"/>
      <c r="AV314" s="116" t="b">
        <f>IF(AND(ISERR(FIND({"."},AM314))),IF(AND(0&lt;AM314,AM314&lt;($AW314+1)),"красный",IF(AND($AW314&lt;AM314,AM314&lt;($AX314+1)),"оранжевый",IF(AND($AX314&lt;AM314,AM314&lt;($AY314+1)),"желтый",IF(AND(0&lt;AM314,AM314&gt;=$AZ314),"зеленый","")))))</f>
        <v>0</v>
      </c>
      <c r="AW314" s="117" t="e">
        <f>VLOOKUP(E314,КТ!$A$4:$AC$911,26,0)</f>
        <v>#N/A</v>
      </c>
      <c r="AX314" s="116" t="e">
        <f>VLOOKUP(E314,КТ!$A$4:$AC$911,27,0)</f>
        <v>#N/A</v>
      </c>
      <c r="AY314" s="116" t="e">
        <f>VLOOKUP(E314,КТ!$A$4:$AC$911,28,0)</f>
        <v>#N/A</v>
      </c>
      <c r="AZ314" s="118" t="e">
        <f>VLOOKUP(E314,КТ!$A$4:$AC$911,29,0)</f>
        <v>#N/A</v>
      </c>
      <c r="BA314" s="119"/>
      <c r="BB314" s="119"/>
      <c r="BC314" s="119"/>
      <c r="BD314" s="131" t="e">
        <f t="shared" si="32"/>
        <v>#N/A</v>
      </c>
      <c r="BE314" s="120" t="str">
        <f>IF(E314="","",(VLOOKUP(E314,КТ!$A$4:$AD$911,30,0)))</f>
        <v/>
      </c>
      <c r="BF314" s="121" t="str">
        <f>IF(E314="","",(VLOOKUP(E314,КТ!$A$4:$AD$911,5,0)))</f>
        <v/>
      </c>
      <c r="BG314" s="122"/>
      <c r="BH314" s="132"/>
      <c r="BI314" s="132"/>
      <c r="BJ314" s="132"/>
      <c r="BK314" s="123"/>
      <c r="BL314" s="124"/>
      <c r="BM314" s="125" t="str">
        <f>IFERROR(VLOOKUP(E314,КТ!$A$4:$AE$911,31,FALSE),"")</f>
        <v/>
      </c>
      <c r="BN314" s="124"/>
      <c r="BO314" s="126"/>
      <c r="BP314" s="124"/>
      <c r="BQ314" s="124"/>
      <c r="BR314" s="127"/>
      <c r="BS314" s="127"/>
      <c r="BT314" s="128"/>
      <c r="BU314" s="128"/>
      <c r="BV314" s="129"/>
      <c r="BW314" s="129"/>
      <c r="BX314" s="129"/>
    </row>
    <row r="315" spans="1:76" s="90" customFormat="1" x14ac:dyDescent="0.25">
      <c r="A315" s="91"/>
      <c r="B315" s="278">
        <v>305</v>
      </c>
      <c r="C315" s="93"/>
      <c r="D315" s="92"/>
      <c r="E315" s="130"/>
      <c r="F315" s="94" t="e">
        <f>VLOOKUP(E315,КТ!$A$4:$B$911,2,0)</f>
        <v>#N/A</v>
      </c>
      <c r="G315" s="95"/>
      <c r="H315" s="96"/>
      <c r="I315" s="97"/>
      <c r="J315" s="98"/>
      <c r="K315" s="99"/>
      <c r="L315" s="100" t="str">
        <f t="shared" si="28"/>
        <v>НЕТ</v>
      </c>
      <c r="M315" s="101" t="e">
        <f>VLOOKUP(E315,КТ!$A$4:$X$911,24,FALSE)</f>
        <v>#N/A</v>
      </c>
      <c r="N315" s="99"/>
      <c r="O315" s="99"/>
      <c r="P315" s="102"/>
      <c r="Q315" s="103"/>
      <c r="R315" s="103"/>
      <c r="S315" s="103"/>
      <c r="T315" s="104"/>
      <c r="U315" s="105"/>
      <c r="V315" s="105"/>
      <c r="W315" s="105"/>
      <c r="X315" s="105"/>
      <c r="Y315" s="105"/>
      <c r="Z315" s="105"/>
      <c r="AA315" s="105"/>
      <c r="AB315" s="105"/>
      <c r="AC315" s="105"/>
      <c r="AD315" s="105"/>
      <c r="AE315" s="105"/>
      <c r="AF315" s="105"/>
      <c r="AG315" s="106"/>
      <c r="AH315" s="107"/>
      <c r="AI315" s="108"/>
      <c r="AJ315" s="109"/>
      <c r="AK315" s="109"/>
      <c r="AL315" s="109"/>
      <c r="AM315" s="297" t="e">
        <f>VLOOKUP(J315,[2]Лист2!$A$2:$B$44,2,FALSE)</f>
        <v>#N/A</v>
      </c>
      <c r="AN315" s="110"/>
      <c r="AO315" s="298" t="e">
        <f>VLOOKUP(J315,[3]Общее!$A$2:$B$111,2,FALSE)/1000</f>
        <v>#N/A</v>
      </c>
      <c r="AP315" s="111" t="str">
        <f t="shared" si="29"/>
        <v/>
      </c>
      <c r="AQ315" s="112"/>
      <c r="AR315" s="113">
        <f t="shared" si="30"/>
        <v>0</v>
      </c>
      <c r="AS315" s="114" t="str">
        <f t="shared" si="31"/>
        <v/>
      </c>
      <c r="AT315" s="115"/>
      <c r="AU315" s="108"/>
      <c r="AV315" s="116" t="b">
        <f>IF(AND(ISERR(FIND({"."},AM315))),IF(AND(0&lt;AM315,AM315&lt;($AW315+1)),"красный",IF(AND($AW315&lt;AM315,AM315&lt;($AX315+1)),"оранжевый",IF(AND($AX315&lt;AM315,AM315&lt;($AY315+1)),"желтый",IF(AND(0&lt;AM315,AM315&gt;=$AZ315),"зеленый","")))))</f>
        <v>0</v>
      </c>
      <c r="AW315" s="117" t="e">
        <f>VLOOKUP(E315,КТ!$A$4:$AC$911,26,0)</f>
        <v>#N/A</v>
      </c>
      <c r="AX315" s="116" t="e">
        <f>VLOOKUP(E315,КТ!$A$4:$AC$911,27,0)</f>
        <v>#N/A</v>
      </c>
      <c r="AY315" s="116" t="e">
        <f>VLOOKUP(E315,КТ!$A$4:$AC$911,28,0)</f>
        <v>#N/A</v>
      </c>
      <c r="AZ315" s="118" t="e">
        <f>VLOOKUP(E315,КТ!$A$4:$AC$911,29,0)</f>
        <v>#N/A</v>
      </c>
      <c r="BA315" s="119"/>
      <c r="BB315" s="119"/>
      <c r="BC315" s="119"/>
      <c r="BD315" s="131" t="e">
        <f t="shared" si="32"/>
        <v>#N/A</v>
      </c>
      <c r="BE315" s="120" t="str">
        <f>IF(E315="","",(VLOOKUP(E315,КТ!$A$4:$AD$911,30,0)))</f>
        <v/>
      </c>
      <c r="BF315" s="121" t="str">
        <f>IF(E315="","",(VLOOKUP(E315,КТ!$A$4:$AD$911,5,0)))</f>
        <v/>
      </c>
      <c r="BG315" s="122"/>
      <c r="BH315" s="132"/>
      <c r="BI315" s="132"/>
      <c r="BJ315" s="132"/>
      <c r="BK315" s="123"/>
      <c r="BL315" s="124"/>
      <c r="BM315" s="125" t="str">
        <f>IFERROR(VLOOKUP(E315,КТ!$A$4:$AE$911,31,FALSE),"")</f>
        <v/>
      </c>
      <c r="BN315" s="124"/>
      <c r="BO315" s="126"/>
      <c r="BP315" s="124"/>
      <c r="BQ315" s="124"/>
      <c r="BR315" s="127"/>
      <c r="BS315" s="127"/>
      <c r="BT315" s="128"/>
      <c r="BU315" s="128"/>
      <c r="BV315" s="129"/>
      <c r="BW315" s="129"/>
      <c r="BX315" s="129"/>
    </row>
    <row r="316" spans="1:76" s="90" customFormat="1" x14ac:dyDescent="0.25">
      <c r="A316" s="91"/>
      <c r="B316" s="278">
        <v>306</v>
      </c>
      <c r="C316" s="93"/>
      <c r="D316" s="92"/>
      <c r="E316" s="130"/>
      <c r="F316" s="94" t="e">
        <f>VLOOKUP(E316,КТ!$A$4:$B$911,2,0)</f>
        <v>#N/A</v>
      </c>
      <c r="G316" s="95"/>
      <c r="H316" s="96"/>
      <c r="I316" s="97"/>
      <c r="J316" s="98"/>
      <c r="K316" s="99"/>
      <c r="L316" s="100" t="str">
        <f t="shared" si="28"/>
        <v>НЕТ</v>
      </c>
      <c r="M316" s="101" t="e">
        <f>VLOOKUP(E316,КТ!$A$4:$X$911,24,FALSE)</f>
        <v>#N/A</v>
      </c>
      <c r="N316" s="99"/>
      <c r="O316" s="99"/>
      <c r="P316" s="102"/>
      <c r="Q316" s="103"/>
      <c r="R316" s="103"/>
      <c r="S316" s="103"/>
      <c r="T316" s="104"/>
      <c r="U316" s="105"/>
      <c r="V316" s="105"/>
      <c r="W316" s="105"/>
      <c r="X316" s="105"/>
      <c r="Y316" s="105"/>
      <c r="Z316" s="105"/>
      <c r="AA316" s="105"/>
      <c r="AB316" s="105"/>
      <c r="AC316" s="105"/>
      <c r="AD316" s="105"/>
      <c r="AE316" s="105"/>
      <c r="AF316" s="105"/>
      <c r="AG316" s="106"/>
      <c r="AH316" s="107"/>
      <c r="AI316" s="108"/>
      <c r="AJ316" s="109"/>
      <c r="AK316" s="109"/>
      <c r="AL316" s="109"/>
      <c r="AM316" s="297" t="e">
        <f>VLOOKUP(J316,[2]Лист2!$A$2:$B$44,2,FALSE)</f>
        <v>#N/A</v>
      </c>
      <c r="AN316" s="110"/>
      <c r="AO316" s="298" t="e">
        <f>VLOOKUP(J316,[3]Общее!$A$2:$B$111,2,FALSE)/1000</f>
        <v>#N/A</v>
      </c>
      <c r="AP316" s="111" t="str">
        <f t="shared" si="29"/>
        <v/>
      </c>
      <c r="AQ316" s="112"/>
      <c r="AR316" s="113">
        <f t="shared" si="30"/>
        <v>0</v>
      </c>
      <c r="AS316" s="114" t="str">
        <f t="shared" si="31"/>
        <v/>
      </c>
      <c r="AT316" s="115"/>
      <c r="AU316" s="108"/>
      <c r="AV316" s="116" t="b">
        <f>IF(AND(ISERR(FIND({"."},AM316))),IF(AND(0&lt;AM316,AM316&lt;($AW316+1)),"красный",IF(AND($AW316&lt;AM316,AM316&lt;($AX316+1)),"оранжевый",IF(AND($AX316&lt;AM316,AM316&lt;($AY316+1)),"желтый",IF(AND(0&lt;AM316,AM316&gt;=$AZ316),"зеленый","")))))</f>
        <v>0</v>
      </c>
      <c r="AW316" s="117" t="e">
        <f>VLOOKUP(E316,КТ!$A$4:$AC$911,26,0)</f>
        <v>#N/A</v>
      </c>
      <c r="AX316" s="116" t="e">
        <f>VLOOKUP(E316,КТ!$A$4:$AC$911,27,0)</f>
        <v>#N/A</v>
      </c>
      <c r="AY316" s="116" t="e">
        <f>VLOOKUP(E316,КТ!$A$4:$AC$911,28,0)</f>
        <v>#N/A</v>
      </c>
      <c r="AZ316" s="118" t="e">
        <f>VLOOKUP(E316,КТ!$A$4:$AC$911,29,0)</f>
        <v>#N/A</v>
      </c>
      <c r="BA316" s="119"/>
      <c r="BB316" s="119"/>
      <c r="BC316" s="119"/>
      <c r="BD316" s="131" t="e">
        <f t="shared" si="32"/>
        <v>#N/A</v>
      </c>
      <c r="BE316" s="120" t="str">
        <f>IF(E316="","",(VLOOKUP(E316,КТ!$A$4:$AD$911,30,0)))</f>
        <v/>
      </c>
      <c r="BF316" s="121" t="str">
        <f>IF(E316="","",(VLOOKUP(E316,КТ!$A$4:$AD$911,5,0)))</f>
        <v/>
      </c>
      <c r="BG316" s="122"/>
      <c r="BH316" s="132"/>
      <c r="BI316" s="132"/>
      <c r="BJ316" s="132"/>
      <c r="BK316" s="123"/>
      <c r="BL316" s="124"/>
      <c r="BM316" s="125" t="str">
        <f>IFERROR(VLOOKUP(E316,КТ!$A$4:$AE$911,31,FALSE),"")</f>
        <v/>
      </c>
      <c r="BN316" s="124"/>
      <c r="BO316" s="126"/>
      <c r="BP316" s="124"/>
      <c r="BQ316" s="124"/>
      <c r="BR316" s="127"/>
      <c r="BS316" s="127"/>
      <c r="BT316" s="128"/>
      <c r="BU316" s="128"/>
      <c r="BV316" s="129"/>
      <c r="BW316" s="129"/>
      <c r="BX316" s="129"/>
    </row>
    <row r="317" spans="1:76" s="90" customFormat="1" x14ac:dyDescent="0.25">
      <c r="A317" s="91"/>
      <c r="B317" s="278">
        <v>307</v>
      </c>
      <c r="C317" s="93"/>
      <c r="D317" s="92"/>
      <c r="E317" s="130"/>
      <c r="F317" s="94" t="e">
        <f>VLOOKUP(E317,КТ!$A$4:$B$911,2,0)</f>
        <v>#N/A</v>
      </c>
      <c r="G317" s="95"/>
      <c r="H317" s="96"/>
      <c r="I317" s="97"/>
      <c r="J317" s="98"/>
      <c r="K317" s="99"/>
      <c r="L317" s="100" t="str">
        <f t="shared" si="28"/>
        <v>НЕТ</v>
      </c>
      <c r="M317" s="101" t="e">
        <f>VLOOKUP(E317,КТ!$A$4:$X$911,24,FALSE)</f>
        <v>#N/A</v>
      </c>
      <c r="N317" s="99"/>
      <c r="O317" s="99"/>
      <c r="P317" s="102"/>
      <c r="Q317" s="103"/>
      <c r="R317" s="103"/>
      <c r="S317" s="103"/>
      <c r="T317" s="104"/>
      <c r="U317" s="105"/>
      <c r="V317" s="105"/>
      <c r="W317" s="105"/>
      <c r="X317" s="105"/>
      <c r="Y317" s="105"/>
      <c r="Z317" s="105"/>
      <c r="AA317" s="105"/>
      <c r="AB317" s="105"/>
      <c r="AC317" s="105"/>
      <c r="AD317" s="105"/>
      <c r="AE317" s="105"/>
      <c r="AF317" s="105"/>
      <c r="AG317" s="106"/>
      <c r="AH317" s="107"/>
      <c r="AI317" s="108"/>
      <c r="AJ317" s="109"/>
      <c r="AK317" s="109"/>
      <c r="AL317" s="109"/>
      <c r="AM317" s="297" t="e">
        <f>VLOOKUP(J317,[2]Лист2!$A$2:$B$44,2,FALSE)</f>
        <v>#N/A</v>
      </c>
      <c r="AN317" s="110"/>
      <c r="AO317" s="298" t="e">
        <f>VLOOKUP(J317,[3]Общее!$A$2:$B$111,2,FALSE)/1000</f>
        <v>#N/A</v>
      </c>
      <c r="AP317" s="111" t="str">
        <f t="shared" si="29"/>
        <v/>
      </c>
      <c r="AQ317" s="112"/>
      <c r="AR317" s="113">
        <f t="shared" si="30"/>
        <v>0</v>
      </c>
      <c r="AS317" s="114" t="str">
        <f t="shared" si="31"/>
        <v/>
      </c>
      <c r="AT317" s="115"/>
      <c r="AU317" s="108"/>
      <c r="AV317" s="116" t="b">
        <f>IF(AND(ISERR(FIND({"."},AM317))),IF(AND(0&lt;AM317,AM317&lt;($AW317+1)),"красный",IF(AND($AW317&lt;AM317,AM317&lt;($AX317+1)),"оранжевый",IF(AND($AX317&lt;AM317,AM317&lt;($AY317+1)),"желтый",IF(AND(0&lt;AM317,AM317&gt;=$AZ317),"зеленый","")))))</f>
        <v>0</v>
      </c>
      <c r="AW317" s="117" t="e">
        <f>VLOOKUP(E317,КТ!$A$4:$AC$911,26,0)</f>
        <v>#N/A</v>
      </c>
      <c r="AX317" s="116" t="e">
        <f>VLOOKUP(E317,КТ!$A$4:$AC$911,27,0)</f>
        <v>#N/A</v>
      </c>
      <c r="AY317" s="116" t="e">
        <f>VLOOKUP(E317,КТ!$A$4:$AC$911,28,0)</f>
        <v>#N/A</v>
      </c>
      <c r="AZ317" s="118" t="e">
        <f>VLOOKUP(E317,КТ!$A$4:$AC$911,29,0)</f>
        <v>#N/A</v>
      </c>
      <c r="BA317" s="119"/>
      <c r="BB317" s="119"/>
      <c r="BC317" s="119"/>
      <c r="BD317" s="131" t="e">
        <f t="shared" si="32"/>
        <v>#N/A</v>
      </c>
      <c r="BE317" s="120" t="str">
        <f>IF(E317="","",(VLOOKUP(E317,КТ!$A$4:$AD$911,30,0)))</f>
        <v/>
      </c>
      <c r="BF317" s="121" t="str">
        <f>IF(E317="","",(VLOOKUP(E317,КТ!$A$4:$AD$911,5,0)))</f>
        <v/>
      </c>
      <c r="BG317" s="122"/>
      <c r="BH317" s="132"/>
      <c r="BI317" s="132"/>
      <c r="BJ317" s="132"/>
      <c r="BK317" s="123"/>
      <c r="BL317" s="124"/>
      <c r="BM317" s="125" t="str">
        <f>IFERROR(VLOOKUP(E317,КТ!$A$4:$AE$911,31,FALSE),"")</f>
        <v/>
      </c>
      <c r="BN317" s="124"/>
      <c r="BO317" s="126"/>
      <c r="BP317" s="124"/>
      <c r="BQ317" s="124"/>
      <c r="BR317" s="127"/>
      <c r="BS317" s="127"/>
      <c r="BT317" s="128"/>
      <c r="BU317" s="128"/>
      <c r="BV317" s="129"/>
      <c r="BW317" s="129"/>
      <c r="BX317" s="129"/>
    </row>
    <row r="318" spans="1:76" s="90" customFormat="1" x14ac:dyDescent="0.25">
      <c r="A318" s="91"/>
      <c r="B318" s="278">
        <v>308</v>
      </c>
      <c r="C318" s="93"/>
      <c r="D318" s="92"/>
      <c r="E318" s="130"/>
      <c r="F318" s="94" t="e">
        <f>VLOOKUP(E318,КТ!$A$4:$B$911,2,0)</f>
        <v>#N/A</v>
      </c>
      <c r="G318" s="95"/>
      <c r="H318" s="96"/>
      <c r="I318" s="97"/>
      <c r="J318" s="98"/>
      <c r="K318" s="99"/>
      <c r="L318" s="100" t="str">
        <f t="shared" si="28"/>
        <v>НЕТ</v>
      </c>
      <c r="M318" s="101" t="e">
        <f>VLOOKUP(E318,КТ!$A$4:$X$911,24,FALSE)</f>
        <v>#N/A</v>
      </c>
      <c r="N318" s="99"/>
      <c r="O318" s="99"/>
      <c r="P318" s="102"/>
      <c r="Q318" s="103"/>
      <c r="R318" s="103"/>
      <c r="S318" s="103"/>
      <c r="T318" s="104"/>
      <c r="U318" s="105"/>
      <c r="V318" s="105"/>
      <c r="W318" s="105"/>
      <c r="X318" s="105"/>
      <c r="Y318" s="105"/>
      <c r="Z318" s="105"/>
      <c r="AA318" s="105"/>
      <c r="AB318" s="105"/>
      <c r="AC318" s="105"/>
      <c r="AD318" s="105"/>
      <c r="AE318" s="105"/>
      <c r="AF318" s="105"/>
      <c r="AG318" s="106"/>
      <c r="AH318" s="107"/>
      <c r="AI318" s="108"/>
      <c r="AJ318" s="109"/>
      <c r="AK318" s="109"/>
      <c r="AL318" s="109"/>
      <c r="AM318" s="297" t="e">
        <f>VLOOKUP(J318,[2]Лист2!$A$2:$B$44,2,FALSE)</f>
        <v>#N/A</v>
      </c>
      <c r="AN318" s="110"/>
      <c r="AO318" s="298" t="e">
        <f>VLOOKUP(J318,[3]Общее!$A$2:$B$111,2,FALSE)/1000</f>
        <v>#N/A</v>
      </c>
      <c r="AP318" s="111" t="str">
        <f t="shared" si="29"/>
        <v/>
      </c>
      <c r="AQ318" s="112"/>
      <c r="AR318" s="113">
        <f t="shared" si="30"/>
        <v>0</v>
      </c>
      <c r="AS318" s="114" t="str">
        <f t="shared" si="31"/>
        <v/>
      </c>
      <c r="AT318" s="115"/>
      <c r="AU318" s="108"/>
      <c r="AV318" s="116" t="b">
        <f>IF(AND(ISERR(FIND({"."},AM318))),IF(AND(0&lt;AM318,AM318&lt;($AW318+1)),"красный",IF(AND($AW318&lt;AM318,AM318&lt;($AX318+1)),"оранжевый",IF(AND($AX318&lt;AM318,AM318&lt;($AY318+1)),"желтый",IF(AND(0&lt;AM318,AM318&gt;=$AZ318),"зеленый","")))))</f>
        <v>0</v>
      </c>
      <c r="AW318" s="117" t="e">
        <f>VLOOKUP(E318,КТ!$A$4:$AC$911,26,0)</f>
        <v>#N/A</v>
      </c>
      <c r="AX318" s="116" t="e">
        <f>VLOOKUP(E318,КТ!$A$4:$AC$911,27,0)</f>
        <v>#N/A</v>
      </c>
      <c r="AY318" s="116" t="e">
        <f>VLOOKUP(E318,КТ!$A$4:$AC$911,28,0)</f>
        <v>#N/A</v>
      </c>
      <c r="AZ318" s="118" t="e">
        <f>VLOOKUP(E318,КТ!$A$4:$AC$911,29,0)</f>
        <v>#N/A</v>
      </c>
      <c r="BA318" s="119"/>
      <c r="BB318" s="119"/>
      <c r="BC318" s="119"/>
      <c r="BD318" s="131" t="e">
        <f t="shared" si="32"/>
        <v>#N/A</v>
      </c>
      <c r="BE318" s="120" t="str">
        <f>IF(E318="","",(VLOOKUP(E318,КТ!$A$4:$AD$911,30,0)))</f>
        <v/>
      </c>
      <c r="BF318" s="121" t="str">
        <f>IF(E318="","",(VLOOKUP(E318,КТ!$A$4:$AD$911,5,0)))</f>
        <v/>
      </c>
      <c r="BG318" s="122"/>
      <c r="BH318" s="132"/>
      <c r="BI318" s="132"/>
      <c r="BJ318" s="132"/>
      <c r="BK318" s="123"/>
      <c r="BL318" s="124"/>
      <c r="BM318" s="125" t="str">
        <f>IFERROR(VLOOKUP(E318,КТ!$A$4:$AE$911,31,FALSE),"")</f>
        <v/>
      </c>
      <c r="BN318" s="124"/>
      <c r="BO318" s="126"/>
      <c r="BP318" s="124"/>
      <c r="BQ318" s="124"/>
      <c r="BR318" s="127"/>
      <c r="BS318" s="127"/>
      <c r="BT318" s="128"/>
      <c r="BU318" s="128"/>
      <c r="BV318" s="129"/>
      <c r="BW318" s="129"/>
      <c r="BX318" s="129"/>
    </row>
    <row r="319" spans="1:76" s="90" customFormat="1" x14ac:dyDescent="0.25">
      <c r="A319" s="91"/>
      <c r="B319" s="278">
        <v>309</v>
      </c>
      <c r="C319" s="93"/>
      <c r="D319" s="92"/>
      <c r="E319" s="130"/>
      <c r="F319" s="94" t="e">
        <f>VLOOKUP(E319,КТ!$A$4:$B$911,2,0)</f>
        <v>#N/A</v>
      </c>
      <c r="G319" s="95"/>
      <c r="H319" s="96"/>
      <c r="I319" s="97"/>
      <c r="J319" s="98"/>
      <c r="K319" s="99"/>
      <c r="L319" s="100" t="str">
        <f t="shared" si="28"/>
        <v>НЕТ</v>
      </c>
      <c r="M319" s="101" t="e">
        <f>VLOOKUP(E319,КТ!$A$4:$X$911,24,FALSE)</f>
        <v>#N/A</v>
      </c>
      <c r="N319" s="99"/>
      <c r="O319" s="99"/>
      <c r="P319" s="102"/>
      <c r="Q319" s="103"/>
      <c r="R319" s="103"/>
      <c r="S319" s="103"/>
      <c r="T319" s="104"/>
      <c r="U319" s="105"/>
      <c r="V319" s="105"/>
      <c r="W319" s="105"/>
      <c r="X319" s="105"/>
      <c r="Y319" s="105"/>
      <c r="Z319" s="105"/>
      <c r="AA319" s="105"/>
      <c r="AB319" s="105"/>
      <c r="AC319" s="105"/>
      <c r="AD319" s="105"/>
      <c r="AE319" s="105"/>
      <c r="AF319" s="105"/>
      <c r="AG319" s="106"/>
      <c r="AH319" s="107"/>
      <c r="AI319" s="108"/>
      <c r="AJ319" s="109"/>
      <c r="AK319" s="109"/>
      <c r="AL319" s="109"/>
      <c r="AM319" s="297" t="e">
        <f>VLOOKUP(J319,[2]Лист2!$A$2:$B$44,2,FALSE)</f>
        <v>#N/A</v>
      </c>
      <c r="AN319" s="110"/>
      <c r="AO319" s="298" t="e">
        <f>VLOOKUP(J319,[3]Общее!$A$2:$B$111,2,FALSE)/1000</f>
        <v>#N/A</v>
      </c>
      <c r="AP319" s="111" t="str">
        <f t="shared" si="29"/>
        <v/>
      </c>
      <c r="AQ319" s="112"/>
      <c r="AR319" s="113">
        <f t="shared" si="30"/>
        <v>0</v>
      </c>
      <c r="AS319" s="114" t="str">
        <f t="shared" si="31"/>
        <v/>
      </c>
      <c r="AT319" s="115"/>
      <c r="AU319" s="108"/>
      <c r="AV319" s="116" t="b">
        <f>IF(AND(ISERR(FIND({"."},AM319))),IF(AND(0&lt;AM319,AM319&lt;($AW319+1)),"красный",IF(AND($AW319&lt;AM319,AM319&lt;($AX319+1)),"оранжевый",IF(AND($AX319&lt;AM319,AM319&lt;($AY319+1)),"желтый",IF(AND(0&lt;AM319,AM319&gt;=$AZ319),"зеленый","")))))</f>
        <v>0</v>
      </c>
      <c r="AW319" s="117" t="e">
        <f>VLOOKUP(E319,КТ!$A$4:$AC$911,26,0)</f>
        <v>#N/A</v>
      </c>
      <c r="AX319" s="116" t="e">
        <f>VLOOKUP(E319,КТ!$A$4:$AC$911,27,0)</f>
        <v>#N/A</v>
      </c>
      <c r="AY319" s="116" t="e">
        <f>VLOOKUP(E319,КТ!$A$4:$AC$911,28,0)</f>
        <v>#N/A</v>
      </c>
      <c r="AZ319" s="118" t="e">
        <f>VLOOKUP(E319,КТ!$A$4:$AC$911,29,0)</f>
        <v>#N/A</v>
      </c>
      <c r="BA319" s="119"/>
      <c r="BB319" s="119"/>
      <c r="BC319" s="119"/>
      <c r="BD319" s="131" t="e">
        <f t="shared" si="32"/>
        <v>#N/A</v>
      </c>
      <c r="BE319" s="120" t="str">
        <f>IF(E319="","",(VLOOKUP(E319,КТ!$A$4:$AD$911,30,0)))</f>
        <v/>
      </c>
      <c r="BF319" s="121" t="str">
        <f>IF(E319="","",(VLOOKUP(E319,КТ!$A$4:$AD$911,5,0)))</f>
        <v/>
      </c>
      <c r="BG319" s="122"/>
      <c r="BH319" s="132"/>
      <c r="BI319" s="132"/>
      <c r="BJ319" s="132"/>
      <c r="BK319" s="123"/>
      <c r="BL319" s="124"/>
      <c r="BM319" s="125" t="str">
        <f>IFERROR(VLOOKUP(E319,КТ!$A$4:$AE$911,31,FALSE),"")</f>
        <v/>
      </c>
      <c r="BN319" s="124"/>
      <c r="BO319" s="126"/>
      <c r="BP319" s="124"/>
      <c r="BQ319" s="124"/>
      <c r="BR319" s="127"/>
      <c r="BS319" s="127"/>
      <c r="BT319" s="128"/>
      <c r="BU319" s="128"/>
      <c r="BV319" s="129"/>
      <c r="BW319" s="129"/>
      <c r="BX319" s="129"/>
    </row>
    <row r="320" spans="1:76" s="90" customFormat="1" x14ac:dyDescent="0.25">
      <c r="A320" s="91"/>
      <c r="B320" s="278">
        <v>310</v>
      </c>
      <c r="C320" s="93"/>
      <c r="D320" s="92"/>
      <c r="E320" s="130"/>
      <c r="F320" s="94" t="e">
        <f>VLOOKUP(E320,КТ!$A$4:$B$911,2,0)</f>
        <v>#N/A</v>
      </c>
      <c r="G320" s="95"/>
      <c r="H320" s="96"/>
      <c r="I320" s="97"/>
      <c r="J320" s="98"/>
      <c r="K320" s="99"/>
      <c r="L320" s="100" t="str">
        <f t="shared" si="28"/>
        <v>НЕТ</v>
      </c>
      <c r="M320" s="101" t="e">
        <f>VLOOKUP(E320,КТ!$A$4:$X$911,24,FALSE)</f>
        <v>#N/A</v>
      </c>
      <c r="N320" s="99"/>
      <c r="O320" s="99"/>
      <c r="P320" s="102"/>
      <c r="Q320" s="103"/>
      <c r="R320" s="103"/>
      <c r="S320" s="103"/>
      <c r="T320" s="104"/>
      <c r="U320" s="105"/>
      <c r="V320" s="105"/>
      <c r="W320" s="105"/>
      <c r="X320" s="105"/>
      <c r="Y320" s="105"/>
      <c r="Z320" s="105"/>
      <c r="AA320" s="105"/>
      <c r="AB320" s="105"/>
      <c r="AC320" s="105"/>
      <c r="AD320" s="105"/>
      <c r="AE320" s="105"/>
      <c r="AF320" s="105"/>
      <c r="AG320" s="106"/>
      <c r="AH320" s="107"/>
      <c r="AI320" s="108"/>
      <c r="AJ320" s="109"/>
      <c r="AK320" s="109"/>
      <c r="AL320" s="109"/>
      <c r="AM320" s="297" t="e">
        <f>VLOOKUP(J320,[2]Лист2!$A$2:$B$44,2,FALSE)</f>
        <v>#N/A</v>
      </c>
      <c r="AN320" s="110"/>
      <c r="AO320" s="298" t="e">
        <f>VLOOKUP(J320,[3]Общее!$A$2:$B$111,2,FALSE)/1000</f>
        <v>#N/A</v>
      </c>
      <c r="AP320" s="111" t="str">
        <f t="shared" si="29"/>
        <v/>
      </c>
      <c r="AQ320" s="112"/>
      <c r="AR320" s="113">
        <f t="shared" si="30"/>
        <v>0</v>
      </c>
      <c r="AS320" s="114" t="str">
        <f t="shared" si="31"/>
        <v/>
      </c>
      <c r="AT320" s="115"/>
      <c r="AU320" s="108"/>
      <c r="AV320" s="116" t="b">
        <f>IF(AND(ISERR(FIND({"."},AM320))),IF(AND(0&lt;AM320,AM320&lt;($AW320+1)),"красный",IF(AND($AW320&lt;AM320,AM320&lt;($AX320+1)),"оранжевый",IF(AND($AX320&lt;AM320,AM320&lt;($AY320+1)),"желтый",IF(AND(0&lt;AM320,AM320&gt;=$AZ320),"зеленый","")))))</f>
        <v>0</v>
      </c>
      <c r="AW320" s="117" t="e">
        <f>VLOOKUP(E320,КТ!$A$4:$AC$911,26,0)</f>
        <v>#N/A</v>
      </c>
      <c r="AX320" s="116" t="e">
        <f>VLOOKUP(E320,КТ!$A$4:$AC$911,27,0)</f>
        <v>#N/A</v>
      </c>
      <c r="AY320" s="116" t="e">
        <f>VLOOKUP(E320,КТ!$A$4:$AC$911,28,0)</f>
        <v>#N/A</v>
      </c>
      <c r="AZ320" s="118" t="e">
        <f>VLOOKUP(E320,КТ!$A$4:$AC$911,29,0)</f>
        <v>#N/A</v>
      </c>
      <c r="BA320" s="119"/>
      <c r="BB320" s="119"/>
      <c r="BC320" s="119"/>
      <c r="BD320" s="131" t="e">
        <f t="shared" si="32"/>
        <v>#N/A</v>
      </c>
      <c r="BE320" s="120" t="str">
        <f>IF(E320="","",(VLOOKUP(E320,КТ!$A$4:$AD$911,30,0)))</f>
        <v/>
      </c>
      <c r="BF320" s="121" t="str">
        <f>IF(E320="","",(VLOOKUP(E320,КТ!$A$4:$AD$911,5,0)))</f>
        <v/>
      </c>
      <c r="BG320" s="122"/>
      <c r="BH320" s="132"/>
      <c r="BI320" s="132"/>
      <c r="BJ320" s="132"/>
      <c r="BK320" s="123"/>
      <c r="BL320" s="124"/>
      <c r="BM320" s="125" t="str">
        <f>IFERROR(VLOOKUP(E320,КТ!$A$4:$AE$911,31,FALSE),"")</f>
        <v/>
      </c>
      <c r="BN320" s="124"/>
      <c r="BO320" s="126"/>
      <c r="BP320" s="124"/>
      <c r="BQ320" s="124"/>
      <c r="BR320" s="127"/>
      <c r="BS320" s="127"/>
      <c r="BT320" s="128"/>
      <c r="BU320" s="128"/>
      <c r="BV320" s="129"/>
      <c r="BW320" s="129"/>
      <c r="BX320" s="129"/>
    </row>
    <row r="321" spans="1:76" s="90" customFormat="1" x14ac:dyDescent="0.25">
      <c r="A321" s="91"/>
      <c r="B321" s="278">
        <v>311</v>
      </c>
      <c r="C321" s="93"/>
      <c r="D321" s="92"/>
      <c r="E321" s="130"/>
      <c r="F321" s="94" t="e">
        <f>VLOOKUP(E321,КТ!$A$4:$B$911,2,0)</f>
        <v>#N/A</v>
      </c>
      <c r="G321" s="95"/>
      <c r="H321" s="96"/>
      <c r="I321" s="97"/>
      <c r="J321" s="98"/>
      <c r="K321" s="99"/>
      <c r="L321" s="100" t="str">
        <f t="shared" si="28"/>
        <v>НЕТ</v>
      </c>
      <c r="M321" s="101" t="e">
        <f>VLOOKUP(E321,КТ!$A$4:$X$911,24,FALSE)</f>
        <v>#N/A</v>
      </c>
      <c r="N321" s="99"/>
      <c r="O321" s="99"/>
      <c r="P321" s="102"/>
      <c r="Q321" s="103"/>
      <c r="R321" s="103"/>
      <c r="S321" s="103"/>
      <c r="T321" s="104"/>
      <c r="U321" s="105"/>
      <c r="V321" s="105"/>
      <c r="W321" s="105"/>
      <c r="X321" s="105"/>
      <c r="Y321" s="105"/>
      <c r="Z321" s="105"/>
      <c r="AA321" s="105"/>
      <c r="AB321" s="105"/>
      <c r="AC321" s="105"/>
      <c r="AD321" s="105"/>
      <c r="AE321" s="105"/>
      <c r="AF321" s="105"/>
      <c r="AG321" s="106"/>
      <c r="AH321" s="107"/>
      <c r="AI321" s="108"/>
      <c r="AJ321" s="109"/>
      <c r="AK321" s="109"/>
      <c r="AL321" s="109"/>
      <c r="AM321" s="297" t="e">
        <f>VLOOKUP(J321,[2]Лист2!$A$2:$B$44,2,FALSE)</f>
        <v>#N/A</v>
      </c>
      <c r="AN321" s="110"/>
      <c r="AO321" s="298" t="e">
        <f>VLOOKUP(J321,[3]Общее!$A$2:$B$111,2,FALSE)/1000</f>
        <v>#N/A</v>
      </c>
      <c r="AP321" s="111" t="str">
        <f t="shared" si="29"/>
        <v/>
      </c>
      <c r="AQ321" s="112"/>
      <c r="AR321" s="113">
        <f t="shared" si="30"/>
        <v>0</v>
      </c>
      <c r="AS321" s="114" t="str">
        <f t="shared" si="31"/>
        <v/>
      </c>
      <c r="AT321" s="115"/>
      <c r="AU321" s="108"/>
      <c r="AV321" s="116" t="b">
        <f>IF(AND(ISERR(FIND({"."},AM321))),IF(AND(0&lt;AM321,AM321&lt;($AW321+1)),"красный",IF(AND($AW321&lt;AM321,AM321&lt;($AX321+1)),"оранжевый",IF(AND($AX321&lt;AM321,AM321&lt;($AY321+1)),"желтый",IF(AND(0&lt;AM321,AM321&gt;=$AZ321),"зеленый","")))))</f>
        <v>0</v>
      </c>
      <c r="AW321" s="117" t="e">
        <f>VLOOKUP(E321,КТ!$A$4:$AC$911,26,0)</f>
        <v>#N/A</v>
      </c>
      <c r="AX321" s="116" t="e">
        <f>VLOOKUP(E321,КТ!$A$4:$AC$911,27,0)</f>
        <v>#N/A</v>
      </c>
      <c r="AY321" s="116" t="e">
        <f>VLOOKUP(E321,КТ!$A$4:$AC$911,28,0)</f>
        <v>#N/A</v>
      </c>
      <c r="AZ321" s="118" t="e">
        <f>VLOOKUP(E321,КТ!$A$4:$AC$911,29,0)</f>
        <v>#N/A</v>
      </c>
      <c r="BA321" s="119"/>
      <c r="BB321" s="119"/>
      <c r="BC321" s="119"/>
      <c r="BD321" s="131" t="e">
        <f t="shared" si="32"/>
        <v>#N/A</v>
      </c>
      <c r="BE321" s="120" t="str">
        <f>IF(E321="","",(VLOOKUP(E321,КТ!$A$4:$AD$911,30,0)))</f>
        <v/>
      </c>
      <c r="BF321" s="121" t="str">
        <f>IF(E321="","",(VLOOKUP(E321,КТ!$A$4:$AD$911,5,0)))</f>
        <v/>
      </c>
      <c r="BG321" s="122"/>
      <c r="BH321" s="132"/>
      <c r="BI321" s="132"/>
      <c r="BJ321" s="132"/>
      <c r="BK321" s="123"/>
      <c r="BL321" s="124"/>
      <c r="BM321" s="125" t="str">
        <f>IFERROR(VLOOKUP(E321,КТ!$A$4:$AE$911,31,FALSE),"")</f>
        <v/>
      </c>
      <c r="BN321" s="124"/>
      <c r="BO321" s="126"/>
      <c r="BP321" s="124"/>
      <c r="BQ321" s="124"/>
      <c r="BR321" s="127"/>
      <c r="BS321" s="127"/>
      <c r="BT321" s="128"/>
      <c r="BU321" s="128"/>
      <c r="BV321" s="129"/>
      <c r="BW321" s="129"/>
      <c r="BX321" s="129"/>
    </row>
    <row r="322" spans="1:76" s="90" customFormat="1" x14ac:dyDescent="0.25">
      <c r="A322" s="91"/>
      <c r="B322" s="278">
        <v>312</v>
      </c>
      <c r="C322" s="93"/>
      <c r="D322" s="92"/>
      <c r="E322" s="130"/>
      <c r="F322" s="94" t="e">
        <f>VLOOKUP(E322,КТ!$A$4:$B$911,2,0)</f>
        <v>#N/A</v>
      </c>
      <c r="G322" s="95"/>
      <c r="H322" s="96"/>
      <c r="I322" s="97"/>
      <c r="J322" s="98"/>
      <c r="K322" s="99"/>
      <c r="L322" s="100" t="str">
        <f t="shared" si="28"/>
        <v>НЕТ</v>
      </c>
      <c r="M322" s="101" t="e">
        <f>VLOOKUP(E322,КТ!$A$4:$X$911,24,FALSE)</f>
        <v>#N/A</v>
      </c>
      <c r="N322" s="99"/>
      <c r="O322" s="99"/>
      <c r="P322" s="102"/>
      <c r="Q322" s="103"/>
      <c r="R322" s="103"/>
      <c r="S322" s="103"/>
      <c r="T322" s="104"/>
      <c r="U322" s="105"/>
      <c r="V322" s="105"/>
      <c r="W322" s="105"/>
      <c r="X322" s="105"/>
      <c r="Y322" s="105"/>
      <c r="Z322" s="105"/>
      <c r="AA322" s="105"/>
      <c r="AB322" s="105"/>
      <c r="AC322" s="105"/>
      <c r="AD322" s="105"/>
      <c r="AE322" s="105"/>
      <c r="AF322" s="105"/>
      <c r="AG322" s="106"/>
      <c r="AH322" s="107"/>
      <c r="AI322" s="108"/>
      <c r="AJ322" s="109"/>
      <c r="AK322" s="109"/>
      <c r="AL322" s="109"/>
      <c r="AM322" s="297" t="e">
        <f>VLOOKUP(J322,[2]Лист2!$A$2:$B$44,2,FALSE)</f>
        <v>#N/A</v>
      </c>
      <c r="AN322" s="110"/>
      <c r="AO322" s="298" t="e">
        <f>VLOOKUP(J322,[3]Общее!$A$2:$B$111,2,FALSE)/1000</f>
        <v>#N/A</v>
      </c>
      <c r="AP322" s="111" t="str">
        <f t="shared" si="29"/>
        <v/>
      </c>
      <c r="AQ322" s="112"/>
      <c r="AR322" s="113">
        <f t="shared" si="30"/>
        <v>0</v>
      </c>
      <c r="AS322" s="114" t="str">
        <f t="shared" si="31"/>
        <v/>
      </c>
      <c r="AT322" s="115"/>
      <c r="AU322" s="108"/>
      <c r="AV322" s="116" t="b">
        <f>IF(AND(ISERR(FIND({"."},AM322))),IF(AND(0&lt;AM322,AM322&lt;($AW322+1)),"красный",IF(AND($AW322&lt;AM322,AM322&lt;($AX322+1)),"оранжевый",IF(AND($AX322&lt;AM322,AM322&lt;($AY322+1)),"желтый",IF(AND(0&lt;AM322,AM322&gt;=$AZ322),"зеленый","")))))</f>
        <v>0</v>
      </c>
      <c r="AW322" s="117" t="e">
        <f>VLOOKUP(E322,КТ!$A$4:$AC$911,26,0)</f>
        <v>#N/A</v>
      </c>
      <c r="AX322" s="116" t="e">
        <f>VLOOKUP(E322,КТ!$A$4:$AC$911,27,0)</f>
        <v>#N/A</v>
      </c>
      <c r="AY322" s="116" t="e">
        <f>VLOOKUP(E322,КТ!$A$4:$AC$911,28,0)</f>
        <v>#N/A</v>
      </c>
      <c r="AZ322" s="118" t="e">
        <f>VLOOKUP(E322,КТ!$A$4:$AC$911,29,0)</f>
        <v>#N/A</v>
      </c>
      <c r="BA322" s="119"/>
      <c r="BB322" s="119"/>
      <c r="BC322" s="119"/>
      <c r="BD322" s="131" t="e">
        <f t="shared" si="32"/>
        <v>#N/A</v>
      </c>
      <c r="BE322" s="120" t="str">
        <f>IF(E322="","",(VLOOKUP(E322,КТ!$A$4:$AD$911,30,0)))</f>
        <v/>
      </c>
      <c r="BF322" s="121" t="str">
        <f>IF(E322="","",(VLOOKUP(E322,КТ!$A$4:$AD$911,5,0)))</f>
        <v/>
      </c>
      <c r="BG322" s="122"/>
      <c r="BH322" s="132"/>
      <c r="BI322" s="132"/>
      <c r="BJ322" s="132"/>
      <c r="BK322" s="123"/>
      <c r="BL322" s="124"/>
      <c r="BM322" s="125" t="str">
        <f>IFERROR(VLOOKUP(E322,КТ!$A$4:$AE$911,31,FALSE),"")</f>
        <v/>
      </c>
      <c r="BN322" s="124"/>
      <c r="BO322" s="126"/>
      <c r="BP322" s="124"/>
      <c r="BQ322" s="124"/>
      <c r="BR322" s="127"/>
      <c r="BS322" s="127"/>
      <c r="BT322" s="128"/>
      <c r="BU322" s="128"/>
      <c r="BV322" s="129"/>
      <c r="BW322" s="129"/>
      <c r="BX322" s="129"/>
    </row>
    <row r="323" spans="1:76" s="90" customFormat="1" x14ac:dyDescent="0.25">
      <c r="A323" s="91"/>
      <c r="B323" s="278">
        <v>313</v>
      </c>
      <c r="C323" s="93"/>
      <c r="D323" s="92"/>
      <c r="E323" s="130"/>
      <c r="F323" s="94" t="e">
        <f>VLOOKUP(E323,КТ!$A$4:$B$911,2,0)</f>
        <v>#N/A</v>
      </c>
      <c r="G323" s="95"/>
      <c r="H323" s="96"/>
      <c r="I323" s="97"/>
      <c r="J323" s="98"/>
      <c r="K323" s="99"/>
      <c r="L323" s="100" t="str">
        <f t="shared" si="28"/>
        <v>НЕТ</v>
      </c>
      <c r="M323" s="101" t="e">
        <f>VLOOKUP(E323,КТ!$A$4:$X$911,24,FALSE)</f>
        <v>#N/A</v>
      </c>
      <c r="N323" s="99"/>
      <c r="O323" s="99"/>
      <c r="P323" s="102"/>
      <c r="Q323" s="103"/>
      <c r="R323" s="103"/>
      <c r="S323" s="103"/>
      <c r="T323" s="104"/>
      <c r="U323" s="105"/>
      <c r="V323" s="105"/>
      <c r="W323" s="105"/>
      <c r="X323" s="105"/>
      <c r="Y323" s="105"/>
      <c r="Z323" s="105"/>
      <c r="AA323" s="105"/>
      <c r="AB323" s="105"/>
      <c r="AC323" s="105"/>
      <c r="AD323" s="105"/>
      <c r="AE323" s="105"/>
      <c r="AF323" s="105"/>
      <c r="AG323" s="106"/>
      <c r="AH323" s="107"/>
      <c r="AI323" s="108"/>
      <c r="AJ323" s="109"/>
      <c r="AK323" s="109"/>
      <c r="AL323" s="109"/>
      <c r="AM323" s="297" t="e">
        <f>VLOOKUP(J323,[2]Лист2!$A$2:$B$44,2,FALSE)</f>
        <v>#N/A</v>
      </c>
      <c r="AN323" s="110"/>
      <c r="AO323" s="298" t="e">
        <f>VLOOKUP(J323,[3]Общее!$A$2:$B$111,2,FALSE)/1000</f>
        <v>#N/A</v>
      </c>
      <c r="AP323" s="111" t="str">
        <f t="shared" si="29"/>
        <v/>
      </c>
      <c r="AQ323" s="112"/>
      <c r="AR323" s="113">
        <f t="shared" si="30"/>
        <v>0</v>
      </c>
      <c r="AS323" s="114" t="str">
        <f t="shared" si="31"/>
        <v/>
      </c>
      <c r="AT323" s="115"/>
      <c r="AU323" s="108"/>
      <c r="AV323" s="116" t="b">
        <f>IF(AND(ISERR(FIND({"."},AM323))),IF(AND(0&lt;AM323,AM323&lt;($AW323+1)),"красный",IF(AND($AW323&lt;AM323,AM323&lt;($AX323+1)),"оранжевый",IF(AND($AX323&lt;AM323,AM323&lt;($AY323+1)),"желтый",IF(AND(0&lt;AM323,AM323&gt;=$AZ323),"зеленый","")))))</f>
        <v>0</v>
      </c>
      <c r="AW323" s="117" t="e">
        <f>VLOOKUP(E323,КТ!$A$4:$AC$911,26,0)</f>
        <v>#N/A</v>
      </c>
      <c r="AX323" s="116" t="e">
        <f>VLOOKUP(E323,КТ!$A$4:$AC$911,27,0)</f>
        <v>#N/A</v>
      </c>
      <c r="AY323" s="116" t="e">
        <f>VLOOKUP(E323,КТ!$A$4:$AC$911,28,0)</f>
        <v>#N/A</v>
      </c>
      <c r="AZ323" s="118" t="e">
        <f>VLOOKUP(E323,КТ!$A$4:$AC$911,29,0)</f>
        <v>#N/A</v>
      </c>
      <c r="BA323" s="119"/>
      <c r="BB323" s="119"/>
      <c r="BC323" s="119"/>
      <c r="BD323" s="131" t="e">
        <f t="shared" si="32"/>
        <v>#N/A</v>
      </c>
      <c r="BE323" s="120" t="str">
        <f>IF(E323="","",(VLOOKUP(E323,КТ!$A$4:$AD$911,30,0)))</f>
        <v/>
      </c>
      <c r="BF323" s="121" t="str">
        <f>IF(E323="","",(VLOOKUP(E323,КТ!$A$4:$AD$911,5,0)))</f>
        <v/>
      </c>
      <c r="BG323" s="122"/>
      <c r="BH323" s="132"/>
      <c r="BI323" s="132"/>
      <c r="BJ323" s="132"/>
      <c r="BK323" s="123"/>
      <c r="BL323" s="124"/>
      <c r="BM323" s="125" t="str">
        <f>IFERROR(VLOOKUP(E323,КТ!$A$4:$AE$911,31,FALSE),"")</f>
        <v/>
      </c>
      <c r="BN323" s="124"/>
      <c r="BO323" s="126"/>
      <c r="BP323" s="124"/>
      <c r="BQ323" s="124"/>
      <c r="BR323" s="127"/>
      <c r="BS323" s="127"/>
      <c r="BT323" s="128"/>
      <c r="BU323" s="128"/>
      <c r="BV323" s="129"/>
      <c r="BW323" s="129"/>
      <c r="BX323" s="129"/>
    </row>
    <row r="324" spans="1:76" s="90" customFormat="1" x14ac:dyDescent="0.25">
      <c r="A324" s="91"/>
      <c r="B324" s="278">
        <v>314</v>
      </c>
      <c r="C324" s="93"/>
      <c r="D324" s="92"/>
      <c r="E324" s="130"/>
      <c r="F324" s="94" t="e">
        <f>VLOOKUP(E324,КТ!$A$4:$B$911,2,0)</f>
        <v>#N/A</v>
      </c>
      <c r="G324" s="95"/>
      <c r="H324" s="96"/>
      <c r="I324" s="97"/>
      <c r="J324" s="98"/>
      <c r="K324" s="99"/>
      <c r="L324" s="100" t="str">
        <f t="shared" si="28"/>
        <v>НЕТ</v>
      </c>
      <c r="M324" s="101" t="e">
        <f>VLOOKUP(E324,КТ!$A$4:$X$911,24,FALSE)</f>
        <v>#N/A</v>
      </c>
      <c r="N324" s="99"/>
      <c r="O324" s="99"/>
      <c r="P324" s="102"/>
      <c r="Q324" s="103"/>
      <c r="R324" s="103"/>
      <c r="S324" s="103"/>
      <c r="T324" s="104"/>
      <c r="U324" s="105"/>
      <c r="V324" s="105"/>
      <c r="W324" s="105"/>
      <c r="X324" s="105"/>
      <c r="Y324" s="105"/>
      <c r="Z324" s="105"/>
      <c r="AA324" s="105"/>
      <c r="AB324" s="105"/>
      <c r="AC324" s="105"/>
      <c r="AD324" s="105"/>
      <c r="AE324" s="105"/>
      <c r="AF324" s="105"/>
      <c r="AG324" s="106"/>
      <c r="AH324" s="107"/>
      <c r="AI324" s="108"/>
      <c r="AJ324" s="109"/>
      <c r="AK324" s="109"/>
      <c r="AL324" s="109"/>
      <c r="AM324" s="297" t="e">
        <f>VLOOKUP(J324,[2]Лист2!$A$2:$B$44,2,FALSE)</f>
        <v>#N/A</v>
      </c>
      <c r="AN324" s="110"/>
      <c r="AO324" s="298" t="e">
        <f>VLOOKUP(J324,[3]Общее!$A$2:$B$111,2,FALSE)/1000</f>
        <v>#N/A</v>
      </c>
      <c r="AP324" s="111" t="str">
        <f t="shared" si="29"/>
        <v/>
      </c>
      <c r="AQ324" s="112"/>
      <c r="AR324" s="113">
        <f t="shared" si="30"/>
        <v>0</v>
      </c>
      <c r="AS324" s="114" t="str">
        <f t="shared" si="31"/>
        <v/>
      </c>
      <c r="AT324" s="115"/>
      <c r="AU324" s="108"/>
      <c r="AV324" s="116" t="b">
        <f>IF(AND(ISERR(FIND({"."},AM324))),IF(AND(0&lt;AM324,AM324&lt;($AW324+1)),"красный",IF(AND($AW324&lt;AM324,AM324&lt;($AX324+1)),"оранжевый",IF(AND($AX324&lt;AM324,AM324&lt;($AY324+1)),"желтый",IF(AND(0&lt;AM324,AM324&gt;=$AZ324),"зеленый","")))))</f>
        <v>0</v>
      </c>
      <c r="AW324" s="117" t="e">
        <f>VLOOKUP(E324,КТ!$A$4:$AC$911,26,0)</f>
        <v>#N/A</v>
      </c>
      <c r="AX324" s="116" t="e">
        <f>VLOOKUP(E324,КТ!$A$4:$AC$911,27,0)</f>
        <v>#N/A</v>
      </c>
      <c r="AY324" s="116" t="e">
        <f>VLOOKUP(E324,КТ!$A$4:$AC$911,28,0)</f>
        <v>#N/A</v>
      </c>
      <c r="AZ324" s="118" t="e">
        <f>VLOOKUP(E324,КТ!$A$4:$AC$911,29,0)</f>
        <v>#N/A</v>
      </c>
      <c r="BA324" s="119"/>
      <c r="BB324" s="119"/>
      <c r="BC324" s="119"/>
      <c r="BD324" s="131" t="e">
        <f t="shared" si="32"/>
        <v>#N/A</v>
      </c>
      <c r="BE324" s="120" t="str">
        <f>IF(E324="","",(VLOOKUP(E324,КТ!$A$4:$AD$911,30,0)))</f>
        <v/>
      </c>
      <c r="BF324" s="121" t="str">
        <f>IF(E324="","",(VLOOKUP(E324,КТ!$A$4:$AD$911,5,0)))</f>
        <v/>
      </c>
      <c r="BG324" s="122"/>
      <c r="BH324" s="132"/>
      <c r="BI324" s="132"/>
      <c r="BJ324" s="132"/>
      <c r="BK324" s="123"/>
      <c r="BL324" s="124"/>
      <c r="BM324" s="125" t="str">
        <f>IFERROR(VLOOKUP(E324,КТ!$A$4:$AE$911,31,FALSE),"")</f>
        <v/>
      </c>
      <c r="BN324" s="124"/>
      <c r="BO324" s="126"/>
      <c r="BP324" s="124"/>
      <c r="BQ324" s="124"/>
      <c r="BR324" s="127"/>
      <c r="BS324" s="127"/>
      <c r="BT324" s="128"/>
      <c r="BU324" s="128"/>
      <c r="BV324" s="129"/>
      <c r="BW324" s="129"/>
      <c r="BX324" s="129"/>
    </row>
    <row r="325" spans="1:76" s="90" customFormat="1" x14ac:dyDescent="0.25">
      <c r="A325" s="91"/>
      <c r="B325" s="278">
        <v>315</v>
      </c>
      <c r="C325" s="93"/>
      <c r="D325" s="92"/>
      <c r="E325" s="130"/>
      <c r="F325" s="94" t="e">
        <f>VLOOKUP(E325,КТ!$A$4:$B$911,2,0)</f>
        <v>#N/A</v>
      </c>
      <c r="G325" s="95"/>
      <c r="H325" s="96"/>
      <c r="I325" s="97"/>
      <c r="J325" s="98"/>
      <c r="K325" s="99"/>
      <c r="L325" s="100" t="str">
        <f t="shared" si="28"/>
        <v>НЕТ</v>
      </c>
      <c r="M325" s="101" t="e">
        <f>VLOOKUP(E325,КТ!$A$4:$X$911,24,FALSE)</f>
        <v>#N/A</v>
      </c>
      <c r="N325" s="99"/>
      <c r="O325" s="99"/>
      <c r="P325" s="102"/>
      <c r="Q325" s="103"/>
      <c r="R325" s="103"/>
      <c r="S325" s="103"/>
      <c r="T325" s="104"/>
      <c r="U325" s="105"/>
      <c r="V325" s="105"/>
      <c r="W325" s="105"/>
      <c r="X325" s="105"/>
      <c r="Y325" s="105"/>
      <c r="Z325" s="105"/>
      <c r="AA325" s="105"/>
      <c r="AB325" s="105"/>
      <c r="AC325" s="105"/>
      <c r="AD325" s="105"/>
      <c r="AE325" s="105"/>
      <c r="AF325" s="105"/>
      <c r="AG325" s="106"/>
      <c r="AH325" s="107"/>
      <c r="AI325" s="108"/>
      <c r="AJ325" s="109"/>
      <c r="AK325" s="109"/>
      <c r="AL325" s="109"/>
      <c r="AM325" s="297" t="e">
        <f>VLOOKUP(J325,[2]Лист2!$A$2:$B$44,2,FALSE)</f>
        <v>#N/A</v>
      </c>
      <c r="AN325" s="110"/>
      <c r="AO325" s="298" t="e">
        <f>VLOOKUP(J325,[3]Общее!$A$2:$B$111,2,FALSE)/1000</f>
        <v>#N/A</v>
      </c>
      <c r="AP325" s="111" t="str">
        <f t="shared" si="29"/>
        <v/>
      </c>
      <c r="AQ325" s="112"/>
      <c r="AR325" s="113">
        <f t="shared" si="30"/>
        <v>0</v>
      </c>
      <c r="AS325" s="114" t="str">
        <f t="shared" si="31"/>
        <v/>
      </c>
      <c r="AT325" s="115"/>
      <c r="AU325" s="108"/>
      <c r="AV325" s="116" t="b">
        <f>IF(AND(ISERR(FIND({"."},AM325))),IF(AND(0&lt;AM325,AM325&lt;($AW325+1)),"красный",IF(AND($AW325&lt;AM325,AM325&lt;($AX325+1)),"оранжевый",IF(AND($AX325&lt;AM325,AM325&lt;($AY325+1)),"желтый",IF(AND(0&lt;AM325,AM325&gt;=$AZ325),"зеленый","")))))</f>
        <v>0</v>
      </c>
      <c r="AW325" s="117" t="e">
        <f>VLOOKUP(E325,КТ!$A$4:$AC$911,26,0)</f>
        <v>#N/A</v>
      </c>
      <c r="AX325" s="116" t="e">
        <f>VLOOKUP(E325,КТ!$A$4:$AC$911,27,0)</f>
        <v>#N/A</v>
      </c>
      <c r="AY325" s="116" t="e">
        <f>VLOOKUP(E325,КТ!$A$4:$AC$911,28,0)</f>
        <v>#N/A</v>
      </c>
      <c r="AZ325" s="118" t="e">
        <f>VLOOKUP(E325,КТ!$A$4:$AC$911,29,0)</f>
        <v>#N/A</v>
      </c>
      <c r="BA325" s="119"/>
      <c r="BB325" s="119"/>
      <c r="BC325" s="119"/>
      <c r="BD325" s="131" t="e">
        <f t="shared" si="32"/>
        <v>#N/A</v>
      </c>
      <c r="BE325" s="120" t="str">
        <f>IF(E325="","",(VLOOKUP(E325,КТ!$A$4:$AD$911,30,0)))</f>
        <v/>
      </c>
      <c r="BF325" s="121" t="str">
        <f>IF(E325="","",(VLOOKUP(E325,КТ!$A$4:$AD$911,5,0)))</f>
        <v/>
      </c>
      <c r="BG325" s="122"/>
      <c r="BH325" s="132"/>
      <c r="BI325" s="132"/>
      <c r="BJ325" s="132"/>
      <c r="BK325" s="123"/>
      <c r="BL325" s="124"/>
      <c r="BM325" s="125" t="str">
        <f>IFERROR(VLOOKUP(E325,КТ!$A$4:$AE$911,31,FALSE),"")</f>
        <v/>
      </c>
      <c r="BN325" s="124"/>
      <c r="BO325" s="126"/>
      <c r="BP325" s="124"/>
      <c r="BQ325" s="124"/>
      <c r="BR325" s="127"/>
      <c r="BS325" s="127"/>
      <c r="BT325" s="128"/>
      <c r="BU325" s="128"/>
      <c r="BV325" s="129"/>
      <c r="BW325" s="129"/>
      <c r="BX325" s="129"/>
    </row>
    <row r="326" spans="1:76" s="90" customFormat="1" x14ac:dyDescent="0.25">
      <c r="A326" s="91"/>
      <c r="B326" s="278">
        <v>316</v>
      </c>
      <c r="C326" s="93"/>
      <c r="D326" s="92"/>
      <c r="E326" s="130"/>
      <c r="F326" s="94" t="e">
        <f>VLOOKUP(E326,КТ!$A$4:$B$911,2,0)</f>
        <v>#N/A</v>
      </c>
      <c r="G326" s="95"/>
      <c r="H326" s="96"/>
      <c r="I326" s="97"/>
      <c r="J326" s="98"/>
      <c r="K326" s="99"/>
      <c r="L326" s="100" t="str">
        <f t="shared" si="28"/>
        <v>НЕТ</v>
      </c>
      <c r="M326" s="101" t="e">
        <f>VLOOKUP(E326,КТ!$A$4:$X$911,24,FALSE)</f>
        <v>#N/A</v>
      </c>
      <c r="N326" s="99"/>
      <c r="O326" s="99"/>
      <c r="P326" s="102"/>
      <c r="Q326" s="103"/>
      <c r="R326" s="103"/>
      <c r="S326" s="103"/>
      <c r="T326" s="104"/>
      <c r="U326" s="105"/>
      <c r="V326" s="105"/>
      <c r="W326" s="105"/>
      <c r="X326" s="105"/>
      <c r="Y326" s="105"/>
      <c r="Z326" s="105"/>
      <c r="AA326" s="105"/>
      <c r="AB326" s="105"/>
      <c r="AC326" s="105"/>
      <c r="AD326" s="105"/>
      <c r="AE326" s="105"/>
      <c r="AF326" s="105"/>
      <c r="AG326" s="106"/>
      <c r="AH326" s="107"/>
      <c r="AI326" s="108"/>
      <c r="AJ326" s="109"/>
      <c r="AK326" s="109"/>
      <c r="AL326" s="109"/>
      <c r="AM326" s="297" t="e">
        <f>VLOOKUP(J326,[2]Лист2!$A$2:$B$44,2,FALSE)</f>
        <v>#N/A</v>
      </c>
      <c r="AN326" s="110"/>
      <c r="AO326" s="298" t="e">
        <f>VLOOKUP(J326,[3]Общее!$A$2:$B$111,2,FALSE)/1000</f>
        <v>#N/A</v>
      </c>
      <c r="AP326" s="111" t="str">
        <f t="shared" si="29"/>
        <v/>
      </c>
      <c r="AQ326" s="112"/>
      <c r="AR326" s="113">
        <f t="shared" si="30"/>
        <v>0</v>
      </c>
      <c r="AS326" s="114" t="str">
        <f t="shared" si="31"/>
        <v/>
      </c>
      <c r="AT326" s="115"/>
      <c r="AU326" s="108"/>
      <c r="AV326" s="116" t="b">
        <f>IF(AND(ISERR(FIND({"."},AM326))),IF(AND(0&lt;AM326,AM326&lt;($AW326+1)),"красный",IF(AND($AW326&lt;AM326,AM326&lt;($AX326+1)),"оранжевый",IF(AND($AX326&lt;AM326,AM326&lt;($AY326+1)),"желтый",IF(AND(0&lt;AM326,AM326&gt;=$AZ326),"зеленый","")))))</f>
        <v>0</v>
      </c>
      <c r="AW326" s="117" t="e">
        <f>VLOOKUP(E326,КТ!$A$4:$AC$911,26,0)</f>
        <v>#N/A</v>
      </c>
      <c r="AX326" s="116" t="e">
        <f>VLOOKUP(E326,КТ!$A$4:$AC$911,27,0)</f>
        <v>#N/A</v>
      </c>
      <c r="AY326" s="116" t="e">
        <f>VLOOKUP(E326,КТ!$A$4:$AC$911,28,0)</f>
        <v>#N/A</v>
      </c>
      <c r="AZ326" s="118" t="e">
        <f>VLOOKUP(E326,КТ!$A$4:$AC$911,29,0)</f>
        <v>#N/A</v>
      </c>
      <c r="BA326" s="119"/>
      <c r="BB326" s="119"/>
      <c r="BC326" s="119"/>
      <c r="BD326" s="131" t="e">
        <f t="shared" si="32"/>
        <v>#N/A</v>
      </c>
      <c r="BE326" s="120" t="str">
        <f>IF(E326="","",(VLOOKUP(E326,КТ!$A$4:$AD$911,30,0)))</f>
        <v/>
      </c>
      <c r="BF326" s="121" t="str">
        <f>IF(E326="","",(VLOOKUP(E326,КТ!$A$4:$AD$911,5,0)))</f>
        <v/>
      </c>
      <c r="BG326" s="122"/>
      <c r="BH326" s="132"/>
      <c r="BI326" s="132"/>
      <c r="BJ326" s="132"/>
      <c r="BK326" s="123"/>
      <c r="BL326" s="124"/>
      <c r="BM326" s="125" t="str">
        <f>IFERROR(VLOOKUP(E326,КТ!$A$4:$AE$911,31,FALSE),"")</f>
        <v/>
      </c>
      <c r="BN326" s="124"/>
      <c r="BO326" s="126"/>
      <c r="BP326" s="124"/>
      <c r="BQ326" s="124"/>
      <c r="BR326" s="127"/>
      <c r="BS326" s="127"/>
      <c r="BT326" s="128"/>
      <c r="BU326" s="128"/>
      <c r="BV326" s="129"/>
      <c r="BW326" s="129"/>
      <c r="BX326" s="129"/>
    </row>
    <row r="327" spans="1:76" s="90" customFormat="1" x14ac:dyDescent="0.25">
      <c r="A327" s="91"/>
      <c r="B327" s="278">
        <v>317</v>
      </c>
      <c r="C327" s="93"/>
      <c r="D327" s="92"/>
      <c r="E327" s="130"/>
      <c r="F327" s="94" t="e">
        <f>VLOOKUP(E327,КТ!$A$4:$B$911,2,0)</f>
        <v>#N/A</v>
      </c>
      <c r="G327" s="95"/>
      <c r="H327" s="96"/>
      <c r="I327" s="97"/>
      <c r="J327" s="98"/>
      <c r="K327" s="99"/>
      <c r="L327" s="100" t="str">
        <f t="shared" si="28"/>
        <v>НЕТ</v>
      </c>
      <c r="M327" s="101" t="e">
        <f>VLOOKUP(E327,КТ!$A$4:$X$911,24,FALSE)</f>
        <v>#N/A</v>
      </c>
      <c r="N327" s="99"/>
      <c r="O327" s="99"/>
      <c r="P327" s="102"/>
      <c r="Q327" s="103"/>
      <c r="R327" s="103"/>
      <c r="S327" s="103"/>
      <c r="T327" s="104"/>
      <c r="U327" s="105"/>
      <c r="V327" s="105"/>
      <c r="W327" s="105"/>
      <c r="X327" s="105"/>
      <c r="Y327" s="105"/>
      <c r="Z327" s="105"/>
      <c r="AA327" s="105"/>
      <c r="AB327" s="105"/>
      <c r="AC327" s="105"/>
      <c r="AD327" s="105"/>
      <c r="AE327" s="105"/>
      <c r="AF327" s="105"/>
      <c r="AG327" s="106"/>
      <c r="AH327" s="107"/>
      <c r="AI327" s="108"/>
      <c r="AJ327" s="109"/>
      <c r="AK327" s="109"/>
      <c r="AL327" s="109"/>
      <c r="AM327" s="297" t="e">
        <f>VLOOKUP(J327,[2]Лист2!$A$2:$B$44,2,FALSE)</f>
        <v>#N/A</v>
      </c>
      <c r="AN327" s="110"/>
      <c r="AO327" s="298" t="e">
        <f>VLOOKUP(J327,[3]Общее!$A$2:$B$111,2,FALSE)/1000</f>
        <v>#N/A</v>
      </c>
      <c r="AP327" s="111" t="str">
        <f t="shared" si="29"/>
        <v/>
      </c>
      <c r="AQ327" s="112"/>
      <c r="AR327" s="113">
        <f t="shared" si="30"/>
        <v>0</v>
      </c>
      <c r="AS327" s="114" t="str">
        <f t="shared" si="31"/>
        <v/>
      </c>
      <c r="AT327" s="115"/>
      <c r="AU327" s="108"/>
      <c r="AV327" s="116" t="b">
        <f>IF(AND(ISERR(FIND({"."},AM327))),IF(AND(0&lt;AM327,AM327&lt;($AW327+1)),"красный",IF(AND($AW327&lt;AM327,AM327&lt;($AX327+1)),"оранжевый",IF(AND($AX327&lt;AM327,AM327&lt;($AY327+1)),"желтый",IF(AND(0&lt;AM327,AM327&gt;=$AZ327),"зеленый","")))))</f>
        <v>0</v>
      </c>
      <c r="AW327" s="117" t="e">
        <f>VLOOKUP(E327,КТ!$A$4:$AC$911,26,0)</f>
        <v>#N/A</v>
      </c>
      <c r="AX327" s="116" t="e">
        <f>VLOOKUP(E327,КТ!$A$4:$AC$911,27,0)</f>
        <v>#N/A</v>
      </c>
      <c r="AY327" s="116" t="e">
        <f>VLOOKUP(E327,КТ!$A$4:$AC$911,28,0)</f>
        <v>#N/A</v>
      </c>
      <c r="AZ327" s="118" t="e">
        <f>VLOOKUP(E327,КТ!$A$4:$AC$911,29,0)</f>
        <v>#N/A</v>
      </c>
      <c r="BA327" s="119"/>
      <c r="BB327" s="119"/>
      <c r="BC327" s="119"/>
      <c r="BD327" s="131" t="e">
        <f t="shared" si="32"/>
        <v>#N/A</v>
      </c>
      <c r="BE327" s="120" t="str">
        <f>IF(E327="","",(VLOOKUP(E327,КТ!$A$4:$AD$911,30,0)))</f>
        <v/>
      </c>
      <c r="BF327" s="121" t="str">
        <f>IF(E327="","",(VLOOKUP(E327,КТ!$A$4:$AD$911,5,0)))</f>
        <v/>
      </c>
      <c r="BG327" s="122"/>
      <c r="BH327" s="132"/>
      <c r="BI327" s="132"/>
      <c r="BJ327" s="132"/>
      <c r="BK327" s="123"/>
      <c r="BL327" s="124"/>
      <c r="BM327" s="125" t="str">
        <f>IFERROR(VLOOKUP(E327,КТ!$A$4:$AE$911,31,FALSE),"")</f>
        <v/>
      </c>
      <c r="BN327" s="124"/>
      <c r="BO327" s="126"/>
      <c r="BP327" s="124"/>
      <c r="BQ327" s="124"/>
      <c r="BR327" s="127"/>
      <c r="BS327" s="127"/>
      <c r="BT327" s="128"/>
      <c r="BU327" s="128"/>
      <c r="BV327" s="129"/>
      <c r="BW327" s="129"/>
      <c r="BX327" s="129"/>
    </row>
    <row r="328" spans="1:76" s="90" customFormat="1" x14ac:dyDescent="0.25">
      <c r="A328" s="91"/>
      <c r="B328" s="278">
        <v>318</v>
      </c>
      <c r="C328" s="93"/>
      <c r="D328" s="92"/>
      <c r="E328" s="130"/>
      <c r="F328" s="94" t="e">
        <f>VLOOKUP(E328,КТ!$A$4:$B$911,2,0)</f>
        <v>#N/A</v>
      </c>
      <c r="G328" s="95"/>
      <c r="H328" s="96"/>
      <c r="I328" s="97"/>
      <c r="J328" s="98"/>
      <c r="K328" s="99"/>
      <c r="L328" s="100" t="str">
        <f t="shared" si="28"/>
        <v>НЕТ</v>
      </c>
      <c r="M328" s="101" t="e">
        <f>VLOOKUP(E328,КТ!$A$4:$X$911,24,FALSE)</f>
        <v>#N/A</v>
      </c>
      <c r="N328" s="99"/>
      <c r="O328" s="99"/>
      <c r="P328" s="102"/>
      <c r="Q328" s="103"/>
      <c r="R328" s="103"/>
      <c r="S328" s="103"/>
      <c r="T328" s="104"/>
      <c r="U328" s="105"/>
      <c r="V328" s="105"/>
      <c r="W328" s="105"/>
      <c r="X328" s="105"/>
      <c r="Y328" s="105"/>
      <c r="Z328" s="105"/>
      <c r="AA328" s="105"/>
      <c r="AB328" s="105"/>
      <c r="AC328" s="105"/>
      <c r="AD328" s="105"/>
      <c r="AE328" s="105"/>
      <c r="AF328" s="105"/>
      <c r="AG328" s="106"/>
      <c r="AH328" s="107"/>
      <c r="AI328" s="108"/>
      <c r="AJ328" s="109"/>
      <c r="AK328" s="109"/>
      <c r="AL328" s="109"/>
      <c r="AM328" s="297" t="e">
        <f>VLOOKUP(J328,[2]Лист2!$A$2:$B$44,2,FALSE)</f>
        <v>#N/A</v>
      </c>
      <c r="AN328" s="110"/>
      <c r="AO328" s="298" t="e">
        <f>VLOOKUP(J328,[3]Общее!$A$2:$B$111,2,FALSE)/1000</f>
        <v>#N/A</v>
      </c>
      <c r="AP328" s="111" t="str">
        <f t="shared" si="29"/>
        <v/>
      </c>
      <c r="AQ328" s="112"/>
      <c r="AR328" s="113">
        <f t="shared" si="30"/>
        <v>0</v>
      </c>
      <c r="AS328" s="114" t="str">
        <f t="shared" si="31"/>
        <v/>
      </c>
      <c r="AT328" s="115"/>
      <c r="AU328" s="108"/>
      <c r="AV328" s="116" t="b">
        <f>IF(AND(ISERR(FIND({"."},AM328))),IF(AND(0&lt;AM328,AM328&lt;($AW328+1)),"красный",IF(AND($AW328&lt;AM328,AM328&lt;($AX328+1)),"оранжевый",IF(AND($AX328&lt;AM328,AM328&lt;($AY328+1)),"желтый",IF(AND(0&lt;AM328,AM328&gt;=$AZ328),"зеленый","")))))</f>
        <v>0</v>
      </c>
      <c r="AW328" s="117" t="e">
        <f>VLOOKUP(E328,КТ!$A$4:$AC$911,26,0)</f>
        <v>#N/A</v>
      </c>
      <c r="AX328" s="116" t="e">
        <f>VLOOKUP(E328,КТ!$A$4:$AC$911,27,0)</f>
        <v>#N/A</v>
      </c>
      <c r="AY328" s="116" t="e">
        <f>VLOOKUP(E328,КТ!$A$4:$AC$911,28,0)</f>
        <v>#N/A</v>
      </c>
      <c r="AZ328" s="118" t="e">
        <f>VLOOKUP(E328,КТ!$A$4:$AC$911,29,0)</f>
        <v>#N/A</v>
      </c>
      <c r="BA328" s="119"/>
      <c r="BB328" s="119"/>
      <c r="BC328" s="119"/>
      <c r="BD328" s="131" t="e">
        <f t="shared" si="32"/>
        <v>#N/A</v>
      </c>
      <c r="BE328" s="120" t="str">
        <f>IF(E328="","",(VLOOKUP(E328,КТ!$A$4:$AD$911,30,0)))</f>
        <v/>
      </c>
      <c r="BF328" s="121" t="str">
        <f>IF(E328="","",(VLOOKUP(E328,КТ!$A$4:$AD$911,5,0)))</f>
        <v/>
      </c>
      <c r="BG328" s="122"/>
      <c r="BH328" s="132"/>
      <c r="BI328" s="132"/>
      <c r="BJ328" s="132"/>
      <c r="BK328" s="123"/>
      <c r="BL328" s="124"/>
      <c r="BM328" s="125" t="str">
        <f>IFERROR(VLOOKUP(E328,КТ!$A$4:$AE$911,31,FALSE),"")</f>
        <v/>
      </c>
      <c r="BN328" s="124"/>
      <c r="BO328" s="126"/>
      <c r="BP328" s="124"/>
      <c r="BQ328" s="124"/>
      <c r="BR328" s="127"/>
      <c r="BS328" s="127"/>
      <c r="BT328" s="128"/>
      <c r="BU328" s="128"/>
      <c r="BV328" s="129"/>
      <c r="BW328" s="129"/>
      <c r="BX328" s="129"/>
    </row>
    <row r="329" spans="1:76" s="90" customFormat="1" x14ac:dyDescent="0.25">
      <c r="A329" s="91"/>
      <c r="B329" s="278">
        <v>319</v>
      </c>
      <c r="C329" s="93"/>
      <c r="D329" s="92"/>
      <c r="E329" s="130"/>
      <c r="F329" s="94" t="e">
        <f>VLOOKUP(E329,КТ!$A$4:$B$911,2,0)</f>
        <v>#N/A</v>
      </c>
      <c r="G329" s="95"/>
      <c r="H329" s="96"/>
      <c r="I329" s="97"/>
      <c r="J329" s="98"/>
      <c r="K329" s="99"/>
      <c r="L329" s="100" t="str">
        <f t="shared" si="28"/>
        <v>НЕТ</v>
      </c>
      <c r="M329" s="101" t="e">
        <f>VLOOKUP(E329,КТ!$A$4:$X$911,24,FALSE)</f>
        <v>#N/A</v>
      </c>
      <c r="N329" s="99"/>
      <c r="O329" s="99"/>
      <c r="P329" s="102"/>
      <c r="Q329" s="103"/>
      <c r="R329" s="103"/>
      <c r="S329" s="103"/>
      <c r="T329" s="104"/>
      <c r="U329" s="105"/>
      <c r="V329" s="105"/>
      <c r="W329" s="105"/>
      <c r="X329" s="105"/>
      <c r="Y329" s="105"/>
      <c r="Z329" s="105"/>
      <c r="AA329" s="105"/>
      <c r="AB329" s="105"/>
      <c r="AC329" s="105"/>
      <c r="AD329" s="105"/>
      <c r="AE329" s="105"/>
      <c r="AF329" s="105"/>
      <c r="AG329" s="106"/>
      <c r="AH329" s="107"/>
      <c r="AI329" s="108"/>
      <c r="AJ329" s="109"/>
      <c r="AK329" s="109"/>
      <c r="AL329" s="109"/>
      <c r="AM329" s="297" t="e">
        <f>VLOOKUP(J329,[2]Лист2!$A$2:$B$44,2,FALSE)</f>
        <v>#N/A</v>
      </c>
      <c r="AN329" s="110"/>
      <c r="AO329" s="298" t="e">
        <f>VLOOKUP(J329,[3]Общее!$A$2:$B$111,2,FALSE)/1000</f>
        <v>#N/A</v>
      </c>
      <c r="AP329" s="111" t="str">
        <f t="shared" si="29"/>
        <v/>
      </c>
      <c r="AQ329" s="112"/>
      <c r="AR329" s="113">
        <f t="shared" si="30"/>
        <v>0</v>
      </c>
      <c r="AS329" s="114" t="str">
        <f t="shared" si="31"/>
        <v/>
      </c>
      <c r="AT329" s="115"/>
      <c r="AU329" s="108"/>
      <c r="AV329" s="116" t="b">
        <f>IF(AND(ISERR(FIND({"."},AM329))),IF(AND(0&lt;AM329,AM329&lt;($AW329+1)),"красный",IF(AND($AW329&lt;AM329,AM329&lt;($AX329+1)),"оранжевый",IF(AND($AX329&lt;AM329,AM329&lt;($AY329+1)),"желтый",IF(AND(0&lt;AM329,AM329&gt;=$AZ329),"зеленый","")))))</f>
        <v>0</v>
      </c>
      <c r="AW329" s="117" t="e">
        <f>VLOOKUP(E329,КТ!$A$4:$AC$911,26,0)</f>
        <v>#N/A</v>
      </c>
      <c r="AX329" s="116" t="e">
        <f>VLOOKUP(E329,КТ!$A$4:$AC$911,27,0)</f>
        <v>#N/A</v>
      </c>
      <c r="AY329" s="116" t="e">
        <f>VLOOKUP(E329,КТ!$A$4:$AC$911,28,0)</f>
        <v>#N/A</v>
      </c>
      <c r="AZ329" s="118" t="e">
        <f>VLOOKUP(E329,КТ!$A$4:$AC$911,29,0)</f>
        <v>#N/A</v>
      </c>
      <c r="BA329" s="119"/>
      <c r="BB329" s="119"/>
      <c r="BC329" s="119"/>
      <c r="BD329" s="131" t="e">
        <f t="shared" si="32"/>
        <v>#N/A</v>
      </c>
      <c r="BE329" s="120" t="str">
        <f>IF(E329="","",(VLOOKUP(E329,КТ!$A$4:$AD$911,30,0)))</f>
        <v/>
      </c>
      <c r="BF329" s="121" t="str">
        <f>IF(E329="","",(VLOOKUP(E329,КТ!$A$4:$AD$911,5,0)))</f>
        <v/>
      </c>
      <c r="BG329" s="122"/>
      <c r="BH329" s="132"/>
      <c r="BI329" s="132"/>
      <c r="BJ329" s="132"/>
      <c r="BK329" s="123"/>
      <c r="BL329" s="124"/>
      <c r="BM329" s="125" t="str">
        <f>IFERROR(VLOOKUP(E329,КТ!$A$4:$AE$911,31,FALSE),"")</f>
        <v/>
      </c>
      <c r="BN329" s="124"/>
      <c r="BO329" s="126"/>
      <c r="BP329" s="124"/>
      <c r="BQ329" s="124"/>
      <c r="BR329" s="127"/>
      <c r="BS329" s="127"/>
      <c r="BT329" s="128"/>
      <c r="BU329" s="128"/>
      <c r="BV329" s="129"/>
      <c r="BW329" s="129"/>
      <c r="BX329" s="129"/>
    </row>
    <row r="330" spans="1:76" s="90" customFormat="1" x14ac:dyDescent="0.25">
      <c r="A330" s="91"/>
      <c r="B330" s="278">
        <v>320</v>
      </c>
      <c r="C330" s="93"/>
      <c r="D330" s="92"/>
      <c r="E330" s="130"/>
      <c r="F330" s="94" t="e">
        <f>VLOOKUP(E330,КТ!$A$4:$B$911,2,0)</f>
        <v>#N/A</v>
      </c>
      <c r="G330" s="95"/>
      <c r="H330" s="96"/>
      <c r="I330" s="97"/>
      <c r="J330" s="98"/>
      <c r="K330" s="99"/>
      <c r="L330" s="100" t="str">
        <f t="shared" si="28"/>
        <v>НЕТ</v>
      </c>
      <c r="M330" s="101" t="e">
        <f>VLOOKUP(E330,КТ!$A$4:$X$911,24,FALSE)</f>
        <v>#N/A</v>
      </c>
      <c r="N330" s="99"/>
      <c r="O330" s="99"/>
      <c r="P330" s="102"/>
      <c r="Q330" s="103"/>
      <c r="R330" s="103"/>
      <c r="S330" s="103"/>
      <c r="T330" s="104"/>
      <c r="U330" s="105"/>
      <c r="V330" s="105"/>
      <c r="W330" s="105"/>
      <c r="X330" s="105"/>
      <c r="Y330" s="105"/>
      <c r="Z330" s="105"/>
      <c r="AA330" s="105"/>
      <c r="AB330" s="105"/>
      <c r="AC330" s="105"/>
      <c r="AD330" s="105"/>
      <c r="AE330" s="105"/>
      <c r="AF330" s="105"/>
      <c r="AG330" s="106"/>
      <c r="AH330" s="107"/>
      <c r="AI330" s="108"/>
      <c r="AJ330" s="109"/>
      <c r="AK330" s="109"/>
      <c r="AL330" s="109"/>
      <c r="AM330" s="297" t="e">
        <f>VLOOKUP(J330,[2]Лист2!$A$2:$B$44,2,FALSE)</f>
        <v>#N/A</v>
      </c>
      <c r="AN330" s="110"/>
      <c r="AO330" s="298" t="e">
        <f>VLOOKUP(J330,[3]Общее!$A$2:$B$111,2,FALSE)/1000</f>
        <v>#N/A</v>
      </c>
      <c r="AP330" s="111" t="str">
        <f t="shared" si="29"/>
        <v/>
      </c>
      <c r="AQ330" s="112"/>
      <c r="AR330" s="113">
        <f t="shared" si="30"/>
        <v>0</v>
      </c>
      <c r="AS330" s="114" t="str">
        <f t="shared" si="31"/>
        <v/>
      </c>
      <c r="AT330" s="115"/>
      <c r="AU330" s="108"/>
      <c r="AV330" s="116" t="b">
        <f>IF(AND(ISERR(FIND({"."},AM330))),IF(AND(0&lt;AM330,AM330&lt;($AW330+1)),"красный",IF(AND($AW330&lt;AM330,AM330&lt;($AX330+1)),"оранжевый",IF(AND($AX330&lt;AM330,AM330&lt;($AY330+1)),"желтый",IF(AND(0&lt;AM330,AM330&gt;=$AZ330),"зеленый","")))))</f>
        <v>0</v>
      </c>
      <c r="AW330" s="117" t="e">
        <f>VLOOKUP(E330,КТ!$A$4:$AC$911,26,0)</f>
        <v>#N/A</v>
      </c>
      <c r="AX330" s="116" t="e">
        <f>VLOOKUP(E330,КТ!$A$4:$AC$911,27,0)</f>
        <v>#N/A</v>
      </c>
      <c r="AY330" s="116" t="e">
        <f>VLOOKUP(E330,КТ!$A$4:$AC$911,28,0)</f>
        <v>#N/A</v>
      </c>
      <c r="AZ330" s="118" t="e">
        <f>VLOOKUP(E330,КТ!$A$4:$AC$911,29,0)</f>
        <v>#N/A</v>
      </c>
      <c r="BA330" s="119"/>
      <c r="BB330" s="119"/>
      <c r="BC330" s="119"/>
      <c r="BD330" s="131" t="e">
        <f t="shared" si="32"/>
        <v>#N/A</v>
      </c>
      <c r="BE330" s="120" t="str">
        <f>IF(E330="","",(VLOOKUP(E330,КТ!$A$4:$AD$911,30,0)))</f>
        <v/>
      </c>
      <c r="BF330" s="121" t="str">
        <f>IF(E330="","",(VLOOKUP(E330,КТ!$A$4:$AD$911,5,0)))</f>
        <v/>
      </c>
      <c r="BG330" s="122"/>
      <c r="BH330" s="132"/>
      <c r="BI330" s="132"/>
      <c r="BJ330" s="132"/>
      <c r="BK330" s="123"/>
      <c r="BL330" s="124"/>
      <c r="BM330" s="125" t="str">
        <f>IFERROR(VLOOKUP(E330,КТ!$A$4:$AE$911,31,FALSE),"")</f>
        <v/>
      </c>
      <c r="BN330" s="124"/>
      <c r="BO330" s="126"/>
      <c r="BP330" s="124"/>
      <c r="BQ330" s="124"/>
      <c r="BR330" s="127"/>
      <c r="BS330" s="127"/>
      <c r="BT330" s="128"/>
      <c r="BU330" s="128"/>
      <c r="BV330" s="129"/>
      <c r="BW330" s="129"/>
      <c r="BX330" s="129"/>
    </row>
    <row r="331" spans="1:76" s="90" customFormat="1" x14ac:dyDescent="0.25">
      <c r="A331" s="91"/>
      <c r="B331" s="278">
        <v>321</v>
      </c>
      <c r="C331" s="93"/>
      <c r="D331" s="92"/>
      <c r="E331" s="130"/>
      <c r="F331" s="94" t="e">
        <f>VLOOKUP(E331,КТ!$A$4:$B$911,2,0)</f>
        <v>#N/A</v>
      </c>
      <c r="G331" s="95"/>
      <c r="H331" s="96"/>
      <c r="I331" s="97"/>
      <c r="J331" s="98"/>
      <c r="K331" s="99"/>
      <c r="L331" s="100" t="str">
        <f t="shared" ref="L331:L346" si="33">IF(OR(AND(I331&gt;=300000,ROUNDUP((O331-N331)/365,1)&gt;=3),I331&gt;=500000),"ДА","НЕТ")</f>
        <v>НЕТ</v>
      </c>
      <c r="M331" s="101" t="e">
        <f>VLOOKUP(E331,КТ!$A$4:$X$911,24,FALSE)</f>
        <v>#N/A</v>
      </c>
      <c r="N331" s="99"/>
      <c r="O331" s="99"/>
      <c r="P331" s="102"/>
      <c r="Q331" s="103"/>
      <c r="R331" s="103"/>
      <c r="S331" s="103"/>
      <c r="T331" s="104"/>
      <c r="U331" s="105"/>
      <c r="V331" s="105"/>
      <c r="W331" s="105"/>
      <c r="X331" s="105"/>
      <c r="Y331" s="105"/>
      <c r="Z331" s="105"/>
      <c r="AA331" s="105"/>
      <c r="AB331" s="105"/>
      <c r="AC331" s="105"/>
      <c r="AD331" s="105"/>
      <c r="AE331" s="105"/>
      <c r="AF331" s="105"/>
      <c r="AG331" s="106"/>
      <c r="AH331" s="107"/>
      <c r="AI331" s="108"/>
      <c r="AJ331" s="109"/>
      <c r="AK331" s="109"/>
      <c r="AL331" s="109"/>
      <c r="AM331" s="297" t="e">
        <f>VLOOKUP(J331,[2]Лист2!$A$2:$B$44,2,FALSE)</f>
        <v>#N/A</v>
      </c>
      <c r="AN331" s="110"/>
      <c r="AO331" s="298" t="e">
        <f>VLOOKUP(J331,[3]Общее!$A$2:$B$111,2,FALSE)/1000</f>
        <v>#N/A</v>
      </c>
      <c r="AP331" s="111" t="str">
        <f t="shared" ref="AP331:AP346" si="34">IFERROR(AO331/I331*100,"")</f>
        <v/>
      </c>
      <c r="AQ331" s="112"/>
      <c r="AR331" s="113">
        <f t="shared" ref="AR331:AR346" si="35">I331-AQ331</f>
        <v>0</v>
      </c>
      <c r="AS331" s="114" t="str">
        <f t="shared" ref="AS331:AS346" si="36">IFERROR(AQ331/I331*100,"")</f>
        <v/>
      </c>
      <c r="AT331" s="115"/>
      <c r="AU331" s="108"/>
      <c r="AV331" s="116" t="b">
        <f>IF(AND(ISERR(FIND({"."},AM331))),IF(AND(0&lt;AM331,AM331&lt;($AW331+1)),"красный",IF(AND($AW331&lt;AM331,AM331&lt;($AX331+1)),"оранжевый",IF(AND($AX331&lt;AM331,AM331&lt;($AY331+1)),"желтый",IF(AND(0&lt;AM331,AM331&gt;=$AZ331),"зеленый","")))))</f>
        <v>0</v>
      </c>
      <c r="AW331" s="117" t="e">
        <f>VLOOKUP(E331,КТ!$A$4:$AC$911,26,0)</f>
        <v>#N/A</v>
      </c>
      <c r="AX331" s="116" t="e">
        <f>VLOOKUP(E331,КТ!$A$4:$AC$911,27,0)</f>
        <v>#N/A</v>
      </c>
      <c r="AY331" s="116" t="e">
        <f>VLOOKUP(E331,КТ!$A$4:$AC$911,28,0)</f>
        <v>#N/A</v>
      </c>
      <c r="AZ331" s="118" t="e">
        <f>VLOOKUP(E331,КТ!$A$4:$AC$911,29,0)</f>
        <v>#N/A</v>
      </c>
      <c r="BA331" s="119"/>
      <c r="BB331" s="119"/>
      <c r="BC331" s="119"/>
      <c r="BD331" s="131" t="e">
        <f t="shared" ref="BD331:BD346" si="37">IF(AND(0&lt;(U331+V331),0&lt;(X331+Y331),0&lt;AH331,90&lt;=AM331),"вопрос","соот-т")</f>
        <v>#N/A</v>
      </c>
      <c r="BE331" s="120" t="str">
        <f>IF(E331="","",(VLOOKUP(E331,КТ!$A$4:$AD$911,30,0)))</f>
        <v/>
      </c>
      <c r="BF331" s="121" t="str">
        <f>IF(E331="","",(VLOOKUP(E331,КТ!$A$4:$AD$911,5,0)))</f>
        <v/>
      </c>
      <c r="BG331" s="122"/>
      <c r="BH331" s="132"/>
      <c r="BI331" s="132"/>
      <c r="BJ331" s="132"/>
      <c r="BK331" s="123"/>
      <c r="BL331" s="124"/>
      <c r="BM331" s="125" t="str">
        <f>IFERROR(VLOOKUP(E331,КТ!$A$4:$AE$911,31,FALSE),"")</f>
        <v/>
      </c>
      <c r="BN331" s="124"/>
      <c r="BO331" s="126"/>
      <c r="BP331" s="124"/>
      <c r="BQ331" s="124"/>
      <c r="BR331" s="127"/>
      <c r="BS331" s="127"/>
      <c r="BT331" s="128"/>
      <c r="BU331" s="128"/>
      <c r="BV331" s="129"/>
      <c r="BW331" s="129"/>
      <c r="BX331" s="129"/>
    </row>
    <row r="332" spans="1:76" s="90" customFormat="1" x14ac:dyDescent="0.25">
      <c r="A332" s="91"/>
      <c r="B332" s="278">
        <v>322</v>
      </c>
      <c r="C332" s="93"/>
      <c r="D332" s="92"/>
      <c r="E332" s="130"/>
      <c r="F332" s="94" t="e">
        <f>VLOOKUP(E332,КТ!$A$4:$B$911,2,0)</f>
        <v>#N/A</v>
      </c>
      <c r="G332" s="95"/>
      <c r="H332" s="96"/>
      <c r="I332" s="97"/>
      <c r="J332" s="98"/>
      <c r="K332" s="99"/>
      <c r="L332" s="100" t="str">
        <f t="shared" si="33"/>
        <v>НЕТ</v>
      </c>
      <c r="M332" s="101" t="e">
        <f>VLOOKUP(E332,КТ!$A$4:$X$911,24,FALSE)</f>
        <v>#N/A</v>
      </c>
      <c r="N332" s="99"/>
      <c r="O332" s="99"/>
      <c r="P332" s="102"/>
      <c r="Q332" s="103"/>
      <c r="R332" s="103"/>
      <c r="S332" s="103"/>
      <c r="T332" s="104"/>
      <c r="U332" s="105"/>
      <c r="V332" s="105"/>
      <c r="W332" s="105"/>
      <c r="X332" s="105"/>
      <c r="Y332" s="105"/>
      <c r="Z332" s="105"/>
      <c r="AA332" s="105"/>
      <c r="AB332" s="105"/>
      <c r="AC332" s="105"/>
      <c r="AD332" s="105"/>
      <c r="AE332" s="105"/>
      <c r="AF332" s="105"/>
      <c r="AG332" s="106"/>
      <c r="AH332" s="107"/>
      <c r="AI332" s="108"/>
      <c r="AJ332" s="109"/>
      <c r="AK332" s="109"/>
      <c r="AL332" s="109"/>
      <c r="AM332" s="297" t="e">
        <f>VLOOKUP(J332,[2]Лист2!$A$2:$B$44,2,FALSE)</f>
        <v>#N/A</v>
      </c>
      <c r="AN332" s="110"/>
      <c r="AO332" s="298" t="e">
        <f>VLOOKUP(J332,[3]Общее!$A$2:$B$111,2,FALSE)/1000</f>
        <v>#N/A</v>
      </c>
      <c r="AP332" s="111" t="str">
        <f t="shared" si="34"/>
        <v/>
      </c>
      <c r="AQ332" s="112"/>
      <c r="AR332" s="113">
        <f t="shared" si="35"/>
        <v>0</v>
      </c>
      <c r="AS332" s="114" t="str">
        <f t="shared" si="36"/>
        <v/>
      </c>
      <c r="AT332" s="115"/>
      <c r="AU332" s="108"/>
      <c r="AV332" s="116" t="b">
        <f>IF(AND(ISERR(FIND({"."},AM332))),IF(AND(0&lt;AM332,AM332&lt;($AW332+1)),"красный",IF(AND($AW332&lt;AM332,AM332&lt;($AX332+1)),"оранжевый",IF(AND($AX332&lt;AM332,AM332&lt;($AY332+1)),"желтый",IF(AND(0&lt;AM332,AM332&gt;=$AZ332),"зеленый","")))))</f>
        <v>0</v>
      </c>
      <c r="AW332" s="117" t="e">
        <f>VLOOKUP(E332,КТ!$A$4:$AC$911,26,0)</f>
        <v>#N/A</v>
      </c>
      <c r="AX332" s="116" t="e">
        <f>VLOOKUP(E332,КТ!$A$4:$AC$911,27,0)</f>
        <v>#N/A</v>
      </c>
      <c r="AY332" s="116" t="e">
        <f>VLOOKUP(E332,КТ!$A$4:$AC$911,28,0)</f>
        <v>#N/A</v>
      </c>
      <c r="AZ332" s="118" t="e">
        <f>VLOOKUP(E332,КТ!$A$4:$AC$911,29,0)</f>
        <v>#N/A</v>
      </c>
      <c r="BA332" s="119"/>
      <c r="BB332" s="119"/>
      <c r="BC332" s="119"/>
      <c r="BD332" s="131" t="e">
        <f t="shared" si="37"/>
        <v>#N/A</v>
      </c>
      <c r="BE332" s="120" t="str">
        <f>IF(E332="","",(VLOOKUP(E332,КТ!$A$4:$AD$911,30,0)))</f>
        <v/>
      </c>
      <c r="BF332" s="121" t="str">
        <f>IF(E332="","",(VLOOKUP(E332,КТ!$A$4:$AD$911,5,0)))</f>
        <v/>
      </c>
      <c r="BG332" s="122"/>
      <c r="BH332" s="132"/>
      <c r="BI332" s="132"/>
      <c r="BJ332" s="132"/>
      <c r="BK332" s="123"/>
      <c r="BL332" s="124"/>
      <c r="BM332" s="125" t="str">
        <f>IFERROR(VLOOKUP(E332,КТ!$A$4:$AE$911,31,FALSE),"")</f>
        <v/>
      </c>
      <c r="BN332" s="124"/>
      <c r="BO332" s="126"/>
      <c r="BP332" s="124"/>
      <c r="BQ332" s="124"/>
      <c r="BR332" s="127"/>
      <c r="BS332" s="127"/>
      <c r="BT332" s="128"/>
      <c r="BU332" s="128"/>
      <c r="BV332" s="129"/>
      <c r="BW332" s="129"/>
      <c r="BX332" s="129"/>
    </row>
    <row r="333" spans="1:76" s="90" customFormat="1" x14ac:dyDescent="0.25">
      <c r="A333" s="91"/>
      <c r="B333" s="278">
        <v>323</v>
      </c>
      <c r="C333" s="93"/>
      <c r="D333" s="92"/>
      <c r="E333" s="130"/>
      <c r="F333" s="94" t="e">
        <f>VLOOKUP(E333,КТ!$A$4:$B$911,2,0)</f>
        <v>#N/A</v>
      </c>
      <c r="G333" s="95"/>
      <c r="H333" s="96"/>
      <c r="I333" s="97"/>
      <c r="J333" s="98"/>
      <c r="K333" s="99"/>
      <c r="L333" s="100" t="str">
        <f t="shared" si="33"/>
        <v>НЕТ</v>
      </c>
      <c r="M333" s="101" t="e">
        <f>VLOOKUP(E333,КТ!$A$4:$X$911,24,FALSE)</f>
        <v>#N/A</v>
      </c>
      <c r="N333" s="99"/>
      <c r="O333" s="99"/>
      <c r="P333" s="102"/>
      <c r="Q333" s="103"/>
      <c r="R333" s="103"/>
      <c r="S333" s="103"/>
      <c r="T333" s="104"/>
      <c r="U333" s="105"/>
      <c r="V333" s="105"/>
      <c r="W333" s="105"/>
      <c r="X333" s="105"/>
      <c r="Y333" s="105"/>
      <c r="Z333" s="105"/>
      <c r="AA333" s="105"/>
      <c r="AB333" s="105"/>
      <c r="AC333" s="105"/>
      <c r="AD333" s="105"/>
      <c r="AE333" s="105"/>
      <c r="AF333" s="105"/>
      <c r="AG333" s="106"/>
      <c r="AH333" s="107"/>
      <c r="AI333" s="108"/>
      <c r="AJ333" s="109"/>
      <c r="AK333" s="109"/>
      <c r="AL333" s="109"/>
      <c r="AM333" s="297" t="e">
        <f>VLOOKUP(J333,[2]Лист2!$A$2:$B$44,2,FALSE)</f>
        <v>#N/A</v>
      </c>
      <c r="AN333" s="110"/>
      <c r="AO333" s="298" t="e">
        <f>VLOOKUP(J333,[3]Общее!$A$2:$B$111,2,FALSE)/1000</f>
        <v>#N/A</v>
      </c>
      <c r="AP333" s="111" t="str">
        <f t="shared" si="34"/>
        <v/>
      </c>
      <c r="AQ333" s="112"/>
      <c r="AR333" s="113">
        <f t="shared" si="35"/>
        <v>0</v>
      </c>
      <c r="AS333" s="114" t="str">
        <f t="shared" si="36"/>
        <v/>
      </c>
      <c r="AT333" s="115"/>
      <c r="AU333" s="108"/>
      <c r="AV333" s="116" t="b">
        <f>IF(AND(ISERR(FIND({"."},AM333))),IF(AND(0&lt;AM333,AM333&lt;($AW333+1)),"красный",IF(AND($AW333&lt;AM333,AM333&lt;($AX333+1)),"оранжевый",IF(AND($AX333&lt;AM333,AM333&lt;($AY333+1)),"желтый",IF(AND(0&lt;AM333,AM333&gt;=$AZ333),"зеленый","")))))</f>
        <v>0</v>
      </c>
      <c r="AW333" s="117" t="e">
        <f>VLOOKUP(E333,КТ!$A$4:$AC$911,26,0)</f>
        <v>#N/A</v>
      </c>
      <c r="AX333" s="116" t="e">
        <f>VLOOKUP(E333,КТ!$A$4:$AC$911,27,0)</f>
        <v>#N/A</v>
      </c>
      <c r="AY333" s="116" t="e">
        <f>VLOOKUP(E333,КТ!$A$4:$AC$911,28,0)</f>
        <v>#N/A</v>
      </c>
      <c r="AZ333" s="118" t="e">
        <f>VLOOKUP(E333,КТ!$A$4:$AC$911,29,0)</f>
        <v>#N/A</v>
      </c>
      <c r="BA333" s="119"/>
      <c r="BB333" s="119"/>
      <c r="BC333" s="119"/>
      <c r="BD333" s="131" t="e">
        <f t="shared" si="37"/>
        <v>#N/A</v>
      </c>
      <c r="BE333" s="120" t="str">
        <f>IF(E333="","",(VLOOKUP(E333,КТ!$A$4:$AD$911,30,0)))</f>
        <v/>
      </c>
      <c r="BF333" s="121" t="str">
        <f>IF(E333="","",(VLOOKUP(E333,КТ!$A$4:$AD$911,5,0)))</f>
        <v/>
      </c>
      <c r="BG333" s="122"/>
      <c r="BH333" s="132"/>
      <c r="BI333" s="132"/>
      <c r="BJ333" s="132"/>
      <c r="BK333" s="123"/>
      <c r="BL333" s="124"/>
      <c r="BM333" s="125" t="str">
        <f>IFERROR(VLOOKUP(E333,КТ!$A$4:$AE$911,31,FALSE),"")</f>
        <v/>
      </c>
      <c r="BN333" s="124"/>
      <c r="BO333" s="126"/>
      <c r="BP333" s="124"/>
      <c r="BQ333" s="124"/>
      <c r="BR333" s="127"/>
      <c r="BS333" s="127"/>
      <c r="BT333" s="128"/>
      <c r="BU333" s="128"/>
      <c r="BV333" s="129"/>
      <c r="BW333" s="129"/>
      <c r="BX333" s="129"/>
    </row>
    <row r="334" spans="1:76" s="90" customFormat="1" x14ac:dyDescent="0.25">
      <c r="A334" s="91"/>
      <c r="B334" s="278">
        <v>324</v>
      </c>
      <c r="C334" s="93"/>
      <c r="D334" s="92"/>
      <c r="E334" s="130"/>
      <c r="F334" s="94" t="e">
        <f>VLOOKUP(E334,КТ!$A$4:$B$911,2,0)</f>
        <v>#N/A</v>
      </c>
      <c r="G334" s="95"/>
      <c r="H334" s="96"/>
      <c r="I334" s="97"/>
      <c r="J334" s="98"/>
      <c r="K334" s="99"/>
      <c r="L334" s="100" t="str">
        <f t="shared" si="33"/>
        <v>НЕТ</v>
      </c>
      <c r="M334" s="101" t="e">
        <f>VLOOKUP(E334,КТ!$A$4:$X$911,24,FALSE)</f>
        <v>#N/A</v>
      </c>
      <c r="N334" s="99"/>
      <c r="O334" s="99"/>
      <c r="P334" s="102"/>
      <c r="Q334" s="103"/>
      <c r="R334" s="103"/>
      <c r="S334" s="103"/>
      <c r="T334" s="104"/>
      <c r="U334" s="105"/>
      <c r="V334" s="105"/>
      <c r="W334" s="105"/>
      <c r="X334" s="105"/>
      <c r="Y334" s="105"/>
      <c r="Z334" s="105"/>
      <c r="AA334" s="105"/>
      <c r="AB334" s="105"/>
      <c r="AC334" s="105"/>
      <c r="AD334" s="105"/>
      <c r="AE334" s="105"/>
      <c r="AF334" s="105"/>
      <c r="AG334" s="106"/>
      <c r="AH334" s="107"/>
      <c r="AI334" s="108"/>
      <c r="AJ334" s="109"/>
      <c r="AK334" s="109"/>
      <c r="AL334" s="109"/>
      <c r="AM334" s="297" t="e">
        <f>VLOOKUP(J334,[2]Лист2!$A$2:$B$44,2,FALSE)</f>
        <v>#N/A</v>
      </c>
      <c r="AN334" s="110"/>
      <c r="AO334" s="298" t="e">
        <f>VLOOKUP(J334,[3]Общее!$A$2:$B$111,2,FALSE)/1000</f>
        <v>#N/A</v>
      </c>
      <c r="AP334" s="111" t="str">
        <f t="shared" si="34"/>
        <v/>
      </c>
      <c r="AQ334" s="112"/>
      <c r="AR334" s="113">
        <f t="shared" si="35"/>
        <v>0</v>
      </c>
      <c r="AS334" s="114" t="str">
        <f t="shared" si="36"/>
        <v/>
      </c>
      <c r="AT334" s="115"/>
      <c r="AU334" s="108"/>
      <c r="AV334" s="116" t="b">
        <f>IF(AND(ISERR(FIND({"."},AM334))),IF(AND(0&lt;AM334,AM334&lt;($AW334+1)),"красный",IF(AND($AW334&lt;AM334,AM334&lt;($AX334+1)),"оранжевый",IF(AND($AX334&lt;AM334,AM334&lt;($AY334+1)),"желтый",IF(AND(0&lt;AM334,AM334&gt;=$AZ334),"зеленый","")))))</f>
        <v>0</v>
      </c>
      <c r="AW334" s="117" t="e">
        <f>VLOOKUP(E334,КТ!$A$4:$AC$911,26,0)</f>
        <v>#N/A</v>
      </c>
      <c r="AX334" s="116" t="e">
        <f>VLOOKUP(E334,КТ!$A$4:$AC$911,27,0)</f>
        <v>#N/A</v>
      </c>
      <c r="AY334" s="116" t="e">
        <f>VLOOKUP(E334,КТ!$A$4:$AC$911,28,0)</f>
        <v>#N/A</v>
      </c>
      <c r="AZ334" s="118" t="e">
        <f>VLOOKUP(E334,КТ!$A$4:$AC$911,29,0)</f>
        <v>#N/A</v>
      </c>
      <c r="BA334" s="119"/>
      <c r="BB334" s="119"/>
      <c r="BC334" s="119"/>
      <c r="BD334" s="131" t="e">
        <f t="shared" si="37"/>
        <v>#N/A</v>
      </c>
      <c r="BE334" s="120" t="str">
        <f>IF(E334="","",(VLOOKUP(E334,КТ!$A$4:$AD$911,30,0)))</f>
        <v/>
      </c>
      <c r="BF334" s="121" t="str">
        <f>IF(E334="","",(VLOOKUP(E334,КТ!$A$4:$AD$911,5,0)))</f>
        <v/>
      </c>
      <c r="BG334" s="122"/>
      <c r="BH334" s="132"/>
      <c r="BI334" s="132"/>
      <c r="BJ334" s="132"/>
      <c r="BK334" s="123"/>
      <c r="BL334" s="124"/>
      <c r="BM334" s="125" t="str">
        <f>IFERROR(VLOOKUP(E334,КТ!$A$4:$AE$911,31,FALSE),"")</f>
        <v/>
      </c>
      <c r="BN334" s="124"/>
      <c r="BO334" s="126"/>
      <c r="BP334" s="124"/>
      <c r="BQ334" s="124"/>
      <c r="BR334" s="127"/>
      <c r="BS334" s="127"/>
      <c r="BT334" s="128"/>
      <c r="BU334" s="128"/>
      <c r="BV334" s="129"/>
      <c r="BW334" s="129"/>
      <c r="BX334" s="129"/>
    </row>
    <row r="335" spans="1:76" s="90" customFormat="1" x14ac:dyDescent="0.25">
      <c r="A335" s="91"/>
      <c r="B335" s="278">
        <v>325</v>
      </c>
      <c r="C335" s="93"/>
      <c r="D335" s="92"/>
      <c r="E335" s="130"/>
      <c r="F335" s="94" t="e">
        <f>VLOOKUP(E335,КТ!$A$4:$B$911,2,0)</f>
        <v>#N/A</v>
      </c>
      <c r="G335" s="95"/>
      <c r="H335" s="96"/>
      <c r="I335" s="97"/>
      <c r="J335" s="98"/>
      <c r="K335" s="99"/>
      <c r="L335" s="100" t="str">
        <f t="shared" si="33"/>
        <v>НЕТ</v>
      </c>
      <c r="M335" s="101" t="e">
        <f>VLOOKUP(E335,КТ!$A$4:$X$911,24,FALSE)</f>
        <v>#N/A</v>
      </c>
      <c r="N335" s="99"/>
      <c r="O335" s="99"/>
      <c r="P335" s="102"/>
      <c r="Q335" s="103"/>
      <c r="R335" s="103"/>
      <c r="S335" s="103"/>
      <c r="T335" s="104"/>
      <c r="U335" s="105"/>
      <c r="V335" s="105"/>
      <c r="W335" s="105"/>
      <c r="X335" s="105"/>
      <c r="Y335" s="105"/>
      <c r="Z335" s="105"/>
      <c r="AA335" s="105"/>
      <c r="AB335" s="105"/>
      <c r="AC335" s="105"/>
      <c r="AD335" s="105"/>
      <c r="AE335" s="105"/>
      <c r="AF335" s="105"/>
      <c r="AG335" s="106"/>
      <c r="AH335" s="107"/>
      <c r="AI335" s="108"/>
      <c r="AJ335" s="109"/>
      <c r="AK335" s="109"/>
      <c r="AL335" s="109"/>
      <c r="AM335" s="297" t="e">
        <f>VLOOKUP(J335,[2]Лист2!$A$2:$B$44,2,FALSE)</f>
        <v>#N/A</v>
      </c>
      <c r="AN335" s="110"/>
      <c r="AO335" s="298" t="e">
        <f>VLOOKUP(J335,[3]Общее!$A$2:$B$111,2,FALSE)/1000</f>
        <v>#N/A</v>
      </c>
      <c r="AP335" s="111" t="str">
        <f t="shared" si="34"/>
        <v/>
      </c>
      <c r="AQ335" s="112"/>
      <c r="AR335" s="113">
        <f t="shared" si="35"/>
        <v>0</v>
      </c>
      <c r="AS335" s="114" t="str">
        <f t="shared" si="36"/>
        <v/>
      </c>
      <c r="AT335" s="115"/>
      <c r="AU335" s="108"/>
      <c r="AV335" s="116" t="b">
        <f>IF(AND(ISERR(FIND({"."},AM335))),IF(AND(0&lt;AM335,AM335&lt;($AW335+1)),"красный",IF(AND($AW335&lt;AM335,AM335&lt;($AX335+1)),"оранжевый",IF(AND($AX335&lt;AM335,AM335&lt;($AY335+1)),"желтый",IF(AND(0&lt;AM335,AM335&gt;=$AZ335),"зеленый","")))))</f>
        <v>0</v>
      </c>
      <c r="AW335" s="117" t="e">
        <f>VLOOKUP(E335,КТ!$A$4:$AC$911,26,0)</f>
        <v>#N/A</v>
      </c>
      <c r="AX335" s="116" t="e">
        <f>VLOOKUP(E335,КТ!$A$4:$AC$911,27,0)</f>
        <v>#N/A</v>
      </c>
      <c r="AY335" s="116" t="e">
        <f>VLOOKUP(E335,КТ!$A$4:$AC$911,28,0)</f>
        <v>#N/A</v>
      </c>
      <c r="AZ335" s="118" t="e">
        <f>VLOOKUP(E335,КТ!$A$4:$AC$911,29,0)</f>
        <v>#N/A</v>
      </c>
      <c r="BA335" s="119"/>
      <c r="BB335" s="119"/>
      <c r="BC335" s="119"/>
      <c r="BD335" s="131" t="e">
        <f t="shared" si="37"/>
        <v>#N/A</v>
      </c>
      <c r="BE335" s="120" t="str">
        <f>IF(E335="","",(VLOOKUP(E335,КТ!$A$4:$AD$911,30,0)))</f>
        <v/>
      </c>
      <c r="BF335" s="121" t="str">
        <f>IF(E335="","",(VLOOKUP(E335,КТ!$A$4:$AD$911,5,0)))</f>
        <v/>
      </c>
      <c r="BG335" s="122"/>
      <c r="BH335" s="132"/>
      <c r="BI335" s="132"/>
      <c r="BJ335" s="132"/>
      <c r="BK335" s="123"/>
      <c r="BL335" s="124"/>
      <c r="BM335" s="125" t="str">
        <f>IFERROR(VLOOKUP(E335,КТ!$A$4:$AE$911,31,FALSE),"")</f>
        <v/>
      </c>
      <c r="BN335" s="124"/>
      <c r="BO335" s="126"/>
      <c r="BP335" s="124"/>
      <c r="BQ335" s="124"/>
      <c r="BR335" s="127"/>
      <c r="BS335" s="127"/>
      <c r="BT335" s="128"/>
      <c r="BU335" s="128"/>
      <c r="BV335" s="129"/>
      <c r="BW335" s="129"/>
      <c r="BX335" s="129"/>
    </row>
    <row r="336" spans="1:76" s="90" customFormat="1" x14ac:dyDescent="0.25">
      <c r="A336" s="91"/>
      <c r="B336" s="278">
        <v>326</v>
      </c>
      <c r="C336" s="93"/>
      <c r="D336" s="92"/>
      <c r="E336" s="130"/>
      <c r="F336" s="94" t="e">
        <f>VLOOKUP(E336,КТ!$A$4:$B$911,2,0)</f>
        <v>#N/A</v>
      </c>
      <c r="G336" s="95"/>
      <c r="H336" s="96"/>
      <c r="I336" s="97"/>
      <c r="J336" s="98"/>
      <c r="K336" s="99"/>
      <c r="L336" s="100" t="str">
        <f t="shared" si="33"/>
        <v>НЕТ</v>
      </c>
      <c r="M336" s="101" t="e">
        <f>VLOOKUP(E336,КТ!$A$4:$X$911,24,FALSE)</f>
        <v>#N/A</v>
      </c>
      <c r="N336" s="99"/>
      <c r="O336" s="99"/>
      <c r="P336" s="102"/>
      <c r="Q336" s="103"/>
      <c r="R336" s="103"/>
      <c r="S336" s="103"/>
      <c r="T336" s="104"/>
      <c r="U336" s="105"/>
      <c r="V336" s="105"/>
      <c r="W336" s="105"/>
      <c r="X336" s="105"/>
      <c r="Y336" s="105"/>
      <c r="Z336" s="105"/>
      <c r="AA336" s="105"/>
      <c r="AB336" s="105"/>
      <c r="AC336" s="105"/>
      <c r="AD336" s="105"/>
      <c r="AE336" s="105"/>
      <c r="AF336" s="105"/>
      <c r="AG336" s="106"/>
      <c r="AH336" s="107"/>
      <c r="AI336" s="108"/>
      <c r="AJ336" s="109"/>
      <c r="AK336" s="109"/>
      <c r="AL336" s="109"/>
      <c r="AM336" s="297" t="e">
        <f>VLOOKUP(J336,[2]Лист2!$A$2:$B$44,2,FALSE)</f>
        <v>#N/A</v>
      </c>
      <c r="AN336" s="110"/>
      <c r="AO336" s="298" t="e">
        <f>VLOOKUP(J336,[3]Общее!$A$2:$B$111,2,FALSE)/1000</f>
        <v>#N/A</v>
      </c>
      <c r="AP336" s="111" t="str">
        <f t="shared" si="34"/>
        <v/>
      </c>
      <c r="AQ336" s="112"/>
      <c r="AR336" s="113">
        <f t="shared" si="35"/>
        <v>0</v>
      </c>
      <c r="AS336" s="114" t="str">
        <f t="shared" si="36"/>
        <v/>
      </c>
      <c r="AT336" s="115"/>
      <c r="AU336" s="108"/>
      <c r="AV336" s="116" t="b">
        <f>IF(AND(ISERR(FIND({"."},AM336))),IF(AND(0&lt;AM336,AM336&lt;($AW336+1)),"красный",IF(AND($AW336&lt;AM336,AM336&lt;($AX336+1)),"оранжевый",IF(AND($AX336&lt;AM336,AM336&lt;($AY336+1)),"желтый",IF(AND(0&lt;AM336,AM336&gt;=$AZ336),"зеленый","")))))</f>
        <v>0</v>
      </c>
      <c r="AW336" s="117" t="e">
        <f>VLOOKUP(E336,КТ!$A$4:$AC$911,26,0)</f>
        <v>#N/A</v>
      </c>
      <c r="AX336" s="116" t="e">
        <f>VLOOKUP(E336,КТ!$A$4:$AC$911,27,0)</f>
        <v>#N/A</v>
      </c>
      <c r="AY336" s="116" t="e">
        <f>VLOOKUP(E336,КТ!$A$4:$AC$911,28,0)</f>
        <v>#N/A</v>
      </c>
      <c r="AZ336" s="118" t="e">
        <f>VLOOKUP(E336,КТ!$A$4:$AC$911,29,0)</f>
        <v>#N/A</v>
      </c>
      <c r="BA336" s="119"/>
      <c r="BB336" s="119"/>
      <c r="BC336" s="119"/>
      <c r="BD336" s="131" t="e">
        <f t="shared" si="37"/>
        <v>#N/A</v>
      </c>
      <c r="BE336" s="120" t="str">
        <f>IF(E336="","",(VLOOKUP(E336,КТ!$A$4:$AD$911,30,0)))</f>
        <v/>
      </c>
      <c r="BF336" s="121" t="str">
        <f>IF(E336="","",(VLOOKUP(E336,КТ!$A$4:$AD$911,5,0)))</f>
        <v/>
      </c>
      <c r="BG336" s="122"/>
      <c r="BH336" s="132"/>
      <c r="BI336" s="132"/>
      <c r="BJ336" s="132"/>
      <c r="BK336" s="123"/>
      <c r="BL336" s="124"/>
      <c r="BM336" s="125" t="str">
        <f>IFERROR(VLOOKUP(E336,КТ!$A$4:$AE$911,31,FALSE),"")</f>
        <v/>
      </c>
      <c r="BN336" s="124"/>
      <c r="BO336" s="126"/>
      <c r="BP336" s="124"/>
      <c r="BQ336" s="124"/>
      <c r="BR336" s="127"/>
      <c r="BS336" s="127"/>
      <c r="BT336" s="128"/>
      <c r="BU336" s="128"/>
      <c r="BV336" s="129"/>
      <c r="BW336" s="129"/>
      <c r="BX336" s="129"/>
    </row>
    <row r="337" spans="1:76" s="90" customFormat="1" x14ac:dyDescent="0.25">
      <c r="A337" s="91"/>
      <c r="B337" s="278">
        <v>327</v>
      </c>
      <c r="C337" s="93"/>
      <c r="D337" s="92"/>
      <c r="E337" s="130"/>
      <c r="F337" s="94" t="e">
        <f>VLOOKUP(E337,КТ!$A$4:$B$911,2,0)</f>
        <v>#N/A</v>
      </c>
      <c r="G337" s="95"/>
      <c r="H337" s="96"/>
      <c r="I337" s="97"/>
      <c r="J337" s="98"/>
      <c r="K337" s="99"/>
      <c r="L337" s="100" t="str">
        <f t="shared" si="33"/>
        <v>НЕТ</v>
      </c>
      <c r="M337" s="101" t="e">
        <f>VLOOKUP(E337,КТ!$A$4:$X$911,24,FALSE)</f>
        <v>#N/A</v>
      </c>
      <c r="N337" s="99"/>
      <c r="O337" s="99"/>
      <c r="P337" s="102"/>
      <c r="Q337" s="103"/>
      <c r="R337" s="103"/>
      <c r="S337" s="103"/>
      <c r="T337" s="104"/>
      <c r="U337" s="105"/>
      <c r="V337" s="105"/>
      <c r="W337" s="105"/>
      <c r="X337" s="105"/>
      <c r="Y337" s="105"/>
      <c r="Z337" s="105"/>
      <c r="AA337" s="105"/>
      <c r="AB337" s="105"/>
      <c r="AC337" s="105"/>
      <c r="AD337" s="105"/>
      <c r="AE337" s="105"/>
      <c r="AF337" s="105"/>
      <c r="AG337" s="106"/>
      <c r="AH337" s="107"/>
      <c r="AI337" s="108"/>
      <c r="AJ337" s="109"/>
      <c r="AK337" s="109"/>
      <c r="AL337" s="109"/>
      <c r="AM337" s="297" t="e">
        <f>VLOOKUP(J337,[2]Лист2!$A$2:$B$44,2,FALSE)</f>
        <v>#N/A</v>
      </c>
      <c r="AN337" s="110"/>
      <c r="AO337" s="298" t="e">
        <f>VLOOKUP(J337,[3]Общее!$A$2:$B$111,2,FALSE)/1000</f>
        <v>#N/A</v>
      </c>
      <c r="AP337" s="111" t="str">
        <f t="shared" si="34"/>
        <v/>
      </c>
      <c r="AQ337" s="112"/>
      <c r="AR337" s="113">
        <f t="shared" si="35"/>
        <v>0</v>
      </c>
      <c r="AS337" s="114" t="str">
        <f t="shared" si="36"/>
        <v/>
      </c>
      <c r="AT337" s="115"/>
      <c r="AU337" s="108"/>
      <c r="AV337" s="116" t="b">
        <f>IF(AND(ISERR(FIND({"."},AM337))),IF(AND(0&lt;AM337,AM337&lt;($AW337+1)),"красный",IF(AND($AW337&lt;AM337,AM337&lt;($AX337+1)),"оранжевый",IF(AND($AX337&lt;AM337,AM337&lt;($AY337+1)),"желтый",IF(AND(0&lt;AM337,AM337&gt;=$AZ337),"зеленый","")))))</f>
        <v>0</v>
      </c>
      <c r="AW337" s="117" t="e">
        <f>VLOOKUP(E337,КТ!$A$4:$AC$911,26,0)</f>
        <v>#N/A</v>
      </c>
      <c r="AX337" s="116" t="e">
        <f>VLOOKUP(E337,КТ!$A$4:$AC$911,27,0)</f>
        <v>#N/A</v>
      </c>
      <c r="AY337" s="116" t="e">
        <f>VLOOKUP(E337,КТ!$A$4:$AC$911,28,0)</f>
        <v>#N/A</v>
      </c>
      <c r="AZ337" s="118" t="e">
        <f>VLOOKUP(E337,КТ!$A$4:$AC$911,29,0)</f>
        <v>#N/A</v>
      </c>
      <c r="BA337" s="119"/>
      <c r="BB337" s="119"/>
      <c r="BC337" s="119"/>
      <c r="BD337" s="131" t="e">
        <f t="shared" si="37"/>
        <v>#N/A</v>
      </c>
      <c r="BE337" s="120" t="str">
        <f>IF(E337="","",(VLOOKUP(E337,КТ!$A$4:$AD$911,30,0)))</f>
        <v/>
      </c>
      <c r="BF337" s="121" t="str">
        <f>IF(E337="","",(VLOOKUP(E337,КТ!$A$4:$AD$911,5,0)))</f>
        <v/>
      </c>
      <c r="BG337" s="122"/>
      <c r="BH337" s="132"/>
      <c r="BI337" s="132"/>
      <c r="BJ337" s="132"/>
      <c r="BK337" s="123"/>
      <c r="BL337" s="124"/>
      <c r="BM337" s="125" t="str">
        <f>IFERROR(VLOOKUP(E337,КТ!$A$4:$AE$911,31,FALSE),"")</f>
        <v/>
      </c>
      <c r="BN337" s="124"/>
      <c r="BO337" s="126"/>
      <c r="BP337" s="124"/>
      <c r="BQ337" s="124"/>
      <c r="BR337" s="127"/>
      <c r="BS337" s="127"/>
      <c r="BT337" s="128"/>
      <c r="BU337" s="128"/>
      <c r="BV337" s="129"/>
      <c r="BW337" s="129"/>
      <c r="BX337" s="129"/>
    </row>
    <row r="338" spans="1:76" s="90" customFormat="1" x14ac:dyDescent="0.25">
      <c r="A338" s="91"/>
      <c r="B338" s="278">
        <v>328</v>
      </c>
      <c r="C338" s="93"/>
      <c r="D338" s="92"/>
      <c r="E338" s="130"/>
      <c r="F338" s="94" t="e">
        <f>VLOOKUP(E338,КТ!$A$4:$B$911,2,0)</f>
        <v>#N/A</v>
      </c>
      <c r="G338" s="95"/>
      <c r="H338" s="96"/>
      <c r="I338" s="97"/>
      <c r="J338" s="98"/>
      <c r="K338" s="99"/>
      <c r="L338" s="100" t="str">
        <f t="shared" si="33"/>
        <v>НЕТ</v>
      </c>
      <c r="M338" s="101" t="e">
        <f>VLOOKUP(E338,КТ!$A$4:$X$911,24,FALSE)</f>
        <v>#N/A</v>
      </c>
      <c r="N338" s="99"/>
      <c r="O338" s="99"/>
      <c r="P338" s="102"/>
      <c r="Q338" s="103"/>
      <c r="R338" s="103"/>
      <c r="S338" s="103"/>
      <c r="T338" s="104"/>
      <c r="U338" s="105"/>
      <c r="V338" s="105"/>
      <c r="W338" s="105"/>
      <c r="X338" s="105"/>
      <c r="Y338" s="105"/>
      <c r="Z338" s="105"/>
      <c r="AA338" s="105"/>
      <c r="AB338" s="105"/>
      <c r="AC338" s="105"/>
      <c r="AD338" s="105"/>
      <c r="AE338" s="105"/>
      <c r="AF338" s="105"/>
      <c r="AG338" s="106"/>
      <c r="AH338" s="107"/>
      <c r="AI338" s="108"/>
      <c r="AJ338" s="109"/>
      <c r="AK338" s="109"/>
      <c r="AL338" s="109"/>
      <c r="AM338" s="297" t="e">
        <f>VLOOKUP(J338,[2]Лист2!$A$2:$B$44,2,FALSE)</f>
        <v>#N/A</v>
      </c>
      <c r="AN338" s="110"/>
      <c r="AO338" s="298" t="e">
        <f>VLOOKUP(J338,[3]Общее!$A$2:$B$111,2,FALSE)/1000</f>
        <v>#N/A</v>
      </c>
      <c r="AP338" s="111" t="str">
        <f t="shared" si="34"/>
        <v/>
      </c>
      <c r="AQ338" s="112"/>
      <c r="AR338" s="113">
        <f t="shared" si="35"/>
        <v>0</v>
      </c>
      <c r="AS338" s="114" t="str">
        <f t="shared" si="36"/>
        <v/>
      </c>
      <c r="AT338" s="115"/>
      <c r="AU338" s="108"/>
      <c r="AV338" s="116" t="b">
        <f>IF(AND(ISERR(FIND({"."},AM338))),IF(AND(0&lt;AM338,AM338&lt;($AW338+1)),"красный",IF(AND($AW338&lt;AM338,AM338&lt;($AX338+1)),"оранжевый",IF(AND($AX338&lt;AM338,AM338&lt;($AY338+1)),"желтый",IF(AND(0&lt;AM338,AM338&gt;=$AZ338),"зеленый","")))))</f>
        <v>0</v>
      </c>
      <c r="AW338" s="117" t="e">
        <f>VLOOKUP(E338,КТ!$A$4:$AC$911,26,0)</f>
        <v>#N/A</v>
      </c>
      <c r="AX338" s="116" t="e">
        <f>VLOOKUP(E338,КТ!$A$4:$AC$911,27,0)</f>
        <v>#N/A</v>
      </c>
      <c r="AY338" s="116" t="e">
        <f>VLOOKUP(E338,КТ!$A$4:$AC$911,28,0)</f>
        <v>#N/A</v>
      </c>
      <c r="AZ338" s="118" t="e">
        <f>VLOOKUP(E338,КТ!$A$4:$AC$911,29,0)</f>
        <v>#N/A</v>
      </c>
      <c r="BA338" s="119"/>
      <c r="BB338" s="119"/>
      <c r="BC338" s="119"/>
      <c r="BD338" s="131" t="e">
        <f t="shared" si="37"/>
        <v>#N/A</v>
      </c>
      <c r="BE338" s="120" t="str">
        <f>IF(E338="","",(VLOOKUP(E338,КТ!$A$4:$AD$911,30,0)))</f>
        <v/>
      </c>
      <c r="BF338" s="121" t="str">
        <f>IF(E338="","",(VLOOKUP(E338,КТ!$A$4:$AD$911,5,0)))</f>
        <v/>
      </c>
      <c r="BG338" s="122"/>
      <c r="BH338" s="132"/>
      <c r="BI338" s="132"/>
      <c r="BJ338" s="132"/>
      <c r="BK338" s="123"/>
      <c r="BL338" s="124"/>
      <c r="BM338" s="125" t="str">
        <f>IFERROR(VLOOKUP(E338,КТ!$A$4:$AE$911,31,FALSE),"")</f>
        <v/>
      </c>
      <c r="BN338" s="124"/>
      <c r="BO338" s="126"/>
      <c r="BP338" s="124"/>
      <c r="BQ338" s="124"/>
      <c r="BR338" s="127"/>
      <c r="BS338" s="127"/>
      <c r="BT338" s="128"/>
      <c r="BU338" s="128"/>
      <c r="BV338" s="129"/>
      <c r="BW338" s="129"/>
      <c r="BX338" s="129"/>
    </row>
    <row r="339" spans="1:76" s="90" customFormat="1" x14ac:dyDescent="0.25">
      <c r="A339" s="91"/>
      <c r="B339" s="278">
        <v>329</v>
      </c>
      <c r="C339" s="93"/>
      <c r="D339" s="92"/>
      <c r="E339" s="130"/>
      <c r="F339" s="94" t="e">
        <f>VLOOKUP(E339,КТ!$A$4:$B$911,2,0)</f>
        <v>#N/A</v>
      </c>
      <c r="G339" s="95"/>
      <c r="H339" s="96"/>
      <c r="I339" s="97"/>
      <c r="J339" s="98"/>
      <c r="K339" s="99"/>
      <c r="L339" s="100" t="str">
        <f t="shared" si="33"/>
        <v>НЕТ</v>
      </c>
      <c r="M339" s="101" t="e">
        <f>VLOOKUP(E339,КТ!$A$4:$X$911,24,FALSE)</f>
        <v>#N/A</v>
      </c>
      <c r="N339" s="99"/>
      <c r="O339" s="99"/>
      <c r="P339" s="102"/>
      <c r="Q339" s="103"/>
      <c r="R339" s="103"/>
      <c r="S339" s="103"/>
      <c r="T339" s="104"/>
      <c r="U339" s="105"/>
      <c r="V339" s="105"/>
      <c r="W339" s="105"/>
      <c r="X339" s="105"/>
      <c r="Y339" s="105"/>
      <c r="Z339" s="105"/>
      <c r="AA339" s="105"/>
      <c r="AB339" s="105"/>
      <c r="AC339" s="105"/>
      <c r="AD339" s="105"/>
      <c r="AE339" s="105"/>
      <c r="AF339" s="105"/>
      <c r="AG339" s="106"/>
      <c r="AH339" s="107"/>
      <c r="AI339" s="108"/>
      <c r="AJ339" s="109"/>
      <c r="AK339" s="109"/>
      <c r="AL339" s="109"/>
      <c r="AM339" s="297" t="e">
        <f>VLOOKUP(J339,[2]Лист2!$A$2:$B$44,2,FALSE)</f>
        <v>#N/A</v>
      </c>
      <c r="AN339" s="110"/>
      <c r="AO339" s="298" t="e">
        <f>VLOOKUP(J339,[3]Общее!$A$2:$B$111,2,FALSE)/1000</f>
        <v>#N/A</v>
      </c>
      <c r="AP339" s="111" t="str">
        <f t="shared" si="34"/>
        <v/>
      </c>
      <c r="AQ339" s="112"/>
      <c r="AR339" s="113">
        <f t="shared" si="35"/>
        <v>0</v>
      </c>
      <c r="AS339" s="114" t="str">
        <f t="shared" si="36"/>
        <v/>
      </c>
      <c r="AT339" s="115"/>
      <c r="AU339" s="108"/>
      <c r="AV339" s="116" t="b">
        <f>IF(AND(ISERR(FIND({"."},AM339))),IF(AND(0&lt;AM339,AM339&lt;($AW339+1)),"красный",IF(AND($AW339&lt;AM339,AM339&lt;($AX339+1)),"оранжевый",IF(AND($AX339&lt;AM339,AM339&lt;($AY339+1)),"желтый",IF(AND(0&lt;AM339,AM339&gt;=$AZ339),"зеленый","")))))</f>
        <v>0</v>
      </c>
      <c r="AW339" s="117" t="e">
        <f>VLOOKUP(E339,КТ!$A$4:$AC$911,26,0)</f>
        <v>#N/A</v>
      </c>
      <c r="AX339" s="116" t="e">
        <f>VLOOKUP(E339,КТ!$A$4:$AC$911,27,0)</f>
        <v>#N/A</v>
      </c>
      <c r="AY339" s="116" t="e">
        <f>VLOOKUP(E339,КТ!$A$4:$AC$911,28,0)</f>
        <v>#N/A</v>
      </c>
      <c r="AZ339" s="118" t="e">
        <f>VLOOKUP(E339,КТ!$A$4:$AC$911,29,0)</f>
        <v>#N/A</v>
      </c>
      <c r="BA339" s="119"/>
      <c r="BB339" s="119"/>
      <c r="BC339" s="119"/>
      <c r="BD339" s="131" t="e">
        <f t="shared" si="37"/>
        <v>#N/A</v>
      </c>
      <c r="BE339" s="120" t="str">
        <f>IF(E339="","",(VLOOKUP(E339,КТ!$A$4:$AD$911,30,0)))</f>
        <v/>
      </c>
      <c r="BF339" s="121" t="str">
        <f>IF(E339="","",(VLOOKUP(E339,КТ!$A$4:$AD$911,5,0)))</f>
        <v/>
      </c>
      <c r="BG339" s="122"/>
      <c r="BH339" s="132"/>
      <c r="BI339" s="132"/>
      <c r="BJ339" s="132"/>
      <c r="BK339" s="123"/>
      <c r="BL339" s="124"/>
      <c r="BM339" s="125" t="str">
        <f>IFERROR(VLOOKUP(E339,КТ!$A$4:$AE$911,31,FALSE),"")</f>
        <v/>
      </c>
      <c r="BN339" s="124"/>
      <c r="BO339" s="126"/>
      <c r="BP339" s="124"/>
      <c r="BQ339" s="124"/>
      <c r="BR339" s="127"/>
      <c r="BS339" s="127"/>
      <c r="BT339" s="128"/>
      <c r="BU339" s="128"/>
      <c r="BV339" s="129"/>
      <c r="BW339" s="129"/>
      <c r="BX339" s="129"/>
    </row>
    <row r="340" spans="1:76" s="90" customFormat="1" x14ac:dyDescent="0.25">
      <c r="A340" s="91"/>
      <c r="B340" s="278">
        <v>330</v>
      </c>
      <c r="C340" s="93"/>
      <c r="D340" s="92"/>
      <c r="E340" s="130"/>
      <c r="F340" s="94" t="e">
        <f>VLOOKUP(E340,КТ!$A$4:$B$911,2,0)</f>
        <v>#N/A</v>
      </c>
      <c r="G340" s="95"/>
      <c r="H340" s="96"/>
      <c r="I340" s="97"/>
      <c r="J340" s="98"/>
      <c r="K340" s="99"/>
      <c r="L340" s="100" t="str">
        <f t="shared" si="33"/>
        <v>НЕТ</v>
      </c>
      <c r="M340" s="101" t="e">
        <f>VLOOKUP(E340,КТ!$A$4:$X$911,24,FALSE)</f>
        <v>#N/A</v>
      </c>
      <c r="N340" s="99"/>
      <c r="O340" s="99"/>
      <c r="P340" s="102"/>
      <c r="Q340" s="103"/>
      <c r="R340" s="103"/>
      <c r="S340" s="103"/>
      <c r="T340" s="104"/>
      <c r="U340" s="105"/>
      <c r="V340" s="105"/>
      <c r="W340" s="105"/>
      <c r="X340" s="105"/>
      <c r="Y340" s="105"/>
      <c r="Z340" s="105"/>
      <c r="AA340" s="105"/>
      <c r="AB340" s="105"/>
      <c r="AC340" s="105"/>
      <c r="AD340" s="105"/>
      <c r="AE340" s="105"/>
      <c r="AF340" s="105"/>
      <c r="AG340" s="106"/>
      <c r="AH340" s="107"/>
      <c r="AI340" s="108"/>
      <c r="AJ340" s="109"/>
      <c r="AK340" s="109"/>
      <c r="AL340" s="109"/>
      <c r="AM340" s="297" t="e">
        <f>VLOOKUP(J340,[2]Лист2!$A$2:$B$44,2,FALSE)</f>
        <v>#N/A</v>
      </c>
      <c r="AN340" s="110"/>
      <c r="AO340" s="298" t="e">
        <f>VLOOKUP(J340,[3]Общее!$A$2:$B$111,2,FALSE)/1000</f>
        <v>#N/A</v>
      </c>
      <c r="AP340" s="111" t="str">
        <f t="shared" si="34"/>
        <v/>
      </c>
      <c r="AQ340" s="112"/>
      <c r="AR340" s="113">
        <f t="shared" si="35"/>
        <v>0</v>
      </c>
      <c r="AS340" s="114" t="str">
        <f t="shared" si="36"/>
        <v/>
      </c>
      <c r="AT340" s="115"/>
      <c r="AU340" s="108"/>
      <c r="AV340" s="116" t="b">
        <f>IF(AND(ISERR(FIND({"."},AM340))),IF(AND(0&lt;AM340,AM340&lt;($AW340+1)),"красный",IF(AND($AW340&lt;AM340,AM340&lt;($AX340+1)),"оранжевый",IF(AND($AX340&lt;AM340,AM340&lt;($AY340+1)),"желтый",IF(AND(0&lt;AM340,AM340&gt;=$AZ340),"зеленый","")))))</f>
        <v>0</v>
      </c>
      <c r="AW340" s="117" t="e">
        <f>VLOOKUP(E340,КТ!$A$4:$AC$911,26,0)</f>
        <v>#N/A</v>
      </c>
      <c r="AX340" s="116" t="e">
        <f>VLOOKUP(E340,КТ!$A$4:$AC$911,27,0)</f>
        <v>#N/A</v>
      </c>
      <c r="AY340" s="116" t="e">
        <f>VLOOKUP(E340,КТ!$A$4:$AC$911,28,0)</f>
        <v>#N/A</v>
      </c>
      <c r="AZ340" s="118" t="e">
        <f>VLOOKUP(E340,КТ!$A$4:$AC$911,29,0)</f>
        <v>#N/A</v>
      </c>
      <c r="BA340" s="119"/>
      <c r="BB340" s="119"/>
      <c r="BC340" s="119"/>
      <c r="BD340" s="131" t="e">
        <f t="shared" si="37"/>
        <v>#N/A</v>
      </c>
      <c r="BE340" s="120" t="str">
        <f>IF(E340="","",(VLOOKUP(E340,КТ!$A$4:$AD$911,30,0)))</f>
        <v/>
      </c>
      <c r="BF340" s="121" t="str">
        <f>IF(E340="","",(VLOOKUP(E340,КТ!$A$4:$AD$911,5,0)))</f>
        <v/>
      </c>
      <c r="BG340" s="122"/>
      <c r="BH340" s="132"/>
      <c r="BI340" s="132"/>
      <c r="BJ340" s="132"/>
      <c r="BK340" s="123"/>
      <c r="BL340" s="124"/>
      <c r="BM340" s="125" t="str">
        <f>IFERROR(VLOOKUP(E340,КТ!$A$4:$AE$911,31,FALSE),"")</f>
        <v/>
      </c>
      <c r="BN340" s="124"/>
      <c r="BO340" s="126"/>
      <c r="BP340" s="124"/>
      <c r="BQ340" s="124"/>
      <c r="BR340" s="127"/>
      <c r="BS340" s="127"/>
      <c r="BT340" s="128"/>
      <c r="BU340" s="128"/>
      <c r="BV340" s="129"/>
      <c r="BW340" s="129"/>
      <c r="BX340" s="129"/>
    </row>
    <row r="341" spans="1:76" s="90" customFormat="1" x14ac:dyDescent="0.25">
      <c r="A341" s="91"/>
      <c r="B341" s="278">
        <v>331</v>
      </c>
      <c r="C341" s="93"/>
      <c r="D341" s="92"/>
      <c r="E341" s="130"/>
      <c r="F341" s="94" t="e">
        <f>VLOOKUP(E341,КТ!$A$4:$B$911,2,0)</f>
        <v>#N/A</v>
      </c>
      <c r="G341" s="95"/>
      <c r="H341" s="96"/>
      <c r="I341" s="97"/>
      <c r="J341" s="98"/>
      <c r="K341" s="99"/>
      <c r="L341" s="100" t="str">
        <f t="shared" si="33"/>
        <v>НЕТ</v>
      </c>
      <c r="M341" s="101" t="e">
        <f>VLOOKUP(E341,КТ!$A$4:$X$911,24,FALSE)</f>
        <v>#N/A</v>
      </c>
      <c r="N341" s="99"/>
      <c r="O341" s="99"/>
      <c r="P341" s="102"/>
      <c r="Q341" s="103"/>
      <c r="R341" s="103"/>
      <c r="S341" s="103"/>
      <c r="T341" s="104"/>
      <c r="U341" s="105"/>
      <c r="V341" s="105"/>
      <c r="W341" s="105"/>
      <c r="X341" s="105"/>
      <c r="Y341" s="105"/>
      <c r="Z341" s="105"/>
      <c r="AA341" s="105"/>
      <c r="AB341" s="105"/>
      <c r="AC341" s="105"/>
      <c r="AD341" s="105"/>
      <c r="AE341" s="105"/>
      <c r="AF341" s="105"/>
      <c r="AG341" s="106"/>
      <c r="AH341" s="107"/>
      <c r="AI341" s="108"/>
      <c r="AJ341" s="109"/>
      <c r="AK341" s="109"/>
      <c r="AL341" s="109"/>
      <c r="AM341" s="297" t="e">
        <f>VLOOKUP(J341,[2]Лист2!$A$2:$B$44,2,FALSE)</f>
        <v>#N/A</v>
      </c>
      <c r="AN341" s="110"/>
      <c r="AO341" s="298" t="e">
        <f>VLOOKUP(J341,[3]Общее!$A$2:$B$111,2,FALSE)/1000</f>
        <v>#N/A</v>
      </c>
      <c r="AP341" s="111" t="str">
        <f t="shared" si="34"/>
        <v/>
      </c>
      <c r="AQ341" s="112"/>
      <c r="AR341" s="113">
        <f t="shared" si="35"/>
        <v>0</v>
      </c>
      <c r="AS341" s="114" t="str">
        <f t="shared" si="36"/>
        <v/>
      </c>
      <c r="AT341" s="115"/>
      <c r="AU341" s="108"/>
      <c r="AV341" s="116" t="b">
        <f>IF(AND(ISERR(FIND({"."},AM341))),IF(AND(0&lt;AM341,AM341&lt;($AW341+1)),"красный",IF(AND($AW341&lt;AM341,AM341&lt;($AX341+1)),"оранжевый",IF(AND($AX341&lt;AM341,AM341&lt;($AY341+1)),"желтый",IF(AND(0&lt;AM341,AM341&gt;=$AZ341),"зеленый","")))))</f>
        <v>0</v>
      </c>
      <c r="AW341" s="117" t="e">
        <f>VLOOKUP(E341,КТ!$A$4:$AC$911,26,0)</f>
        <v>#N/A</v>
      </c>
      <c r="AX341" s="116" t="e">
        <f>VLOOKUP(E341,КТ!$A$4:$AC$911,27,0)</f>
        <v>#N/A</v>
      </c>
      <c r="AY341" s="116" t="e">
        <f>VLOOKUP(E341,КТ!$A$4:$AC$911,28,0)</f>
        <v>#N/A</v>
      </c>
      <c r="AZ341" s="118" t="e">
        <f>VLOOKUP(E341,КТ!$A$4:$AC$911,29,0)</f>
        <v>#N/A</v>
      </c>
      <c r="BA341" s="119"/>
      <c r="BB341" s="119"/>
      <c r="BC341" s="119"/>
      <c r="BD341" s="131" t="e">
        <f t="shared" si="37"/>
        <v>#N/A</v>
      </c>
      <c r="BE341" s="120" t="str">
        <f>IF(E341="","",(VLOOKUP(E341,КТ!$A$4:$AD$911,30,0)))</f>
        <v/>
      </c>
      <c r="BF341" s="121" t="str">
        <f>IF(E341="","",(VLOOKUP(E341,КТ!$A$4:$AD$911,5,0)))</f>
        <v/>
      </c>
      <c r="BG341" s="122"/>
      <c r="BH341" s="132"/>
      <c r="BI341" s="132"/>
      <c r="BJ341" s="132"/>
      <c r="BK341" s="123"/>
      <c r="BL341" s="124"/>
      <c r="BM341" s="125" t="str">
        <f>IFERROR(VLOOKUP(E341,КТ!$A$4:$AE$911,31,FALSE),"")</f>
        <v/>
      </c>
      <c r="BN341" s="124"/>
      <c r="BO341" s="126"/>
      <c r="BP341" s="124"/>
      <c r="BQ341" s="124"/>
      <c r="BR341" s="127"/>
      <c r="BS341" s="127"/>
      <c r="BT341" s="128"/>
      <c r="BU341" s="128"/>
      <c r="BV341" s="129"/>
      <c r="BW341" s="129"/>
      <c r="BX341" s="129"/>
    </row>
    <row r="342" spans="1:76" s="90" customFormat="1" x14ac:dyDescent="0.25">
      <c r="A342" s="91"/>
      <c r="B342" s="278">
        <v>332</v>
      </c>
      <c r="C342" s="93"/>
      <c r="D342" s="92"/>
      <c r="E342" s="130"/>
      <c r="F342" s="94" t="e">
        <f>VLOOKUP(E342,КТ!$A$4:$B$911,2,0)</f>
        <v>#N/A</v>
      </c>
      <c r="G342" s="95"/>
      <c r="H342" s="96"/>
      <c r="I342" s="97"/>
      <c r="J342" s="98"/>
      <c r="K342" s="99"/>
      <c r="L342" s="100" t="str">
        <f t="shared" si="33"/>
        <v>НЕТ</v>
      </c>
      <c r="M342" s="101" t="e">
        <f>VLOOKUP(E342,КТ!$A$4:$X$911,24,FALSE)</f>
        <v>#N/A</v>
      </c>
      <c r="N342" s="99"/>
      <c r="O342" s="99"/>
      <c r="P342" s="102"/>
      <c r="Q342" s="103"/>
      <c r="R342" s="103"/>
      <c r="S342" s="103"/>
      <c r="T342" s="104"/>
      <c r="U342" s="105"/>
      <c r="V342" s="105"/>
      <c r="W342" s="105"/>
      <c r="X342" s="105"/>
      <c r="Y342" s="105"/>
      <c r="Z342" s="105"/>
      <c r="AA342" s="105"/>
      <c r="AB342" s="105"/>
      <c r="AC342" s="105"/>
      <c r="AD342" s="105"/>
      <c r="AE342" s="105"/>
      <c r="AF342" s="105"/>
      <c r="AG342" s="106"/>
      <c r="AH342" s="107"/>
      <c r="AI342" s="108"/>
      <c r="AJ342" s="109"/>
      <c r="AK342" s="109"/>
      <c r="AL342" s="109"/>
      <c r="AM342" s="297" t="e">
        <f>VLOOKUP(J342,[2]Лист2!$A$2:$B$44,2,FALSE)</f>
        <v>#N/A</v>
      </c>
      <c r="AN342" s="110"/>
      <c r="AO342" s="298" t="e">
        <f>VLOOKUP(J342,[3]Общее!$A$2:$B$111,2,FALSE)/1000</f>
        <v>#N/A</v>
      </c>
      <c r="AP342" s="111" t="str">
        <f t="shared" si="34"/>
        <v/>
      </c>
      <c r="AQ342" s="112"/>
      <c r="AR342" s="113">
        <f t="shared" si="35"/>
        <v>0</v>
      </c>
      <c r="AS342" s="114" t="str">
        <f t="shared" si="36"/>
        <v/>
      </c>
      <c r="AT342" s="115"/>
      <c r="AU342" s="108"/>
      <c r="AV342" s="116" t="b">
        <f>IF(AND(ISERR(FIND({"."},AM342))),IF(AND(0&lt;AM342,AM342&lt;($AW342+1)),"красный",IF(AND($AW342&lt;AM342,AM342&lt;($AX342+1)),"оранжевый",IF(AND($AX342&lt;AM342,AM342&lt;($AY342+1)),"желтый",IF(AND(0&lt;AM342,AM342&gt;=$AZ342),"зеленый","")))))</f>
        <v>0</v>
      </c>
      <c r="AW342" s="117" t="e">
        <f>VLOOKUP(E342,КТ!$A$4:$AC$911,26,0)</f>
        <v>#N/A</v>
      </c>
      <c r="AX342" s="116" t="e">
        <f>VLOOKUP(E342,КТ!$A$4:$AC$911,27,0)</f>
        <v>#N/A</v>
      </c>
      <c r="AY342" s="116" t="e">
        <f>VLOOKUP(E342,КТ!$A$4:$AC$911,28,0)</f>
        <v>#N/A</v>
      </c>
      <c r="AZ342" s="118" t="e">
        <f>VLOOKUP(E342,КТ!$A$4:$AC$911,29,0)</f>
        <v>#N/A</v>
      </c>
      <c r="BA342" s="119"/>
      <c r="BB342" s="119"/>
      <c r="BC342" s="119"/>
      <c r="BD342" s="131" t="e">
        <f t="shared" si="37"/>
        <v>#N/A</v>
      </c>
      <c r="BE342" s="120" t="str">
        <f>IF(E342="","",(VLOOKUP(E342,КТ!$A$4:$AD$911,30,0)))</f>
        <v/>
      </c>
      <c r="BF342" s="121" t="str">
        <f>IF(E342="","",(VLOOKUP(E342,КТ!$A$4:$AD$911,5,0)))</f>
        <v/>
      </c>
      <c r="BG342" s="122"/>
      <c r="BH342" s="132"/>
      <c r="BI342" s="132"/>
      <c r="BJ342" s="132"/>
      <c r="BK342" s="123"/>
      <c r="BL342" s="124"/>
      <c r="BM342" s="125" t="str">
        <f>IFERROR(VLOOKUP(E342,КТ!$A$4:$AE$911,31,FALSE),"")</f>
        <v/>
      </c>
      <c r="BN342" s="124"/>
      <c r="BO342" s="126"/>
      <c r="BP342" s="124"/>
      <c r="BQ342" s="124"/>
      <c r="BR342" s="127"/>
      <c r="BS342" s="127"/>
      <c r="BT342" s="128"/>
      <c r="BU342" s="128"/>
      <c r="BV342" s="129"/>
      <c r="BW342" s="129"/>
      <c r="BX342" s="129"/>
    </row>
    <row r="343" spans="1:76" s="90" customFormat="1" x14ac:dyDescent="0.25">
      <c r="A343" s="91"/>
      <c r="B343" s="278">
        <v>333</v>
      </c>
      <c r="C343" s="93"/>
      <c r="D343" s="92"/>
      <c r="E343" s="130"/>
      <c r="F343" s="94" t="e">
        <f>VLOOKUP(E343,КТ!$A$4:$B$911,2,0)</f>
        <v>#N/A</v>
      </c>
      <c r="G343" s="95"/>
      <c r="H343" s="96"/>
      <c r="I343" s="97"/>
      <c r="J343" s="98"/>
      <c r="K343" s="99"/>
      <c r="L343" s="100" t="str">
        <f t="shared" si="33"/>
        <v>НЕТ</v>
      </c>
      <c r="M343" s="101" t="e">
        <f>VLOOKUP(E343,КТ!$A$4:$X$911,24,FALSE)</f>
        <v>#N/A</v>
      </c>
      <c r="N343" s="99"/>
      <c r="O343" s="99"/>
      <c r="P343" s="102"/>
      <c r="Q343" s="103"/>
      <c r="R343" s="103"/>
      <c r="S343" s="103"/>
      <c r="T343" s="104"/>
      <c r="U343" s="105"/>
      <c r="V343" s="105"/>
      <c r="W343" s="105"/>
      <c r="X343" s="105"/>
      <c r="Y343" s="105"/>
      <c r="Z343" s="105"/>
      <c r="AA343" s="105"/>
      <c r="AB343" s="105"/>
      <c r="AC343" s="105"/>
      <c r="AD343" s="105"/>
      <c r="AE343" s="105"/>
      <c r="AF343" s="105"/>
      <c r="AG343" s="106"/>
      <c r="AH343" s="107"/>
      <c r="AI343" s="108"/>
      <c r="AJ343" s="109"/>
      <c r="AK343" s="109"/>
      <c r="AL343" s="109"/>
      <c r="AM343" s="297" t="e">
        <f>VLOOKUP(J343,[2]Лист2!$A$2:$B$44,2,FALSE)</f>
        <v>#N/A</v>
      </c>
      <c r="AN343" s="110"/>
      <c r="AO343" s="298" t="e">
        <f>VLOOKUP(J343,[3]Общее!$A$2:$B$111,2,FALSE)/1000</f>
        <v>#N/A</v>
      </c>
      <c r="AP343" s="111" t="str">
        <f t="shared" si="34"/>
        <v/>
      </c>
      <c r="AQ343" s="112"/>
      <c r="AR343" s="113">
        <f t="shared" si="35"/>
        <v>0</v>
      </c>
      <c r="AS343" s="114" t="str">
        <f t="shared" si="36"/>
        <v/>
      </c>
      <c r="AT343" s="115"/>
      <c r="AU343" s="108"/>
      <c r="AV343" s="116" t="b">
        <f>IF(AND(ISERR(FIND({"."},AM343))),IF(AND(0&lt;AM343,AM343&lt;($AW343+1)),"красный",IF(AND($AW343&lt;AM343,AM343&lt;($AX343+1)),"оранжевый",IF(AND($AX343&lt;AM343,AM343&lt;($AY343+1)),"желтый",IF(AND(0&lt;AM343,AM343&gt;=$AZ343),"зеленый","")))))</f>
        <v>0</v>
      </c>
      <c r="AW343" s="117" t="e">
        <f>VLOOKUP(E343,КТ!$A$4:$AC$911,26,0)</f>
        <v>#N/A</v>
      </c>
      <c r="AX343" s="116" t="e">
        <f>VLOOKUP(E343,КТ!$A$4:$AC$911,27,0)</f>
        <v>#N/A</v>
      </c>
      <c r="AY343" s="116" t="e">
        <f>VLOOKUP(E343,КТ!$A$4:$AC$911,28,0)</f>
        <v>#N/A</v>
      </c>
      <c r="AZ343" s="118" t="e">
        <f>VLOOKUP(E343,КТ!$A$4:$AC$911,29,0)</f>
        <v>#N/A</v>
      </c>
      <c r="BA343" s="119"/>
      <c r="BB343" s="119"/>
      <c r="BC343" s="119"/>
      <c r="BD343" s="131" t="e">
        <f t="shared" si="37"/>
        <v>#N/A</v>
      </c>
      <c r="BE343" s="120" t="str">
        <f>IF(E343="","",(VLOOKUP(E343,КТ!$A$4:$AD$911,30,0)))</f>
        <v/>
      </c>
      <c r="BF343" s="121" t="str">
        <f>IF(E343="","",(VLOOKUP(E343,КТ!$A$4:$AD$911,5,0)))</f>
        <v/>
      </c>
      <c r="BG343" s="122"/>
      <c r="BH343" s="132"/>
      <c r="BI343" s="132"/>
      <c r="BJ343" s="132"/>
      <c r="BK343" s="123"/>
      <c r="BL343" s="124"/>
      <c r="BM343" s="125" t="str">
        <f>IFERROR(VLOOKUP(E343,КТ!$A$4:$AE$911,31,FALSE),"")</f>
        <v/>
      </c>
      <c r="BN343" s="124"/>
      <c r="BO343" s="126"/>
      <c r="BP343" s="124"/>
      <c r="BQ343" s="124"/>
      <c r="BR343" s="127"/>
      <c r="BS343" s="127"/>
      <c r="BT343" s="128"/>
      <c r="BU343" s="128"/>
      <c r="BV343" s="129"/>
      <c r="BW343" s="129"/>
      <c r="BX343" s="129"/>
    </row>
    <row r="344" spans="1:76" s="90" customFormat="1" x14ac:dyDescent="0.25">
      <c r="A344" s="91"/>
      <c r="B344" s="278">
        <v>334</v>
      </c>
      <c r="C344" s="93"/>
      <c r="D344" s="92"/>
      <c r="E344" s="130"/>
      <c r="F344" s="94" t="e">
        <f>VLOOKUP(E344,КТ!$A$4:$B$911,2,0)</f>
        <v>#N/A</v>
      </c>
      <c r="G344" s="95"/>
      <c r="H344" s="96"/>
      <c r="I344" s="97"/>
      <c r="J344" s="98"/>
      <c r="K344" s="99"/>
      <c r="L344" s="100" t="str">
        <f t="shared" si="33"/>
        <v>НЕТ</v>
      </c>
      <c r="M344" s="101" t="e">
        <f>VLOOKUP(E344,КТ!$A$4:$X$911,24,FALSE)</f>
        <v>#N/A</v>
      </c>
      <c r="N344" s="99"/>
      <c r="O344" s="99"/>
      <c r="P344" s="102"/>
      <c r="Q344" s="103"/>
      <c r="R344" s="103"/>
      <c r="S344" s="103"/>
      <c r="T344" s="104"/>
      <c r="U344" s="105"/>
      <c r="V344" s="105"/>
      <c r="W344" s="105"/>
      <c r="X344" s="105"/>
      <c r="Y344" s="105"/>
      <c r="Z344" s="105"/>
      <c r="AA344" s="105"/>
      <c r="AB344" s="105"/>
      <c r="AC344" s="105"/>
      <c r="AD344" s="105"/>
      <c r="AE344" s="105"/>
      <c r="AF344" s="105"/>
      <c r="AG344" s="106"/>
      <c r="AH344" s="107"/>
      <c r="AI344" s="108"/>
      <c r="AJ344" s="109"/>
      <c r="AK344" s="109"/>
      <c r="AL344" s="109"/>
      <c r="AM344" s="297" t="e">
        <f>VLOOKUP(J344,[2]Лист2!$A$2:$B$44,2,FALSE)</f>
        <v>#N/A</v>
      </c>
      <c r="AN344" s="110"/>
      <c r="AO344" s="298" t="e">
        <f>VLOOKUP(J344,[3]Общее!$A$2:$B$111,2,FALSE)/1000</f>
        <v>#N/A</v>
      </c>
      <c r="AP344" s="111" t="str">
        <f t="shared" si="34"/>
        <v/>
      </c>
      <c r="AQ344" s="112"/>
      <c r="AR344" s="113">
        <f t="shared" si="35"/>
        <v>0</v>
      </c>
      <c r="AS344" s="114" t="str">
        <f t="shared" si="36"/>
        <v/>
      </c>
      <c r="AT344" s="115"/>
      <c r="AU344" s="108"/>
      <c r="AV344" s="116" t="b">
        <f>IF(AND(ISERR(FIND({"."},AM344))),IF(AND(0&lt;AM344,AM344&lt;($AW344+1)),"красный",IF(AND($AW344&lt;AM344,AM344&lt;($AX344+1)),"оранжевый",IF(AND($AX344&lt;AM344,AM344&lt;($AY344+1)),"желтый",IF(AND(0&lt;AM344,AM344&gt;=$AZ344),"зеленый","")))))</f>
        <v>0</v>
      </c>
      <c r="AW344" s="117" t="e">
        <f>VLOOKUP(E344,КТ!$A$4:$AC$911,26,0)</f>
        <v>#N/A</v>
      </c>
      <c r="AX344" s="116" t="e">
        <f>VLOOKUP(E344,КТ!$A$4:$AC$911,27,0)</f>
        <v>#N/A</v>
      </c>
      <c r="AY344" s="116" t="e">
        <f>VLOOKUP(E344,КТ!$A$4:$AC$911,28,0)</f>
        <v>#N/A</v>
      </c>
      <c r="AZ344" s="118" t="e">
        <f>VLOOKUP(E344,КТ!$A$4:$AC$911,29,0)</f>
        <v>#N/A</v>
      </c>
      <c r="BA344" s="119"/>
      <c r="BB344" s="119"/>
      <c r="BC344" s="119"/>
      <c r="BD344" s="131" t="e">
        <f t="shared" si="37"/>
        <v>#N/A</v>
      </c>
      <c r="BE344" s="120" t="str">
        <f>IF(E344="","",(VLOOKUP(E344,КТ!$A$4:$AD$911,30,0)))</f>
        <v/>
      </c>
      <c r="BF344" s="121" t="str">
        <f>IF(E344="","",(VLOOKUP(E344,КТ!$A$4:$AD$911,5,0)))</f>
        <v/>
      </c>
      <c r="BG344" s="122"/>
      <c r="BH344" s="132"/>
      <c r="BI344" s="132"/>
      <c r="BJ344" s="132"/>
      <c r="BK344" s="123"/>
      <c r="BL344" s="124"/>
      <c r="BM344" s="125" t="str">
        <f>IFERROR(VLOOKUP(E344,КТ!$A$4:$AE$911,31,FALSE),"")</f>
        <v/>
      </c>
      <c r="BN344" s="124"/>
      <c r="BO344" s="126"/>
      <c r="BP344" s="124"/>
      <c r="BQ344" s="124"/>
      <c r="BR344" s="127"/>
      <c r="BS344" s="127"/>
      <c r="BT344" s="128"/>
      <c r="BU344" s="128"/>
      <c r="BV344" s="129"/>
      <c r="BW344" s="129"/>
      <c r="BX344" s="129"/>
    </row>
    <row r="345" spans="1:76" s="90" customFormat="1" ht="25.5" x14ac:dyDescent="0.25">
      <c r="A345" s="277"/>
      <c r="B345" s="278">
        <v>335</v>
      </c>
      <c r="C345" s="279" t="s">
        <v>216</v>
      </c>
      <c r="D345" s="278" t="s">
        <v>217</v>
      </c>
      <c r="E345" s="317">
        <v>10317</v>
      </c>
      <c r="F345" s="281" t="e">
        <f>VLOOKUP(E345,КТ!$A$4:$B$911,2,0)</f>
        <v>#N/A</v>
      </c>
      <c r="G345" s="282" t="s">
        <v>3152</v>
      </c>
      <c r="H345" s="283">
        <v>7744001497</v>
      </c>
      <c r="I345" s="284">
        <v>18130</v>
      </c>
      <c r="J345" s="334" t="s">
        <v>3064</v>
      </c>
      <c r="K345" s="337">
        <v>44900</v>
      </c>
      <c r="L345" s="287" t="str">
        <f t="shared" si="33"/>
        <v>НЕТ</v>
      </c>
      <c r="M345" s="288" t="e">
        <f>VLOOKUP(E345,КТ!$A$4:$X$911,24,FALSE)</f>
        <v>#N/A</v>
      </c>
      <c r="N345" s="289">
        <v>44900</v>
      </c>
      <c r="O345" s="289">
        <v>46022</v>
      </c>
      <c r="P345" s="290"/>
      <c r="Q345" s="291" t="s">
        <v>3223</v>
      </c>
      <c r="R345" s="291"/>
      <c r="S345" s="291" t="s">
        <v>3213</v>
      </c>
      <c r="T345" s="292" t="s">
        <v>3248</v>
      </c>
      <c r="U345" s="293"/>
      <c r="V345" s="293"/>
      <c r="W345" s="293"/>
      <c r="X345" s="293"/>
      <c r="Y345" s="293"/>
      <c r="Z345" s="293"/>
      <c r="AA345" s="293"/>
      <c r="AB345" s="293"/>
      <c r="AC345" s="293"/>
      <c r="AD345" s="293"/>
      <c r="AE345" s="293"/>
      <c r="AF345" s="293"/>
      <c r="AG345" s="294"/>
      <c r="AH345" s="295"/>
      <c r="AI345" s="296"/>
      <c r="AJ345" s="297"/>
      <c r="AK345" s="297"/>
      <c r="AL345" s="297"/>
      <c r="AM345" s="109"/>
      <c r="AN345" s="298"/>
      <c r="AO345" s="298">
        <v>0</v>
      </c>
      <c r="AP345" s="299">
        <f t="shared" si="34"/>
        <v>0</v>
      </c>
      <c r="AQ345" s="300">
        <v>3326.15</v>
      </c>
      <c r="AR345" s="301">
        <f t="shared" si="35"/>
        <v>14803.85</v>
      </c>
      <c r="AS345" s="302">
        <f t="shared" si="36"/>
        <v>18.346111417539991</v>
      </c>
      <c r="AT345" s="303"/>
      <c r="AU345" s="296"/>
      <c r="AV345" s="304" t="e">
        <f>IF(AND(ISERR(FIND({"."},AM345))),IF(AND(0&lt;AM345,AM345&lt;($AW345+1)),"красный",IF(AND($AW345&lt;AM345,AM345&lt;($AX345+1)),"оранжевый",IF(AND($AX345&lt;AM345,AM345&lt;($AY345+1)),"желтый",IF(AND(0&lt;AM345,AM345&gt;=$AZ345),"зеленый","")))))</f>
        <v>#N/A</v>
      </c>
      <c r="AW345" s="305" t="e">
        <f>VLOOKUP(E345,КТ!$A$4:$AC$911,26,0)</f>
        <v>#N/A</v>
      </c>
      <c r="AX345" s="304" t="e">
        <f>VLOOKUP(E345,КТ!$A$4:$AC$911,27,0)</f>
        <v>#N/A</v>
      </c>
      <c r="AY345" s="304" t="e">
        <f>VLOOKUP(E345,КТ!$A$4:$AC$911,28,0)</f>
        <v>#N/A</v>
      </c>
      <c r="AZ345" s="306" t="e">
        <f>VLOOKUP(E345,КТ!$A$4:$AC$911,29,0)</f>
        <v>#N/A</v>
      </c>
      <c r="BA345" s="307"/>
      <c r="BB345" s="307"/>
      <c r="BC345" s="307"/>
      <c r="BD345" s="319" t="str">
        <f t="shared" si="37"/>
        <v>соот-т</v>
      </c>
      <c r="BE345" s="309" t="e">
        <f>IF(E345="","",(VLOOKUP(E345,КТ!$A$4:$AD$911,30,0)))</f>
        <v>#N/A</v>
      </c>
      <c r="BF345" s="310" t="e">
        <f>IF(E345="","",(VLOOKUP(E345,КТ!$A$4:$AD$911,5,0)))</f>
        <v>#N/A</v>
      </c>
      <c r="BG345" s="311"/>
      <c r="BH345" s="320" t="s">
        <v>3251</v>
      </c>
      <c r="BI345" s="320"/>
      <c r="BJ345" s="320"/>
      <c r="BK345" s="312"/>
      <c r="BL345" s="313"/>
      <c r="BM345" s="314" t="str">
        <f>IFERROR(VLOOKUP(E345,КТ!$A$4:$AE$911,31,FALSE),"")</f>
        <v/>
      </c>
      <c r="BN345" s="313"/>
      <c r="BO345" s="315"/>
      <c r="BP345" s="313"/>
      <c r="BQ345" s="313"/>
      <c r="BR345" s="316"/>
      <c r="BS345" s="316"/>
      <c r="BT345" s="315"/>
      <c r="BU345" s="315"/>
      <c r="BV345" s="313"/>
      <c r="BW345" s="313"/>
      <c r="BX345" s="313"/>
    </row>
    <row r="346" spans="1:76" s="90" customFormat="1" ht="25.5" x14ac:dyDescent="0.25">
      <c r="A346" s="277"/>
      <c r="B346" s="278">
        <v>336</v>
      </c>
      <c r="C346" s="279" t="s">
        <v>216</v>
      </c>
      <c r="D346" s="278" t="s">
        <v>3201</v>
      </c>
      <c r="E346" s="317">
        <v>90504</v>
      </c>
      <c r="F346" s="281" t="e">
        <f>VLOOKUP(E346,КТ!$A$4:$B$911,2,0)</f>
        <v>#N/A</v>
      </c>
      <c r="G346" s="282" t="s">
        <v>3177</v>
      </c>
      <c r="H346" s="283">
        <v>7816483740</v>
      </c>
      <c r="I346" s="284">
        <v>1814147.895</v>
      </c>
      <c r="J346" s="334" t="s">
        <v>3100</v>
      </c>
      <c r="K346" s="337">
        <v>43784</v>
      </c>
      <c r="L346" s="287" t="str">
        <f t="shared" si="33"/>
        <v>ДА</v>
      </c>
      <c r="M346" s="288" t="e">
        <f>VLOOKUP(E346,КТ!$A$4:$X$911,24,FALSE)</f>
        <v>#N/A</v>
      </c>
      <c r="N346" s="289">
        <v>44150</v>
      </c>
      <c r="O346" s="289">
        <v>47118</v>
      </c>
      <c r="P346" s="290"/>
      <c r="Q346" s="291" t="s">
        <v>3236</v>
      </c>
      <c r="R346" s="291"/>
      <c r="S346" s="291" t="s">
        <v>3221</v>
      </c>
      <c r="T346" s="292"/>
      <c r="U346" s="293"/>
      <c r="V346" s="293"/>
      <c r="W346" s="293"/>
      <c r="X346" s="293"/>
      <c r="Y346" s="293"/>
      <c r="Z346" s="293"/>
      <c r="AA346" s="293"/>
      <c r="AB346" s="293"/>
      <c r="AC346" s="293"/>
      <c r="AD346" s="293"/>
      <c r="AE346" s="293"/>
      <c r="AF346" s="293"/>
      <c r="AG346" s="294"/>
      <c r="AH346" s="295"/>
      <c r="AI346" s="296"/>
      <c r="AJ346" s="297"/>
      <c r="AK346" s="297"/>
      <c r="AL346" s="297"/>
      <c r="AM346" s="109" t="s">
        <v>3262</v>
      </c>
      <c r="AN346" s="298"/>
      <c r="AO346" s="298">
        <v>9842.7240000000002</v>
      </c>
      <c r="AP346" s="299">
        <f t="shared" si="34"/>
        <v>0.54255356066215321</v>
      </c>
      <c r="AQ346" s="300">
        <v>307942.39955999999</v>
      </c>
      <c r="AR346" s="301">
        <f t="shared" si="35"/>
        <v>1506205.49544</v>
      </c>
      <c r="AS346" s="302">
        <f t="shared" si="36"/>
        <v>16.974492565282283</v>
      </c>
      <c r="AT346" s="303"/>
      <c r="AU346" s="296"/>
      <c r="AV346" s="304" t="e">
        <f>IF(AND(ISERR(FIND({"."},AM346))),IF(AND(0&lt;AM346,AM346&lt;($AW346+1)),"красный",IF(AND($AW346&lt;AM346,AM346&lt;($AX346+1)),"оранжевый",IF(AND($AX346&lt;AM346,AM346&lt;($AY346+1)),"желтый",IF(AND(0&lt;AM346,AM346&gt;=$AZ346),"зеленый","")))))</f>
        <v>#N/A</v>
      </c>
      <c r="AW346" s="305" t="e">
        <f>VLOOKUP(E346,КТ!$A$4:$AC$911,26,0)</f>
        <v>#N/A</v>
      </c>
      <c r="AX346" s="304" t="e">
        <f>VLOOKUP(E346,КТ!$A$4:$AC$911,27,0)</f>
        <v>#N/A</v>
      </c>
      <c r="AY346" s="304" t="e">
        <f>VLOOKUP(E346,КТ!$A$4:$AC$911,28,0)</f>
        <v>#N/A</v>
      </c>
      <c r="AZ346" s="306" t="e">
        <f>VLOOKUP(E346,КТ!$A$4:$AC$911,29,0)</f>
        <v>#N/A</v>
      </c>
      <c r="BA346" s="307"/>
      <c r="BB346" s="307"/>
      <c r="BC346" s="307"/>
      <c r="BD346" s="319" t="str">
        <f t="shared" si="37"/>
        <v>соот-т</v>
      </c>
      <c r="BE346" s="309" t="e">
        <f>IF(E346="","",(VLOOKUP(E346,КТ!$A$4:$AD$911,30,0)))</f>
        <v>#N/A</v>
      </c>
      <c r="BF346" s="310" t="e">
        <f>IF(E346="","",(VLOOKUP(E346,КТ!$A$4:$AD$911,5,0)))</f>
        <v>#N/A</v>
      </c>
      <c r="BG346" s="311"/>
      <c r="BH346" s="320" t="s">
        <v>3254</v>
      </c>
      <c r="BI346" s="320"/>
      <c r="BJ346" s="320"/>
      <c r="BK346" s="312"/>
      <c r="BL346" s="313"/>
      <c r="BM346" s="314" t="str">
        <f>IFERROR(VLOOKUP(E346,КТ!$A$4:$AE$911,31,FALSE),"")</f>
        <v/>
      </c>
      <c r="BN346" s="313"/>
      <c r="BO346" s="315"/>
      <c r="BP346" s="313"/>
      <c r="BQ346" s="313"/>
      <c r="BR346" s="316"/>
      <c r="BS346" s="316"/>
      <c r="BT346" s="315"/>
      <c r="BU346" s="315"/>
      <c r="BV346" s="313"/>
      <c r="BW346" s="313"/>
      <c r="BX346" s="313"/>
    </row>
    <row r="347" spans="1:76" x14ac:dyDescent="0.2">
      <c r="AN347" s="110"/>
    </row>
    <row r="348" spans="1:76" x14ac:dyDescent="0.2">
      <c r="AN348" s="110"/>
    </row>
    <row r="349" spans="1:76" x14ac:dyDescent="0.2">
      <c r="AN349" s="110"/>
    </row>
    <row r="350" spans="1:76" x14ac:dyDescent="0.2">
      <c r="AN350" s="110"/>
    </row>
    <row r="351" spans="1:76" x14ac:dyDescent="0.2">
      <c r="AN351" s="110"/>
    </row>
    <row r="352" spans="1:76" x14ac:dyDescent="0.2">
      <c r="AN352" s="110"/>
    </row>
    <row r="353" spans="40:40" x14ac:dyDescent="0.2">
      <c r="AN353" s="110"/>
    </row>
    <row r="354" spans="40:40" x14ac:dyDescent="0.2">
      <c r="AN354" s="110"/>
    </row>
    <row r="355" spans="40:40" x14ac:dyDescent="0.2">
      <c r="AN355" s="110"/>
    </row>
    <row r="356" spans="40:40" x14ac:dyDescent="0.2">
      <c r="AN356" s="110"/>
    </row>
    <row r="357" spans="40:40" x14ac:dyDescent="0.2">
      <c r="AN357" s="110"/>
    </row>
    <row r="358" spans="40:40" x14ac:dyDescent="0.2">
      <c r="AN358" s="110"/>
    </row>
    <row r="359" spans="40:40" x14ac:dyDescent="0.2">
      <c r="AN359" s="110"/>
    </row>
    <row r="360" spans="40:40" x14ac:dyDescent="0.2">
      <c r="AN360" s="110"/>
    </row>
    <row r="361" spans="40:40" x14ac:dyDescent="0.2">
      <c r="AN361" s="110"/>
    </row>
    <row r="362" spans="40:40" x14ac:dyDescent="0.2">
      <c r="AN362" s="110"/>
    </row>
    <row r="363" spans="40:40" x14ac:dyDescent="0.2">
      <c r="AN363" s="110"/>
    </row>
    <row r="364" spans="40:40" x14ac:dyDescent="0.2">
      <c r="AN364" s="110"/>
    </row>
    <row r="365" spans="40:40" x14ac:dyDescent="0.2">
      <c r="AN365" s="110"/>
    </row>
    <row r="366" spans="40:40" x14ac:dyDescent="0.2">
      <c r="AN366" s="110"/>
    </row>
    <row r="367" spans="40:40" x14ac:dyDescent="0.2">
      <c r="AN367" s="110"/>
    </row>
    <row r="368" spans="40:40" x14ac:dyDescent="0.2">
      <c r="AN368" s="110"/>
    </row>
    <row r="369" spans="40:40" x14ac:dyDescent="0.2">
      <c r="AN369" s="110"/>
    </row>
    <row r="370" spans="40:40" x14ac:dyDescent="0.2">
      <c r="AN370" s="110"/>
    </row>
    <row r="371" spans="40:40" x14ac:dyDescent="0.2">
      <c r="AN371" s="110"/>
    </row>
    <row r="372" spans="40:40" x14ac:dyDescent="0.2">
      <c r="AN372" s="110"/>
    </row>
    <row r="373" spans="40:40" x14ac:dyDescent="0.2">
      <c r="AN373" s="110"/>
    </row>
    <row r="374" spans="40:40" x14ac:dyDescent="0.2">
      <c r="AN374" s="110"/>
    </row>
    <row r="375" spans="40:40" x14ac:dyDescent="0.2">
      <c r="AN375" s="110"/>
    </row>
    <row r="376" spans="40:40" x14ac:dyDescent="0.2">
      <c r="AN376" s="110"/>
    </row>
    <row r="377" spans="40:40" x14ac:dyDescent="0.2">
      <c r="AN377" s="110"/>
    </row>
    <row r="378" spans="40:40" x14ac:dyDescent="0.2">
      <c r="AN378" s="110"/>
    </row>
    <row r="379" spans="40:40" x14ac:dyDescent="0.2">
      <c r="AN379" s="110"/>
    </row>
    <row r="380" spans="40:40" x14ac:dyDescent="0.2">
      <c r="AN380" s="110"/>
    </row>
    <row r="381" spans="40:40" x14ac:dyDescent="0.2">
      <c r="AN381" s="110"/>
    </row>
    <row r="382" spans="40:40" x14ac:dyDescent="0.2">
      <c r="AN382" s="110"/>
    </row>
    <row r="383" spans="40:40" x14ac:dyDescent="0.2">
      <c r="AN383" s="110"/>
    </row>
    <row r="384" spans="40:40" x14ac:dyDescent="0.2">
      <c r="AN384" s="110"/>
    </row>
    <row r="385" spans="40:40" x14ac:dyDescent="0.2">
      <c r="AN385" s="110"/>
    </row>
    <row r="386" spans="40:40" x14ac:dyDescent="0.2">
      <c r="AN386" s="110"/>
    </row>
    <row r="387" spans="40:40" x14ac:dyDescent="0.2">
      <c r="AN387" s="110"/>
    </row>
    <row r="388" spans="40:40" x14ac:dyDescent="0.2">
      <c r="AN388" s="110"/>
    </row>
    <row r="389" spans="40:40" x14ac:dyDescent="0.2">
      <c r="AN389" s="110"/>
    </row>
    <row r="390" spans="40:40" x14ac:dyDescent="0.2">
      <c r="AN390" s="110"/>
    </row>
    <row r="391" spans="40:40" x14ac:dyDescent="0.2">
      <c r="AN391" s="110"/>
    </row>
    <row r="392" spans="40:40" x14ac:dyDescent="0.2">
      <c r="AN392" s="110"/>
    </row>
    <row r="393" spans="40:40" x14ac:dyDescent="0.2">
      <c r="AN393" s="110"/>
    </row>
    <row r="394" spans="40:40" x14ac:dyDescent="0.2">
      <c r="AN394" s="110"/>
    </row>
    <row r="395" spans="40:40" x14ac:dyDescent="0.2">
      <c r="AN395" s="110"/>
    </row>
    <row r="396" spans="40:40" x14ac:dyDescent="0.2">
      <c r="AN396" s="110"/>
    </row>
    <row r="397" spans="40:40" x14ac:dyDescent="0.2">
      <c r="AN397" s="110"/>
    </row>
    <row r="398" spans="40:40" x14ac:dyDescent="0.2">
      <c r="AN398" s="110"/>
    </row>
    <row r="399" spans="40:40" x14ac:dyDescent="0.2">
      <c r="AN399" s="110"/>
    </row>
    <row r="400" spans="40:40" x14ac:dyDescent="0.2">
      <c r="AN400" s="110"/>
    </row>
    <row r="401" spans="40:40" x14ac:dyDescent="0.2">
      <c r="AN401" s="110"/>
    </row>
    <row r="402" spans="40:40" x14ac:dyDescent="0.2">
      <c r="AN402" s="110"/>
    </row>
    <row r="403" spans="40:40" x14ac:dyDescent="0.2">
      <c r="AN403" s="110"/>
    </row>
    <row r="404" spans="40:40" x14ac:dyDescent="0.2">
      <c r="AN404" s="110"/>
    </row>
    <row r="405" spans="40:40" x14ac:dyDescent="0.2">
      <c r="AN405" s="110"/>
    </row>
    <row r="406" spans="40:40" x14ac:dyDescent="0.2">
      <c r="AN406" s="110"/>
    </row>
    <row r="407" spans="40:40" x14ac:dyDescent="0.2">
      <c r="AN407" s="110"/>
    </row>
    <row r="408" spans="40:40" x14ac:dyDescent="0.2">
      <c r="AN408" s="110"/>
    </row>
    <row r="409" spans="40:40" x14ac:dyDescent="0.2">
      <c r="AN409" s="110"/>
    </row>
    <row r="410" spans="40:40" x14ac:dyDescent="0.2">
      <c r="AN410" s="110"/>
    </row>
    <row r="411" spans="40:40" x14ac:dyDescent="0.2">
      <c r="AN411" s="110"/>
    </row>
    <row r="412" spans="40:40" x14ac:dyDescent="0.2">
      <c r="AN412" s="110"/>
    </row>
    <row r="413" spans="40:40" x14ac:dyDescent="0.2">
      <c r="AN413" s="110"/>
    </row>
    <row r="414" spans="40:40" x14ac:dyDescent="0.2">
      <c r="AN414" s="110"/>
    </row>
    <row r="415" spans="40:40" x14ac:dyDescent="0.2">
      <c r="AN415" s="110"/>
    </row>
    <row r="416" spans="40:40" x14ac:dyDescent="0.2">
      <c r="AN416" s="110"/>
    </row>
    <row r="417" spans="40:40" x14ac:dyDescent="0.2">
      <c r="AN417" s="110"/>
    </row>
    <row r="418" spans="40:40" x14ac:dyDescent="0.2">
      <c r="AN418" s="110"/>
    </row>
    <row r="419" spans="40:40" x14ac:dyDescent="0.2">
      <c r="AN419" s="110"/>
    </row>
    <row r="420" spans="40:40" x14ac:dyDescent="0.2">
      <c r="AN420" s="110"/>
    </row>
    <row r="421" spans="40:40" x14ac:dyDescent="0.2">
      <c r="AN421" s="110"/>
    </row>
    <row r="422" spans="40:40" x14ac:dyDescent="0.2">
      <c r="AN422" s="110"/>
    </row>
    <row r="423" spans="40:40" x14ac:dyDescent="0.2">
      <c r="AN423" s="110"/>
    </row>
    <row r="424" spans="40:40" x14ac:dyDescent="0.2">
      <c r="AN424" s="110"/>
    </row>
    <row r="425" spans="40:40" x14ac:dyDescent="0.2">
      <c r="AN425" s="110"/>
    </row>
    <row r="426" spans="40:40" x14ac:dyDescent="0.2">
      <c r="AN426" s="110"/>
    </row>
    <row r="427" spans="40:40" x14ac:dyDescent="0.2">
      <c r="AN427" s="110"/>
    </row>
    <row r="428" spans="40:40" x14ac:dyDescent="0.2">
      <c r="AN428" s="110"/>
    </row>
    <row r="429" spans="40:40" x14ac:dyDescent="0.2">
      <c r="AN429" s="110"/>
    </row>
    <row r="430" spans="40:40" x14ac:dyDescent="0.2">
      <c r="AN430" s="110"/>
    </row>
    <row r="431" spans="40:40" x14ac:dyDescent="0.2">
      <c r="AN431" s="110"/>
    </row>
    <row r="432" spans="40:40" x14ac:dyDescent="0.2">
      <c r="AN432" s="110"/>
    </row>
    <row r="433" spans="40:40" x14ac:dyDescent="0.2">
      <c r="AN433" s="110"/>
    </row>
    <row r="434" spans="40:40" x14ac:dyDescent="0.2">
      <c r="AN434" s="110"/>
    </row>
    <row r="435" spans="40:40" x14ac:dyDescent="0.2">
      <c r="AN435" s="110"/>
    </row>
    <row r="436" spans="40:40" x14ac:dyDescent="0.2">
      <c r="AN436" s="110"/>
    </row>
    <row r="437" spans="40:40" x14ac:dyDescent="0.2">
      <c r="AN437" s="110"/>
    </row>
    <row r="438" spans="40:40" x14ac:dyDescent="0.2">
      <c r="AN438" s="110"/>
    </row>
    <row r="439" spans="40:40" x14ac:dyDescent="0.2">
      <c r="AN439" s="110"/>
    </row>
    <row r="440" spans="40:40" x14ac:dyDescent="0.2">
      <c r="AN440" s="110"/>
    </row>
    <row r="441" spans="40:40" x14ac:dyDescent="0.2">
      <c r="AN441" s="110"/>
    </row>
    <row r="442" spans="40:40" x14ac:dyDescent="0.2">
      <c r="AN442" s="110"/>
    </row>
    <row r="443" spans="40:40" x14ac:dyDescent="0.2">
      <c r="AN443" s="110"/>
    </row>
    <row r="444" spans="40:40" x14ac:dyDescent="0.2">
      <c r="AN444" s="110"/>
    </row>
    <row r="445" spans="40:40" x14ac:dyDescent="0.2">
      <c r="AN445" s="110"/>
    </row>
    <row r="446" spans="40:40" x14ac:dyDescent="0.2">
      <c r="AN446" s="110"/>
    </row>
    <row r="447" spans="40:40" x14ac:dyDescent="0.2">
      <c r="AN447" s="110"/>
    </row>
    <row r="448" spans="40:40" x14ac:dyDescent="0.2">
      <c r="AN448" s="110"/>
    </row>
    <row r="449" spans="40:40" x14ac:dyDescent="0.2">
      <c r="AN449" s="110"/>
    </row>
    <row r="450" spans="40:40" x14ac:dyDescent="0.2">
      <c r="AN450" s="110"/>
    </row>
    <row r="451" spans="40:40" x14ac:dyDescent="0.2">
      <c r="AN451" s="110"/>
    </row>
    <row r="452" spans="40:40" x14ac:dyDescent="0.2">
      <c r="AN452" s="110"/>
    </row>
    <row r="453" spans="40:40" x14ac:dyDescent="0.2">
      <c r="AN453" s="110"/>
    </row>
    <row r="454" spans="40:40" x14ac:dyDescent="0.2">
      <c r="AN454" s="110"/>
    </row>
    <row r="455" spans="40:40" x14ac:dyDescent="0.2">
      <c r="AN455" s="110"/>
    </row>
    <row r="456" spans="40:40" x14ac:dyDescent="0.2">
      <c r="AN456" s="110"/>
    </row>
    <row r="457" spans="40:40" x14ac:dyDescent="0.2">
      <c r="AN457" s="110"/>
    </row>
    <row r="458" spans="40:40" x14ac:dyDescent="0.2">
      <c r="AN458" s="110"/>
    </row>
    <row r="459" spans="40:40" x14ac:dyDescent="0.2">
      <c r="AN459" s="110"/>
    </row>
    <row r="460" spans="40:40" x14ac:dyDescent="0.2">
      <c r="AN460" s="110"/>
    </row>
    <row r="461" spans="40:40" x14ac:dyDescent="0.2">
      <c r="AN461" s="110"/>
    </row>
    <row r="462" spans="40:40" x14ac:dyDescent="0.2">
      <c r="AN462" s="110"/>
    </row>
    <row r="463" spans="40:40" x14ac:dyDescent="0.2">
      <c r="AN463" s="110"/>
    </row>
    <row r="464" spans="40:40" x14ac:dyDescent="0.2">
      <c r="AN464" s="110"/>
    </row>
    <row r="465" spans="40:40" x14ac:dyDescent="0.2">
      <c r="AN465" s="110"/>
    </row>
    <row r="466" spans="40:40" x14ac:dyDescent="0.2">
      <c r="AN466" s="110"/>
    </row>
    <row r="467" spans="40:40" x14ac:dyDescent="0.2">
      <c r="AN467" s="110"/>
    </row>
    <row r="468" spans="40:40" x14ac:dyDescent="0.2">
      <c r="AN468" s="110"/>
    </row>
    <row r="469" spans="40:40" x14ac:dyDescent="0.2">
      <c r="AN469" s="110"/>
    </row>
    <row r="470" spans="40:40" x14ac:dyDescent="0.2">
      <c r="AN470" s="110"/>
    </row>
    <row r="471" spans="40:40" x14ac:dyDescent="0.2">
      <c r="AN471" s="110"/>
    </row>
    <row r="472" spans="40:40" x14ac:dyDescent="0.2">
      <c r="AN472" s="110"/>
    </row>
    <row r="473" spans="40:40" x14ac:dyDescent="0.2">
      <c r="AN473" s="110"/>
    </row>
    <row r="474" spans="40:40" x14ac:dyDescent="0.2">
      <c r="AN474" s="110"/>
    </row>
    <row r="475" spans="40:40" x14ac:dyDescent="0.2">
      <c r="AN475" s="110"/>
    </row>
    <row r="476" spans="40:40" x14ac:dyDescent="0.2">
      <c r="AN476" s="110"/>
    </row>
    <row r="477" spans="40:40" x14ac:dyDescent="0.2">
      <c r="AN477" s="110"/>
    </row>
    <row r="478" spans="40:40" x14ac:dyDescent="0.2">
      <c r="AN478" s="110"/>
    </row>
    <row r="479" spans="40:40" x14ac:dyDescent="0.2">
      <c r="AN479" s="110"/>
    </row>
    <row r="480" spans="40:40" x14ac:dyDescent="0.2">
      <c r="AN480" s="110"/>
    </row>
    <row r="481" spans="40:40" x14ac:dyDescent="0.2">
      <c r="AN481" s="110"/>
    </row>
    <row r="482" spans="40:40" x14ac:dyDescent="0.2">
      <c r="AN482" s="110"/>
    </row>
    <row r="483" spans="40:40" x14ac:dyDescent="0.2">
      <c r="AN483" s="110"/>
    </row>
    <row r="484" spans="40:40" x14ac:dyDescent="0.2">
      <c r="AN484" s="110"/>
    </row>
    <row r="485" spans="40:40" x14ac:dyDescent="0.2">
      <c r="AN485" s="110"/>
    </row>
    <row r="486" spans="40:40" x14ac:dyDescent="0.2">
      <c r="AN486" s="110"/>
    </row>
    <row r="487" spans="40:40" x14ac:dyDescent="0.2">
      <c r="AN487" s="110"/>
    </row>
    <row r="488" spans="40:40" x14ac:dyDescent="0.2">
      <c r="AN488" s="110"/>
    </row>
    <row r="489" spans="40:40" x14ac:dyDescent="0.2">
      <c r="AN489" s="110"/>
    </row>
    <row r="490" spans="40:40" x14ac:dyDescent="0.2">
      <c r="AN490" s="110"/>
    </row>
    <row r="491" spans="40:40" x14ac:dyDescent="0.2">
      <c r="AN491" s="110"/>
    </row>
    <row r="492" spans="40:40" x14ac:dyDescent="0.2">
      <c r="AN492" s="110"/>
    </row>
    <row r="493" spans="40:40" x14ac:dyDescent="0.2">
      <c r="AN493" s="110"/>
    </row>
    <row r="494" spans="40:40" x14ac:dyDescent="0.2">
      <c r="AN494" s="110"/>
    </row>
    <row r="495" spans="40:40" x14ac:dyDescent="0.2">
      <c r="AN495" s="110"/>
    </row>
    <row r="496" spans="40:40" x14ac:dyDescent="0.2">
      <c r="AN496" s="110"/>
    </row>
    <row r="497" spans="40:40" x14ac:dyDescent="0.2">
      <c r="AN497" s="110"/>
    </row>
    <row r="498" spans="40:40" x14ac:dyDescent="0.2">
      <c r="AN498" s="110"/>
    </row>
    <row r="499" spans="40:40" x14ac:dyDescent="0.2">
      <c r="AN499" s="110"/>
    </row>
    <row r="500" spans="40:40" x14ac:dyDescent="0.2">
      <c r="AN500" s="110"/>
    </row>
    <row r="501" spans="40:40" x14ac:dyDescent="0.2">
      <c r="AN501" s="110"/>
    </row>
    <row r="502" spans="40:40" x14ac:dyDescent="0.2">
      <c r="AN502" s="110"/>
    </row>
    <row r="503" spans="40:40" x14ac:dyDescent="0.2">
      <c r="AN503" s="110"/>
    </row>
    <row r="504" spans="40:40" x14ac:dyDescent="0.2">
      <c r="AN504" s="110"/>
    </row>
    <row r="505" spans="40:40" x14ac:dyDescent="0.2">
      <c r="AN505" s="110"/>
    </row>
    <row r="506" spans="40:40" x14ac:dyDescent="0.2">
      <c r="AN506" s="110"/>
    </row>
    <row r="507" spans="40:40" x14ac:dyDescent="0.2">
      <c r="AN507" s="110"/>
    </row>
    <row r="508" spans="40:40" x14ac:dyDescent="0.2">
      <c r="AN508" s="110"/>
    </row>
    <row r="509" spans="40:40" x14ac:dyDescent="0.2">
      <c r="AN509" s="110"/>
    </row>
    <row r="510" spans="40:40" x14ac:dyDescent="0.2">
      <c r="AN510" s="110"/>
    </row>
    <row r="511" spans="40:40" x14ac:dyDescent="0.2">
      <c r="AN511" s="110"/>
    </row>
    <row r="512" spans="40:40" x14ac:dyDescent="0.2">
      <c r="AN512" s="110"/>
    </row>
    <row r="513" spans="40:40" x14ac:dyDescent="0.2">
      <c r="AN513" s="110"/>
    </row>
    <row r="514" spans="40:40" x14ac:dyDescent="0.2">
      <c r="AN514" s="110"/>
    </row>
    <row r="515" spans="40:40" x14ac:dyDescent="0.2">
      <c r="AN515" s="110"/>
    </row>
    <row r="516" spans="40:40" x14ac:dyDescent="0.2">
      <c r="AN516" s="110"/>
    </row>
    <row r="517" spans="40:40" x14ac:dyDescent="0.2">
      <c r="AN517" s="110"/>
    </row>
    <row r="518" spans="40:40" x14ac:dyDescent="0.2">
      <c r="AN518" s="110"/>
    </row>
    <row r="519" spans="40:40" x14ac:dyDescent="0.2">
      <c r="AN519" s="110"/>
    </row>
    <row r="520" spans="40:40" x14ac:dyDescent="0.2">
      <c r="AN520" s="110"/>
    </row>
    <row r="521" spans="40:40" x14ac:dyDescent="0.2">
      <c r="AN521" s="110"/>
    </row>
    <row r="522" spans="40:40" x14ac:dyDescent="0.2">
      <c r="AN522" s="110"/>
    </row>
    <row r="523" spans="40:40" x14ac:dyDescent="0.2">
      <c r="AN523" s="110"/>
    </row>
    <row r="524" spans="40:40" x14ac:dyDescent="0.2">
      <c r="AN524" s="110"/>
    </row>
    <row r="525" spans="40:40" x14ac:dyDescent="0.2">
      <c r="AN525" s="110"/>
    </row>
    <row r="526" spans="40:40" x14ac:dyDescent="0.2">
      <c r="AN526" s="110"/>
    </row>
    <row r="527" spans="40:40" x14ac:dyDescent="0.2">
      <c r="AN527" s="110"/>
    </row>
    <row r="528" spans="40:40" x14ac:dyDescent="0.2">
      <c r="AN528" s="110"/>
    </row>
    <row r="529" spans="40:40" x14ac:dyDescent="0.2">
      <c r="AN529" s="110"/>
    </row>
    <row r="530" spans="40:40" x14ac:dyDescent="0.2">
      <c r="AN530" s="110"/>
    </row>
    <row r="531" spans="40:40" x14ac:dyDescent="0.2">
      <c r="AN531" s="110"/>
    </row>
    <row r="532" spans="40:40" x14ac:dyDescent="0.2">
      <c r="AN532" s="110"/>
    </row>
    <row r="533" spans="40:40" x14ac:dyDescent="0.2">
      <c r="AN533" s="110"/>
    </row>
    <row r="534" spans="40:40" x14ac:dyDescent="0.2">
      <c r="AN534" s="110"/>
    </row>
    <row r="535" spans="40:40" x14ac:dyDescent="0.2">
      <c r="AN535" s="110"/>
    </row>
    <row r="536" spans="40:40" x14ac:dyDescent="0.2">
      <c r="AN536" s="110"/>
    </row>
    <row r="537" spans="40:40" x14ac:dyDescent="0.2">
      <c r="AN537" s="110"/>
    </row>
    <row r="538" spans="40:40" x14ac:dyDescent="0.2">
      <c r="AN538" s="110"/>
    </row>
    <row r="539" spans="40:40" x14ac:dyDescent="0.2">
      <c r="AN539" s="110"/>
    </row>
    <row r="540" spans="40:40" x14ac:dyDescent="0.2">
      <c r="AN540" s="110"/>
    </row>
    <row r="541" spans="40:40" x14ac:dyDescent="0.2">
      <c r="AN541" s="110"/>
    </row>
    <row r="542" spans="40:40" x14ac:dyDescent="0.2">
      <c r="AN542" s="110"/>
    </row>
    <row r="543" spans="40:40" x14ac:dyDescent="0.2">
      <c r="AN543" s="110"/>
    </row>
    <row r="544" spans="40:40" x14ac:dyDescent="0.2">
      <c r="AN544" s="110"/>
    </row>
    <row r="545" spans="40:40" x14ac:dyDescent="0.2">
      <c r="AN545" s="110"/>
    </row>
    <row r="546" spans="40:40" x14ac:dyDescent="0.2">
      <c r="AN546" s="110"/>
    </row>
    <row r="547" spans="40:40" x14ac:dyDescent="0.2">
      <c r="AN547" s="110"/>
    </row>
    <row r="548" spans="40:40" x14ac:dyDescent="0.2">
      <c r="AN548" s="110"/>
    </row>
    <row r="549" spans="40:40" x14ac:dyDescent="0.2">
      <c r="AN549" s="110"/>
    </row>
    <row r="550" spans="40:40" x14ac:dyDescent="0.2">
      <c r="AN550" s="110"/>
    </row>
    <row r="551" spans="40:40" x14ac:dyDescent="0.2">
      <c r="AN551" s="110"/>
    </row>
    <row r="552" spans="40:40" x14ac:dyDescent="0.2">
      <c r="AN552" s="110"/>
    </row>
    <row r="553" spans="40:40" x14ac:dyDescent="0.2">
      <c r="AN553" s="110"/>
    </row>
    <row r="554" spans="40:40" x14ac:dyDescent="0.2">
      <c r="AN554" s="110"/>
    </row>
    <row r="555" spans="40:40" x14ac:dyDescent="0.2">
      <c r="AN555" s="110"/>
    </row>
    <row r="556" spans="40:40" x14ac:dyDescent="0.2">
      <c r="AN556" s="110"/>
    </row>
    <row r="557" spans="40:40" x14ac:dyDescent="0.2">
      <c r="AN557" s="110"/>
    </row>
    <row r="558" spans="40:40" x14ac:dyDescent="0.2">
      <c r="AN558" s="110"/>
    </row>
    <row r="559" spans="40:40" x14ac:dyDescent="0.2">
      <c r="AN559" s="110"/>
    </row>
    <row r="560" spans="40:40" x14ac:dyDescent="0.2">
      <c r="AN560" s="110"/>
    </row>
    <row r="561" spans="40:40" x14ac:dyDescent="0.2">
      <c r="AN561" s="110"/>
    </row>
    <row r="562" spans="40:40" x14ac:dyDescent="0.2">
      <c r="AN562" s="110"/>
    </row>
    <row r="563" spans="40:40" x14ac:dyDescent="0.2">
      <c r="AN563" s="110"/>
    </row>
    <row r="564" spans="40:40" x14ac:dyDescent="0.2">
      <c r="AN564" s="110"/>
    </row>
    <row r="565" spans="40:40" x14ac:dyDescent="0.2">
      <c r="AN565" s="110"/>
    </row>
    <row r="566" spans="40:40" x14ac:dyDescent="0.2">
      <c r="AN566" s="110"/>
    </row>
    <row r="567" spans="40:40" x14ac:dyDescent="0.2">
      <c r="AN567" s="110"/>
    </row>
    <row r="568" spans="40:40" x14ac:dyDescent="0.2">
      <c r="AN568" s="110"/>
    </row>
    <row r="569" spans="40:40" x14ac:dyDescent="0.2">
      <c r="AN569" s="110"/>
    </row>
    <row r="570" spans="40:40" x14ac:dyDescent="0.2">
      <c r="AN570" s="110"/>
    </row>
    <row r="571" spans="40:40" x14ac:dyDescent="0.2">
      <c r="AN571" s="110"/>
    </row>
    <row r="572" spans="40:40" x14ac:dyDescent="0.2">
      <c r="AN572" s="110"/>
    </row>
    <row r="573" spans="40:40" x14ac:dyDescent="0.2">
      <c r="AN573" s="110"/>
    </row>
    <row r="574" spans="40:40" x14ac:dyDescent="0.2">
      <c r="AN574" s="110"/>
    </row>
    <row r="575" spans="40:40" x14ac:dyDescent="0.2">
      <c r="AN575" s="110"/>
    </row>
    <row r="576" spans="40:40" x14ac:dyDescent="0.2">
      <c r="AN576" s="110"/>
    </row>
    <row r="577" spans="40:40" x14ac:dyDescent="0.2">
      <c r="AN577" s="110"/>
    </row>
    <row r="578" spans="40:40" x14ac:dyDescent="0.2">
      <c r="AN578" s="110"/>
    </row>
    <row r="579" spans="40:40" x14ac:dyDescent="0.2">
      <c r="AN579" s="110"/>
    </row>
    <row r="580" spans="40:40" x14ac:dyDescent="0.2">
      <c r="AN580" s="110"/>
    </row>
    <row r="581" spans="40:40" x14ac:dyDescent="0.2">
      <c r="AN581" s="110"/>
    </row>
    <row r="582" spans="40:40" x14ac:dyDescent="0.2">
      <c r="AN582" s="110"/>
    </row>
    <row r="583" spans="40:40" x14ac:dyDescent="0.2">
      <c r="AN583" s="110"/>
    </row>
    <row r="584" spans="40:40" x14ac:dyDescent="0.2">
      <c r="AN584" s="110"/>
    </row>
    <row r="585" spans="40:40" x14ac:dyDescent="0.2">
      <c r="AN585" s="110"/>
    </row>
    <row r="586" spans="40:40" x14ac:dyDescent="0.2">
      <c r="AN586" s="110"/>
    </row>
    <row r="587" spans="40:40" x14ac:dyDescent="0.2">
      <c r="AN587" s="110"/>
    </row>
    <row r="588" spans="40:40" x14ac:dyDescent="0.2">
      <c r="AN588" s="110"/>
    </row>
    <row r="589" spans="40:40" x14ac:dyDescent="0.2">
      <c r="AN589" s="110"/>
    </row>
    <row r="590" spans="40:40" x14ac:dyDescent="0.2">
      <c r="AN590" s="110"/>
    </row>
    <row r="591" spans="40:40" x14ac:dyDescent="0.2">
      <c r="AN591" s="110"/>
    </row>
    <row r="592" spans="40:40" x14ac:dyDescent="0.2">
      <c r="AN592" s="110"/>
    </row>
    <row r="593" spans="40:40" x14ac:dyDescent="0.2">
      <c r="AN593" s="110"/>
    </row>
    <row r="594" spans="40:40" x14ac:dyDescent="0.2">
      <c r="AN594" s="110"/>
    </row>
    <row r="595" spans="40:40" x14ac:dyDescent="0.2">
      <c r="AN595" s="110"/>
    </row>
    <row r="596" spans="40:40" x14ac:dyDescent="0.2">
      <c r="AN596" s="110"/>
    </row>
    <row r="597" spans="40:40" x14ac:dyDescent="0.2">
      <c r="AN597" s="110"/>
    </row>
    <row r="598" spans="40:40" x14ac:dyDescent="0.2">
      <c r="AN598" s="110"/>
    </row>
    <row r="599" spans="40:40" x14ac:dyDescent="0.2">
      <c r="AN599" s="110"/>
    </row>
    <row r="600" spans="40:40" x14ac:dyDescent="0.2">
      <c r="AN600" s="110"/>
    </row>
    <row r="601" spans="40:40" x14ac:dyDescent="0.2">
      <c r="AN601" s="110"/>
    </row>
    <row r="602" spans="40:40" x14ac:dyDescent="0.2">
      <c r="AN602" s="110"/>
    </row>
    <row r="603" spans="40:40" x14ac:dyDescent="0.2">
      <c r="AN603" s="110"/>
    </row>
    <row r="604" spans="40:40" x14ac:dyDescent="0.2">
      <c r="AN604" s="110"/>
    </row>
    <row r="605" spans="40:40" x14ac:dyDescent="0.2">
      <c r="AN605" s="110"/>
    </row>
    <row r="606" spans="40:40" x14ac:dyDescent="0.2">
      <c r="AN606" s="110"/>
    </row>
    <row r="607" spans="40:40" x14ac:dyDescent="0.2">
      <c r="AN607" s="110"/>
    </row>
    <row r="608" spans="40:40" x14ac:dyDescent="0.2">
      <c r="AN608" s="110"/>
    </row>
    <row r="609" spans="40:40" x14ac:dyDescent="0.2">
      <c r="AN609" s="110"/>
    </row>
    <row r="610" spans="40:40" x14ac:dyDescent="0.2">
      <c r="AN610" s="110"/>
    </row>
    <row r="611" spans="40:40" x14ac:dyDescent="0.2">
      <c r="AN611" s="110"/>
    </row>
    <row r="612" spans="40:40" x14ac:dyDescent="0.2">
      <c r="AN612" s="110"/>
    </row>
    <row r="613" spans="40:40" x14ac:dyDescent="0.2">
      <c r="AN613" s="110"/>
    </row>
    <row r="614" spans="40:40" x14ac:dyDescent="0.2">
      <c r="AN614" s="110"/>
    </row>
    <row r="615" spans="40:40" x14ac:dyDescent="0.2">
      <c r="AN615" s="110"/>
    </row>
    <row r="616" spans="40:40" x14ac:dyDescent="0.2">
      <c r="AN616" s="110"/>
    </row>
    <row r="617" spans="40:40" x14ac:dyDescent="0.2">
      <c r="AN617" s="110"/>
    </row>
    <row r="618" spans="40:40" x14ac:dyDescent="0.2">
      <c r="AN618" s="110"/>
    </row>
    <row r="619" spans="40:40" x14ac:dyDescent="0.2">
      <c r="AN619" s="110"/>
    </row>
    <row r="620" spans="40:40" x14ac:dyDescent="0.2">
      <c r="AN620" s="110"/>
    </row>
    <row r="621" spans="40:40" x14ac:dyDescent="0.2">
      <c r="AN621" s="110"/>
    </row>
    <row r="622" spans="40:40" x14ac:dyDescent="0.2">
      <c r="AN622" s="110"/>
    </row>
    <row r="623" spans="40:40" x14ac:dyDescent="0.2">
      <c r="AN623" s="110"/>
    </row>
    <row r="624" spans="40:40" x14ac:dyDescent="0.2">
      <c r="AN624" s="110"/>
    </row>
    <row r="625" spans="40:40" x14ac:dyDescent="0.2">
      <c r="AN625" s="110"/>
    </row>
    <row r="626" spans="40:40" x14ac:dyDescent="0.2">
      <c r="AN626" s="110"/>
    </row>
    <row r="627" spans="40:40" x14ac:dyDescent="0.2">
      <c r="AN627" s="110"/>
    </row>
    <row r="628" spans="40:40" x14ac:dyDescent="0.2">
      <c r="AN628" s="110"/>
    </row>
    <row r="629" spans="40:40" x14ac:dyDescent="0.2">
      <c r="AN629" s="110"/>
    </row>
    <row r="630" spans="40:40" x14ac:dyDescent="0.2">
      <c r="AN630" s="110"/>
    </row>
    <row r="631" spans="40:40" x14ac:dyDescent="0.2">
      <c r="AN631" s="110"/>
    </row>
    <row r="632" spans="40:40" x14ac:dyDescent="0.2">
      <c r="AN632" s="110"/>
    </row>
    <row r="633" spans="40:40" x14ac:dyDescent="0.2">
      <c r="AN633" s="110"/>
    </row>
    <row r="634" spans="40:40" x14ac:dyDescent="0.2">
      <c r="AN634" s="110"/>
    </row>
    <row r="635" spans="40:40" x14ac:dyDescent="0.2">
      <c r="AN635" s="110"/>
    </row>
    <row r="636" spans="40:40" x14ac:dyDescent="0.2">
      <c r="AN636" s="110"/>
    </row>
    <row r="637" spans="40:40" x14ac:dyDescent="0.2">
      <c r="AN637" s="110"/>
    </row>
    <row r="638" spans="40:40" x14ac:dyDescent="0.2">
      <c r="AN638" s="110"/>
    </row>
    <row r="639" spans="40:40" x14ac:dyDescent="0.2">
      <c r="AN639" s="110"/>
    </row>
    <row r="640" spans="40:40" x14ac:dyDescent="0.2">
      <c r="AN640" s="110"/>
    </row>
    <row r="641" spans="40:40" x14ac:dyDescent="0.2">
      <c r="AN641" s="110"/>
    </row>
    <row r="642" spans="40:40" x14ac:dyDescent="0.2">
      <c r="AN642" s="110"/>
    </row>
    <row r="643" spans="40:40" x14ac:dyDescent="0.2">
      <c r="AN643" s="110"/>
    </row>
    <row r="644" spans="40:40" x14ac:dyDescent="0.2">
      <c r="AN644" s="110"/>
    </row>
    <row r="645" spans="40:40" x14ac:dyDescent="0.2">
      <c r="AN645" s="110"/>
    </row>
    <row r="646" spans="40:40" x14ac:dyDescent="0.2">
      <c r="AN646" s="110"/>
    </row>
    <row r="647" spans="40:40" x14ac:dyDescent="0.2">
      <c r="AN647" s="110"/>
    </row>
    <row r="648" spans="40:40" x14ac:dyDescent="0.2">
      <c r="AN648" s="110"/>
    </row>
    <row r="649" spans="40:40" x14ac:dyDescent="0.2">
      <c r="AN649" s="110"/>
    </row>
    <row r="650" spans="40:40" x14ac:dyDescent="0.2">
      <c r="AN650" s="110"/>
    </row>
    <row r="651" spans="40:40" x14ac:dyDescent="0.2">
      <c r="AN651" s="110"/>
    </row>
    <row r="652" spans="40:40" x14ac:dyDescent="0.2">
      <c r="AN652" s="110"/>
    </row>
    <row r="653" spans="40:40" x14ac:dyDescent="0.2">
      <c r="AN653" s="110"/>
    </row>
    <row r="654" spans="40:40" x14ac:dyDescent="0.2">
      <c r="AN654" s="110"/>
    </row>
    <row r="655" spans="40:40" x14ac:dyDescent="0.2">
      <c r="AN655" s="110"/>
    </row>
    <row r="656" spans="40:40" x14ac:dyDescent="0.2">
      <c r="AN656" s="110"/>
    </row>
    <row r="657" spans="40:40" x14ac:dyDescent="0.2">
      <c r="AN657" s="110"/>
    </row>
    <row r="658" spans="40:40" x14ac:dyDescent="0.2">
      <c r="AN658" s="110"/>
    </row>
    <row r="659" spans="40:40" x14ac:dyDescent="0.2">
      <c r="AN659" s="110"/>
    </row>
    <row r="660" spans="40:40" x14ac:dyDescent="0.2">
      <c r="AN660" s="110"/>
    </row>
    <row r="661" spans="40:40" x14ac:dyDescent="0.2">
      <c r="AN661" s="110"/>
    </row>
    <row r="662" spans="40:40" x14ac:dyDescent="0.2">
      <c r="AN662" s="110"/>
    </row>
    <row r="663" spans="40:40" x14ac:dyDescent="0.2">
      <c r="AN663" s="110"/>
    </row>
    <row r="664" spans="40:40" x14ac:dyDescent="0.2">
      <c r="AN664" s="110"/>
    </row>
    <row r="665" spans="40:40" x14ac:dyDescent="0.2">
      <c r="AN665" s="110"/>
    </row>
    <row r="666" spans="40:40" x14ac:dyDescent="0.2">
      <c r="AN666" s="110"/>
    </row>
    <row r="667" spans="40:40" x14ac:dyDescent="0.2">
      <c r="AN667" s="110"/>
    </row>
    <row r="668" spans="40:40" x14ac:dyDescent="0.2">
      <c r="AN668" s="110"/>
    </row>
    <row r="669" spans="40:40" x14ac:dyDescent="0.2">
      <c r="AN669" s="110"/>
    </row>
    <row r="670" spans="40:40" x14ac:dyDescent="0.2">
      <c r="AN670" s="110"/>
    </row>
    <row r="671" spans="40:40" x14ac:dyDescent="0.2">
      <c r="AN671" s="110"/>
    </row>
    <row r="672" spans="40:40" x14ac:dyDescent="0.2">
      <c r="AN672" s="110"/>
    </row>
    <row r="673" spans="40:40" x14ac:dyDescent="0.2">
      <c r="AN673" s="110"/>
    </row>
    <row r="674" spans="40:40" x14ac:dyDescent="0.2">
      <c r="AN674" s="110"/>
    </row>
    <row r="675" spans="40:40" x14ac:dyDescent="0.2">
      <c r="AN675" s="110"/>
    </row>
    <row r="676" spans="40:40" x14ac:dyDescent="0.2">
      <c r="AN676" s="110"/>
    </row>
    <row r="677" spans="40:40" x14ac:dyDescent="0.2">
      <c r="AN677" s="110"/>
    </row>
    <row r="678" spans="40:40" x14ac:dyDescent="0.2">
      <c r="AN678" s="110"/>
    </row>
    <row r="679" spans="40:40" x14ac:dyDescent="0.2">
      <c r="AN679" s="110"/>
    </row>
    <row r="680" spans="40:40" x14ac:dyDescent="0.2">
      <c r="AN680" s="110"/>
    </row>
    <row r="681" spans="40:40" x14ac:dyDescent="0.2">
      <c r="AN681" s="110"/>
    </row>
    <row r="682" spans="40:40" x14ac:dyDescent="0.2">
      <c r="AN682" s="110"/>
    </row>
    <row r="683" spans="40:40" x14ac:dyDescent="0.2">
      <c r="AN683" s="110"/>
    </row>
    <row r="684" spans="40:40" x14ac:dyDescent="0.2">
      <c r="AN684" s="110"/>
    </row>
    <row r="685" spans="40:40" x14ac:dyDescent="0.2">
      <c r="AN685" s="110"/>
    </row>
    <row r="686" spans="40:40" x14ac:dyDescent="0.2">
      <c r="AN686" s="110"/>
    </row>
    <row r="687" spans="40:40" x14ac:dyDescent="0.2">
      <c r="AN687" s="110"/>
    </row>
    <row r="688" spans="40:40" x14ac:dyDescent="0.2">
      <c r="AN688" s="110"/>
    </row>
    <row r="689" spans="40:40" x14ac:dyDescent="0.2">
      <c r="AN689" s="110"/>
    </row>
    <row r="690" spans="40:40" x14ac:dyDescent="0.2">
      <c r="AN690" s="110"/>
    </row>
    <row r="691" spans="40:40" x14ac:dyDescent="0.2">
      <c r="AN691" s="110"/>
    </row>
    <row r="692" spans="40:40" x14ac:dyDescent="0.2">
      <c r="AN692" s="110"/>
    </row>
    <row r="693" spans="40:40" x14ac:dyDescent="0.2">
      <c r="AN693" s="110"/>
    </row>
    <row r="694" spans="40:40" x14ac:dyDescent="0.2">
      <c r="AN694" s="110"/>
    </row>
    <row r="695" spans="40:40" x14ac:dyDescent="0.2">
      <c r="AN695" s="110"/>
    </row>
    <row r="696" spans="40:40" x14ac:dyDescent="0.2">
      <c r="AN696" s="110"/>
    </row>
    <row r="697" spans="40:40" x14ac:dyDescent="0.2">
      <c r="AN697" s="110"/>
    </row>
    <row r="698" spans="40:40" x14ac:dyDescent="0.2">
      <c r="AN698" s="110"/>
    </row>
    <row r="699" spans="40:40" x14ac:dyDescent="0.2">
      <c r="AN699" s="110"/>
    </row>
    <row r="700" spans="40:40" x14ac:dyDescent="0.2">
      <c r="AN700" s="110"/>
    </row>
    <row r="701" spans="40:40" x14ac:dyDescent="0.2">
      <c r="AN701" s="110"/>
    </row>
    <row r="702" spans="40:40" x14ac:dyDescent="0.2">
      <c r="AN702" s="110"/>
    </row>
    <row r="703" spans="40:40" x14ac:dyDescent="0.2">
      <c r="AN703" s="110"/>
    </row>
    <row r="704" spans="40:40" x14ac:dyDescent="0.2">
      <c r="AN704" s="110"/>
    </row>
    <row r="705" spans="40:40" x14ac:dyDescent="0.2">
      <c r="AN705" s="110"/>
    </row>
    <row r="706" spans="40:40" x14ac:dyDescent="0.2">
      <c r="AN706" s="110"/>
    </row>
    <row r="707" spans="40:40" x14ac:dyDescent="0.2">
      <c r="AN707" s="110"/>
    </row>
    <row r="708" spans="40:40" x14ac:dyDescent="0.2">
      <c r="AN708" s="110"/>
    </row>
    <row r="709" spans="40:40" x14ac:dyDescent="0.2">
      <c r="AN709" s="110"/>
    </row>
    <row r="710" spans="40:40" x14ac:dyDescent="0.2">
      <c r="AN710" s="110"/>
    </row>
    <row r="711" spans="40:40" x14ac:dyDescent="0.2">
      <c r="AN711" s="110"/>
    </row>
    <row r="712" spans="40:40" x14ac:dyDescent="0.2">
      <c r="AN712" s="110"/>
    </row>
    <row r="713" spans="40:40" x14ac:dyDescent="0.2">
      <c r="AN713" s="110"/>
    </row>
    <row r="714" spans="40:40" x14ac:dyDescent="0.2">
      <c r="AN714" s="110"/>
    </row>
    <row r="715" spans="40:40" x14ac:dyDescent="0.2">
      <c r="AN715" s="110"/>
    </row>
    <row r="716" spans="40:40" x14ac:dyDescent="0.2">
      <c r="AN716" s="110"/>
    </row>
    <row r="717" spans="40:40" x14ac:dyDescent="0.2">
      <c r="AN717" s="110"/>
    </row>
    <row r="718" spans="40:40" x14ac:dyDescent="0.2">
      <c r="AN718" s="110"/>
    </row>
    <row r="719" spans="40:40" x14ac:dyDescent="0.2">
      <c r="AN719" s="110"/>
    </row>
    <row r="720" spans="40:40" x14ac:dyDescent="0.2">
      <c r="AN720" s="110"/>
    </row>
    <row r="721" spans="40:40" x14ac:dyDescent="0.2">
      <c r="AN721" s="110"/>
    </row>
    <row r="722" spans="40:40" x14ac:dyDescent="0.2">
      <c r="AN722" s="110"/>
    </row>
    <row r="723" spans="40:40" x14ac:dyDescent="0.2">
      <c r="AN723" s="110"/>
    </row>
    <row r="724" spans="40:40" x14ac:dyDescent="0.2">
      <c r="AN724" s="110"/>
    </row>
    <row r="725" spans="40:40" x14ac:dyDescent="0.2">
      <c r="AN725" s="110"/>
    </row>
    <row r="726" spans="40:40" x14ac:dyDescent="0.2">
      <c r="AN726" s="110"/>
    </row>
    <row r="727" spans="40:40" x14ac:dyDescent="0.2">
      <c r="AN727" s="110"/>
    </row>
    <row r="728" spans="40:40" x14ac:dyDescent="0.2">
      <c r="AN728" s="110"/>
    </row>
    <row r="729" spans="40:40" x14ac:dyDescent="0.2">
      <c r="AN729" s="110"/>
    </row>
    <row r="730" spans="40:40" x14ac:dyDescent="0.2">
      <c r="AN730" s="110"/>
    </row>
    <row r="731" spans="40:40" x14ac:dyDescent="0.2">
      <c r="AN731" s="110"/>
    </row>
    <row r="732" spans="40:40" x14ac:dyDescent="0.2">
      <c r="AN732" s="110"/>
    </row>
    <row r="733" spans="40:40" x14ac:dyDescent="0.2">
      <c r="AN733" s="110"/>
    </row>
    <row r="734" spans="40:40" x14ac:dyDescent="0.2">
      <c r="AN734" s="110"/>
    </row>
    <row r="735" spans="40:40" x14ac:dyDescent="0.2">
      <c r="AN735" s="110"/>
    </row>
    <row r="736" spans="40:40" x14ac:dyDescent="0.2">
      <c r="AN736" s="110"/>
    </row>
    <row r="737" spans="40:40" x14ac:dyDescent="0.2">
      <c r="AN737" s="110"/>
    </row>
    <row r="738" spans="40:40" x14ac:dyDescent="0.2">
      <c r="AN738" s="110"/>
    </row>
    <row r="739" spans="40:40" x14ac:dyDescent="0.2">
      <c r="AN739" s="110"/>
    </row>
    <row r="740" spans="40:40" x14ac:dyDescent="0.2">
      <c r="AN740" s="110"/>
    </row>
    <row r="741" spans="40:40" x14ac:dyDescent="0.2">
      <c r="AN741" s="110"/>
    </row>
    <row r="742" spans="40:40" x14ac:dyDescent="0.2">
      <c r="AN742" s="110"/>
    </row>
    <row r="743" spans="40:40" x14ac:dyDescent="0.2">
      <c r="AN743" s="110"/>
    </row>
    <row r="744" spans="40:40" x14ac:dyDescent="0.2">
      <c r="AN744" s="110"/>
    </row>
    <row r="745" spans="40:40" x14ac:dyDescent="0.2">
      <c r="AN745" s="110"/>
    </row>
    <row r="746" spans="40:40" x14ac:dyDescent="0.2">
      <c r="AN746" s="110"/>
    </row>
    <row r="747" spans="40:40" x14ac:dyDescent="0.2">
      <c r="AN747" s="110"/>
    </row>
    <row r="748" spans="40:40" x14ac:dyDescent="0.2">
      <c r="AN748" s="110"/>
    </row>
    <row r="749" spans="40:40" x14ac:dyDescent="0.2">
      <c r="AN749" s="110"/>
    </row>
    <row r="750" spans="40:40" x14ac:dyDescent="0.2">
      <c r="AN750" s="110"/>
    </row>
    <row r="751" spans="40:40" x14ac:dyDescent="0.2">
      <c r="AN751" s="110"/>
    </row>
    <row r="752" spans="40:40" x14ac:dyDescent="0.2">
      <c r="AN752" s="110"/>
    </row>
    <row r="753" spans="40:40" x14ac:dyDescent="0.2">
      <c r="AN753" s="110"/>
    </row>
    <row r="754" spans="40:40" x14ac:dyDescent="0.2">
      <c r="AN754" s="110"/>
    </row>
    <row r="755" spans="40:40" x14ac:dyDescent="0.2">
      <c r="AN755" s="110"/>
    </row>
    <row r="756" spans="40:40" x14ac:dyDescent="0.2">
      <c r="AN756" s="110"/>
    </row>
    <row r="757" spans="40:40" x14ac:dyDescent="0.2">
      <c r="AN757" s="110"/>
    </row>
    <row r="758" spans="40:40" x14ac:dyDescent="0.2">
      <c r="AN758" s="110"/>
    </row>
    <row r="759" spans="40:40" x14ac:dyDescent="0.2">
      <c r="AN759" s="110"/>
    </row>
    <row r="760" spans="40:40" x14ac:dyDescent="0.2">
      <c r="AN760" s="110"/>
    </row>
    <row r="761" spans="40:40" x14ac:dyDescent="0.2">
      <c r="AN761" s="110"/>
    </row>
    <row r="762" spans="40:40" x14ac:dyDescent="0.2">
      <c r="AN762" s="110"/>
    </row>
    <row r="763" spans="40:40" x14ac:dyDescent="0.2">
      <c r="AN763" s="110"/>
    </row>
    <row r="764" spans="40:40" x14ac:dyDescent="0.2">
      <c r="AN764" s="110"/>
    </row>
    <row r="765" spans="40:40" x14ac:dyDescent="0.2">
      <c r="AN765" s="110"/>
    </row>
    <row r="766" spans="40:40" x14ac:dyDescent="0.2">
      <c r="AN766" s="110"/>
    </row>
    <row r="767" spans="40:40" x14ac:dyDescent="0.2">
      <c r="AN767" s="110"/>
    </row>
    <row r="768" spans="40:40" x14ac:dyDescent="0.2">
      <c r="AN768" s="110"/>
    </row>
    <row r="769" spans="40:40" x14ac:dyDescent="0.2">
      <c r="AN769" s="110"/>
    </row>
    <row r="770" spans="40:40" x14ac:dyDescent="0.2">
      <c r="AN770" s="110"/>
    </row>
    <row r="771" spans="40:40" x14ac:dyDescent="0.2">
      <c r="AN771" s="110"/>
    </row>
    <row r="772" spans="40:40" x14ac:dyDescent="0.2">
      <c r="AN772" s="110"/>
    </row>
    <row r="773" spans="40:40" x14ac:dyDescent="0.2">
      <c r="AN773" s="110"/>
    </row>
    <row r="774" spans="40:40" x14ac:dyDescent="0.2">
      <c r="AN774" s="110"/>
    </row>
    <row r="775" spans="40:40" x14ac:dyDescent="0.2">
      <c r="AN775" s="110"/>
    </row>
    <row r="776" spans="40:40" x14ac:dyDescent="0.2">
      <c r="AN776" s="110"/>
    </row>
    <row r="777" spans="40:40" x14ac:dyDescent="0.2">
      <c r="AN777" s="110"/>
    </row>
    <row r="778" spans="40:40" x14ac:dyDescent="0.2">
      <c r="AN778" s="110"/>
    </row>
    <row r="779" spans="40:40" x14ac:dyDescent="0.2">
      <c r="AN779" s="110"/>
    </row>
    <row r="780" spans="40:40" x14ac:dyDescent="0.2">
      <c r="AN780" s="110"/>
    </row>
    <row r="781" spans="40:40" x14ac:dyDescent="0.2">
      <c r="AN781" s="110"/>
    </row>
    <row r="782" spans="40:40" x14ac:dyDescent="0.2">
      <c r="AN782" s="110"/>
    </row>
    <row r="783" spans="40:40" x14ac:dyDescent="0.2">
      <c r="AN783" s="110"/>
    </row>
    <row r="784" spans="40:40" x14ac:dyDescent="0.2">
      <c r="AN784" s="110"/>
    </row>
    <row r="785" spans="40:40" x14ac:dyDescent="0.2">
      <c r="AN785" s="110"/>
    </row>
    <row r="786" spans="40:40" x14ac:dyDescent="0.2">
      <c r="AN786" s="110"/>
    </row>
    <row r="787" spans="40:40" x14ac:dyDescent="0.2">
      <c r="AN787" s="110"/>
    </row>
    <row r="788" spans="40:40" x14ac:dyDescent="0.2">
      <c r="AN788" s="110"/>
    </row>
    <row r="789" spans="40:40" x14ac:dyDescent="0.2">
      <c r="AN789" s="110"/>
    </row>
    <row r="790" spans="40:40" x14ac:dyDescent="0.2">
      <c r="AN790" s="110"/>
    </row>
    <row r="791" spans="40:40" x14ac:dyDescent="0.2">
      <c r="AN791" s="110"/>
    </row>
    <row r="792" spans="40:40" x14ac:dyDescent="0.2">
      <c r="AN792" s="110"/>
    </row>
    <row r="793" spans="40:40" x14ac:dyDescent="0.2">
      <c r="AN793" s="110"/>
    </row>
    <row r="794" spans="40:40" x14ac:dyDescent="0.2">
      <c r="AN794" s="110"/>
    </row>
    <row r="795" spans="40:40" x14ac:dyDescent="0.2">
      <c r="AN795" s="110"/>
    </row>
    <row r="796" spans="40:40" x14ac:dyDescent="0.2">
      <c r="AN796" s="110"/>
    </row>
    <row r="797" spans="40:40" x14ac:dyDescent="0.2">
      <c r="AN797" s="110"/>
    </row>
    <row r="798" spans="40:40" x14ac:dyDescent="0.2">
      <c r="AN798" s="110"/>
    </row>
    <row r="799" spans="40:40" x14ac:dyDescent="0.2">
      <c r="AN799" s="110"/>
    </row>
    <row r="800" spans="40:40" x14ac:dyDescent="0.2">
      <c r="AN800" s="110"/>
    </row>
    <row r="801" spans="40:40" x14ac:dyDescent="0.2">
      <c r="AN801" s="110"/>
    </row>
    <row r="802" spans="40:40" x14ac:dyDescent="0.2">
      <c r="AN802" s="110"/>
    </row>
    <row r="803" spans="40:40" x14ac:dyDescent="0.2">
      <c r="AN803" s="110"/>
    </row>
    <row r="804" spans="40:40" x14ac:dyDescent="0.2">
      <c r="AN804" s="110"/>
    </row>
    <row r="805" spans="40:40" x14ac:dyDescent="0.2">
      <c r="AN805" s="110"/>
    </row>
    <row r="806" spans="40:40" x14ac:dyDescent="0.2">
      <c r="AN806" s="110"/>
    </row>
    <row r="807" spans="40:40" x14ac:dyDescent="0.2">
      <c r="AN807" s="110"/>
    </row>
    <row r="808" spans="40:40" x14ac:dyDescent="0.2">
      <c r="AN808" s="110"/>
    </row>
    <row r="809" spans="40:40" x14ac:dyDescent="0.2">
      <c r="AN809" s="110"/>
    </row>
    <row r="810" spans="40:40" x14ac:dyDescent="0.2">
      <c r="AN810" s="110"/>
    </row>
    <row r="811" spans="40:40" x14ac:dyDescent="0.2">
      <c r="AN811" s="110"/>
    </row>
    <row r="812" spans="40:40" x14ac:dyDescent="0.2">
      <c r="AN812" s="110"/>
    </row>
    <row r="813" spans="40:40" x14ac:dyDescent="0.2">
      <c r="AN813" s="110"/>
    </row>
    <row r="814" spans="40:40" x14ac:dyDescent="0.2">
      <c r="AN814" s="110"/>
    </row>
    <row r="815" spans="40:40" x14ac:dyDescent="0.2">
      <c r="AN815" s="110"/>
    </row>
    <row r="816" spans="40:40" x14ac:dyDescent="0.2">
      <c r="AN816" s="110"/>
    </row>
    <row r="817" spans="40:40" x14ac:dyDescent="0.2">
      <c r="AN817" s="110"/>
    </row>
    <row r="818" spans="40:40" x14ac:dyDescent="0.2">
      <c r="AN818" s="110"/>
    </row>
    <row r="819" spans="40:40" x14ac:dyDescent="0.2">
      <c r="AN819" s="110"/>
    </row>
    <row r="820" spans="40:40" x14ac:dyDescent="0.2">
      <c r="AN820" s="110"/>
    </row>
    <row r="821" spans="40:40" x14ac:dyDescent="0.2">
      <c r="AN821" s="110"/>
    </row>
    <row r="822" spans="40:40" x14ac:dyDescent="0.2">
      <c r="AN822" s="110"/>
    </row>
    <row r="823" spans="40:40" x14ac:dyDescent="0.2">
      <c r="AN823" s="110"/>
    </row>
    <row r="824" spans="40:40" x14ac:dyDescent="0.2">
      <c r="AN824" s="110"/>
    </row>
    <row r="825" spans="40:40" x14ac:dyDescent="0.2">
      <c r="AN825" s="110"/>
    </row>
    <row r="826" spans="40:40" x14ac:dyDescent="0.2">
      <c r="AN826" s="110"/>
    </row>
    <row r="827" spans="40:40" x14ac:dyDescent="0.2">
      <c r="AN827" s="110"/>
    </row>
    <row r="828" spans="40:40" x14ac:dyDescent="0.2">
      <c r="AN828" s="110"/>
    </row>
    <row r="829" spans="40:40" x14ac:dyDescent="0.2">
      <c r="AN829" s="110"/>
    </row>
    <row r="830" spans="40:40" x14ac:dyDescent="0.2">
      <c r="AN830" s="110"/>
    </row>
    <row r="831" spans="40:40" x14ac:dyDescent="0.2">
      <c r="AN831" s="110"/>
    </row>
    <row r="832" spans="40:40" x14ac:dyDescent="0.2">
      <c r="AN832" s="110"/>
    </row>
    <row r="833" spans="40:40" x14ac:dyDescent="0.2">
      <c r="AN833" s="110"/>
    </row>
    <row r="834" spans="40:40" x14ac:dyDescent="0.2">
      <c r="AN834" s="110"/>
    </row>
    <row r="835" spans="40:40" x14ac:dyDescent="0.2">
      <c r="AN835" s="110"/>
    </row>
    <row r="836" spans="40:40" x14ac:dyDescent="0.2">
      <c r="AN836" s="110"/>
    </row>
    <row r="837" spans="40:40" x14ac:dyDescent="0.2">
      <c r="AN837" s="110"/>
    </row>
    <row r="838" spans="40:40" x14ac:dyDescent="0.2">
      <c r="AN838" s="110"/>
    </row>
    <row r="839" spans="40:40" x14ac:dyDescent="0.2">
      <c r="AN839" s="110"/>
    </row>
    <row r="840" spans="40:40" x14ac:dyDescent="0.2">
      <c r="AN840" s="110"/>
    </row>
    <row r="841" spans="40:40" x14ac:dyDescent="0.2">
      <c r="AN841" s="110"/>
    </row>
    <row r="842" spans="40:40" x14ac:dyDescent="0.2">
      <c r="AN842" s="110"/>
    </row>
    <row r="843" spans="40:40" x14ac:dyDescent="0.2">
      <c r="AN843" s="110"/>
    </row>
    <row r="844" spans="40:40" x14ac:dyDescent="0.2">
      <c r="AN844" s="110"/>
    </row>
    <row r="845" spans="40:40" x14ac:dyDescent="0.2">
      <c r="AN845" s="110"/>
    </row>
    <row r="846" spans="40:40" x14ac:dyDescent="0.2">
      <c r="AN846" s="110"/>
    </row>
    <row r="847" spans="40:40" x14ac:dyDescent="0.2">
      <c r="AN847" s="110"/>
    </row>
    <row r="848" spans="40:40" x14ac:dyDescent="0.2">
      <c r="AN848" s="110"/>
    </row>
    <row r="849" spans="40:40" x14ac:dyDescent="0.2">
      <c r="AN849" s="110"/>
    </row>
    <row r="850" spans="40:40" x14ac:dyDescent="0.2">
      <c r="AN850" s="110"/>
    </row>
    <row r="851" spans="40:40" x14ac:dyDescent="0.2">
      <c r="AN851" s="110"/>
    </row>
    <row r="852" spans="40:40" x14ac:dyDescent="0.2">
      <c r="AN852" s="110"/>
    </row>
    <row r="853" spans="40:40" x14ac:dyDescent="0.2">
      <c r="AN853" s="110"/>
    </row>
    <row r="854" spans="40:40" x14ac:dyDescent="0.2">
      <c r="AN854" s="110"/>
    </row>
    <row r="855" spans="40:40" x14ac:dyDescent="0.2">
      <c r="AN855" s="110"/>
    </row>
    <row r="856" spans="40:40" x14ac:dyDescent="0.2">
      <c r="AN856" s="110"/>
    </row>
    <row r="857" spans="40:40" x14ac:dyDescent="0.2">
      <c r="AN857" s="110"/>
    </row>
    <row r="858" spans="40:40" x14ac:dyDescent="0.2">
      <c r="AN858" s="110"/>
    </row>
    <row r="859" spans="40:40" x14ac:dyDescent="0.2">
      <c r="AN859" s="110"/>
    </row>
    <row r="860" spans="40:40" x14ac:dyDescent="0.2">
      <c r="AN860" s="110"/>
    </row>
    <row r="861" spans="40:40" x14ac:dyDescent="0.2">
      <c r="AN861" s="110"/>
    </row>
    <row r="862" spans="40:40" x14ac:dyDescent="0.2">
      <c r="AN862" s="110"/>
    </row>
    <row r="863" spans="40:40" x14ac:dyDescent="0.2">
      <c r="AN863" s="110"/>
    </row>
    <row r="864" spans="40:40" x14ac:dyDescent="0.2">
      <c r="AN864" s="110"/>
    </row>
    <row r="865" spans="40:40" x14ac:dyDescent="0.2">
      <c r="AN865" s="110"/>
    </row>
    <row r="866" spans="40:40" x14ac:dyDescent="0.2">
      <c r="AN866" s="110"/>
    </row>
    <row r="867" spans="40:40" x14ac:dyDescent="0.2">
      <c r="AN867" s="110"/>
    </row>
    <row r="868" spans="40:40" x14ac:dyDescent="0.2">
      <c r="AN868" s="110"/>
    </row>
    <row r="869" spans="40:40" x14ac:dyDescent="0.2">
      <c r="AN869" s="110"/>
    </row>
    <row r="870" spans="40:40" x14ac:dyDescent="0.2">
      <c r="AN870" s="110"/>
    </row>
    <row r="871" spans="40:40" x14ac:dyDescent="0.2">
      <c r="AN871" s="110"/>
    </row>
    <row r="872" spans="40:40" x14ac:dyDescent="0.2">
      <c r="AN872" s="110"/>
    </row>
    <row r="873" spans="40:40" x14ac:dyDescent="0.2">
      <c r="AN873" s="110"/>
    </row>
    <row r="874" spans="40:40" x14ac:dyDescent="0.2">
      <c r="AN874" s="110"/>
    </row>
    <row r="875" spans="40:40" x14ac:dyDescent="0.2">
      <c r="AN875" s="110"/>
    </row>
    <row r="876" spans="40:40" x14ac:dyDescent="0.2">
      <c r="AN876" s="110"/>
    </row>
    <row r="877" spans="40:40" x14ac:dyDescent="0.2">
      <c r="AN877" s="110"/>
    </row>
    <row r="878" spans="40:40" x14ac:dyDescent="0.2">
      <c r="AN878" s="110"/>
    </row>
    <row r="879" spans="40:40" x14ac:dyDescent="0.2">
      <c r="AN879" s="110"/>
    </row>
    <row r="880" spans="40:40" x14ac:dyDescent="0.2">
      <c r="AN880" s="110"/>
    </row>
    <row r="881" spans="40:40" x14ac:dyDescent="0.2">
      <c r="AN881" s="110"/>
    </row>
    <row r="882" spans="40:40" x14ac:dyDescent="0.2">
      <c r="AN882" s="110"/>
    </row>
    <row r="883" spans="40:40" x14ac:dyDescent="0.2">
      <c r="AN883" s="110"/>
    </row>
    <row r="884" spans="40:40" x14ac:dyDescent="0.2">
      <c r="AN884" s="110"/>
    </row>
    <row r="885" spans="40:40" x14ac:dyDescent="0.2">
      <c r="AN885" s="110"/>
    </row>
    <row r="886" spans="40:40" x14ac:dyDescent="0.2">
      <c r="AN886" s="110"/>
    </row>
    <row r="887" spans="40:40" x14ac:dyDescent="0.2">
      <c r="AN887" s="110"/>
    </row>
    <row r="888" spans="40:40" x14ac:dyDescent="0.2">
      <c r="AN888" s="110"/>
    </row>
    <row r="889" spans="40:40" x14ac:dyDescent="0.2">
      <c r="AN889" s="110"/>
    </row>
    <row r="890" spans="40:40" x14ac:dyDescent="0.2">
      <c r="AN890" s="110"/>
    </row>
    <row r="891" spans="40:40" x14ac:dyDescent="0.2">
      <c r="AN891" s="110"/>
    </row>
    <row r="892" spans="40:40" x14ac:dyDescent="0.2">
      <c r="AN892" s="110"/>
    </row>
    <row r="893" spans="40:40" x14ac:dyDescent="0.2">
      <c r="AN893" s="110"/>
    </row>
    <row r="894" spans="40:40" x14ac:dyDescent="0.2">
      <c r="AN894" s="110"/>
    </row>
    <row r="895" spans="40:40" x14ac:dyDescent="0.2">
      <c r="AN895" s="110"/>
    </row>
    <row r="896" spans="40:40" x14ac:dyDescent="0.2">
      <c r="AN896" s="110"/>
    </row>
    <row r="897" spans="40:40" x14ac:dyDescent="0.2">
      <c r="AN897" s="110"/>
    </row>
    <row r="898" spans="40:40" x14ac:dyDescent="0.2">
      <c r="AN898" s="110"/>
    </row>
    <row r="899" spans="40:40" x14ac:dyDescent="0.2">
      <c r="AN899" s="110"/>
    </row>
    <row r="900" spans="40:40" x14ac:dyDescent="0.2">
      <c r="AN900" s="110"/>
    </row>
    <row r="901" spans="40:40" x14ac:dyDescent="0.2">
      <c r="AN901" s="110"/>
    </row>
    <row r="902" spans="40:40" x14ac:dyDescent="0.2">
      <c r="AN902" s="110"/>
    </row>
    <row r="903" spans="40:40" x14ac:dyDescent="0.2">
      <c r="AN903" s="110"/>
    </row>
    <row r="904" spans="40:40" x14ac:dyDescent="0.2">
      <c r="AN904" s="110"/>
    </row>
    <row r="905" spans="40:40" x14ac:dyDescent="0.2">
      <c r="AN905" s="110"/>
    </row>
    <row r="906" spans="40:40" x14ac:dyDescent="0.2">
      <c r="AN906" s="110"/>
    </row>
    <row r="907" spans="40:40" x14ac:dyDescent="0.2">
      <c r="AN907" s="110"/>
    </row>
    <row r="908" spans="40:40" x14ac:dyDescent="0.2">
      <c r="AN908" s="110"/>
    </row>
    <row r="909" spans="40:40" x14ac:dyDescent="0.2">
      <c r="AN909" s="110"/>
    </row>
    <row r="910" spans="40:40" x14ac:dyDescent="0.2">
      <c r="AN910" s="110"/>
    </row>
    <row r="911" spans="40:40" x14ac:dyDescent="0.2">
      <c r="AN911" s="110"/>
    </row>
    <row r="912" spans="40:40" x14ac:dyDescent="0.2">
      <c r="AN912" s="110"/>
    </row>
    <row r="913" spans="40:40" x14ac:dyDescent="0.2">
      <c r="AN913" s="110"/>
    </row>
    <row r="914" spans="40:40" x14ac:dyDescent="0.2">
      <c r="AN914" s="110"/>
    </row>
    <row r="915" spans="40:40" x14ac:dyDescent="0.2">
      <c r="AN915" s="110"/>
    </row>
    <row r="916" spans="40:40" x14ac:dyDescent="0.2">
      <c r="AN916" s="110"/>
    </row>
    <row r="917" spans="40:40" x14ac:dyDescent="0.2">
      <c r="AN917" s="110"/>
    </row>
    <row r="918" spans="40:40" x14ac:dyDescent="0.2">
      <c r="AN918" s="110"/>
    </row>
    <row r="919" spans="40:40" x14ac:dyDescent="0.2">
      <c r="AN919" s="110"/>
    </row>
    <row r="920" spans="40:40" x14ac:dyDescent="0.2">
      <c r="AN920" s="110"/>
    </row>
    <row r="921" spans="40:40" x14ac:dyDescent="0.2">
      <c r="AN921" s="110"/>
    </row>
    <row r="922" spans="40:40" x14ac:dyDescent="0.2">
      <c r="AN922" s="110"/>
    </row>
    <row r="923" spans="40:40" x14ac:dyDescent="0.2">
      <c r="AN923" s="110"/>
    </row>
    <row r="924" spans="40:40" x14ac:dyDescent="0.2">
      <c r="AN924" s="110"/>
    </row>
    <row r="925" spans="40:40" x14ac:dyDescent="0.2">
      <c r="AN925" s="110"/>
    </row>
    <row r="926" spans="40:40" x14ac:dyDescent="0.2">
      <c r="AN926" s="110"/>
    </row>
    <row r="927" spans="40:40" x14ac:dyDescent="0.2">
      <c r="AN927" s="110"/>
    </row>
    <row r="928" spans="40:40" x14ac:dyDescent="0.2">
      <c r="AN928" s="110"/>
    </row>
    <row r="929" spans="40:40" x14ac:dyDescent="0.2">
      <c r="AN929" s="110"/>
    </row>
    <row r="930" spans="40:40" x14ac:dyDescent="0.2">
      <c r="AN930" s="110"/>
    </row>
    <row r="931" spans="40:40" x14ac:dyDescent="0.2">
      <c r="AN931" s="110"/>
    </row>
    <row r="932" spans="40:40" x14ac:dyDescent="0.2">
      <c r="AN932" s="110"/>
    </row>
    <row r="933" spans="40:40" x14ac:dyDescent="0.2">
      <c r="AN933" s="110"/>
    </row>
    <row r="934" spans="40:40" x14ac:dyDescent="0.2">
      <c r="AN934" s="110"/>
    </row>
    <row r="935" spans="40:40" x14ac:dyDescent="0.2">
      <c r="AN935" s="110"/>
    </row>
    <row r="936" spans="40:40" x14ac:dyDescent="0.2">
      <c r="AN936" s="110"/>
    </row>
    <row r="937" spans="40:40" x14ac:dyDescent="0.2">
      <c r="AN937" s="110"/>
    </row>
    <row r="938" spans="40:40" x14ac:dyDescent="0.2">
      <c r="AN938" s="110"/>
    </row>
    <row r="939" spans="40:40" x14ac:dyDescent="0.2">
      <c r="AN939" s="110"/>
    </row>
    <row r="940" spans="40:40" x14ac:dyDescent="0.2">
      <c r="AN940" s="110"/>
    </row>
    <row r="941" spans="40:40" x14ac:dyDescent="0.2">
      <c r="AN941" s="110"/>
    </row>
    <row r="942" spans="40:40" x14ac:dyDescent="0.2">
      <c r="AN942" s="110"/>
    </row>
    <row r="943" spans="40:40" x14ac:dyDescent="0.2">
      <c r="AN943" s="110"/>
    </row>
    <row r="944" spans="40:40" x14ac:dyDescent="0.2">
      <c r="AN944" s="110"/>
    </row>
    <row r="945" spans="40:40" x14ac:dyDescent="0.2">
      <c r="AN945" s="110"/>
    </row>
    <row r="946" spans="40:40" x14ac:dyDescent="0.2">
      <c r="AN946" s="110"/>
    </row>
    <row r="947" spans="40:40" x14ac:dyDescent="0.2">
      <c r="AN947" s="110"/>
    </row>
    <row r="948" spans="40:40" x14ac:dyDescent="0.2">
      <c r="AN948" s="110"/>
    </row>
    <row r="949" spans="40:40" x14ac:dyDescent="0.2">
      <c r="AN949" s="110"/>
    </row>
    <row r="950" spans="40:40" x14ac:dyDescent="0.2">
      <c r="AN950" s="110"/>
    </row>
    <row r="951" spans="40:40" x14ac:dyDescent="0.2">
      <c r="AN951" s="110"/>
    </row>
    <row r="952" spans="40:40" x14ac:dyDescent="0.2">
      <c r="AN952" s="110"/>
    </row>
    <row r="953" spans="40:40" x14ac:dyDescent="0.2">
      <c r="AN953" s="110"/>
    </row>
    <row r="954" spans="40:40" x14ac:dyDescent="0.2">
      <c r="AN954" s="110"/>
    </row>
    <row r="955" spans="40:40" x14ac:dyDescent="0.2">
      <c r="AN955" s="110"/>
    </row>
    <row r="956" spans="40:40" x14ac:dyDescent="0.2">
      <c r="AN956" s="110"/>
    </row>
    <row r="957" spans="40:40" x14ac:dyDescent="0.2">
      <c r="AN957" s="110"/>
    </row>
    <row r="958" spans="40:40" x14ac:dyDescent="0.2">
      <c r="AN958" s="110"/>
    </row>
    <row r="959" spans="40:40" x14ac:dyDescent="0.2">
      <c r="AN959" s="110"/>
    </row>
    <row r="960" spans="40:40" x14ac:dyDescent="0.2">
      <c r="AN960" s="110"/>
    </row>
    <row r="961" spans="40:40" x14ac:dyDescent="0.2">
      <c r="AN961" s="110"/>
    </row>
    <row r="962" spans="40:40" x14ac:dyDescent="0.2">
      <c r="AN962" s="110"/>
    </row>
    <row r="963" spans="40:40" x14ac:dyDescent="0.2">
      <c r="AN963" s="110"/>
    </row>
    <row r="964" spans="40:40" x14ac:dyDescent="0.2">
      <c r="AN964" s="110"/>
    </row>
    <row r="965" spans="40:40" x14ac:dyDescent="0.2">
      <c r="AN965" s="110"/>
    </row>
    <row r="966" spans="40:40" x14ac:dyDescent="0.2">
      <c r="AN966" s="110"/>
    </row>
    <row r="967" spans="40:40" x14ac:dyDescent="0.2">
      <c r="AN967" s="110"/>
    </row>
    <row r="968" spans="40:40" x14ac:dyDescent="0.2">
      <c r="AN968" s="110"/>
    </row>
    <row r="969" spans="40:40" x14ac:dyDescent="0.2">
      <c r="AN969" s="110"/>
    </row>
    <row r="970" spans="40:40" x14ac:dyDescent="0.2">
      <c r="AN970" s="110"/>
    </row>
    <row r="971" spans="40:40" x14ac:dyDescent="0.2">
      <c r="AN971" s="110"/>
    </row>
    <row r="972" spans="40:40" x14ac:dyDescent="0.2">
      <c r="AN972" s="110"/>
    </row>
    <row r="973" spans="40:40" x14ac:dyDescent="0.2">
      <c r="AN973" s="110"/>
    </row>
    <row r="974" spans="40:40" x14ac:dyDescent="0.2">
      <c r="AN974" s="110"/>
    </row>
    <row r="975" spans="40:40" x14ac:dyDescent="0.2">
      <c r="AN975" s="110"/>
    </row>
    <row r="976" spans="40:40" x14ac:dyDescent="0.2">
      <c r="AN976" s="110"/>
    </row>
    <row r="977" spans="40:40" x14ac:dyDescent="0.2">
      <c r="AN977" s="110"/>
    </row>
    <row r="978" spans="40:40" x14ac:dyDescent="0.2">
      <c r="AN978" s="110"/>
    </row>
    <row r="979" spans="40:40" x14ac:dyDescent="0.2">
      <c r="AN979" s="110"/>
    </row>
    <row r="980" spans="40:40" x14ac:dyDescent="0.2">
      <c r="AN980" s="110"/>
    </row>
    <row r="981" spans="40:40" x14ac:dyDescent="0.2">
      <c r="AN981" s="110"/>
    </row>
    <row r="982" spans="40:40" x14ac:dyDescent="0.2">
      <c r="AN982" s="110"/>
    </row>
    <row r="983" spans="40:40" x14ac:dyDescent="0.2">
      <c r="AN983" s="110"/>
    </row>
    <row r="984" spans="40:40" x14ac:dyDescent="0.2">
      <c r="AN984" s="110"/>
    </row>
    <row r="985" spans="40:40" x14ac:dyDescent="0.2">
      <c r="AN985" s="110"/>
    </row>
    <row r="986" spans="40:40" x14ac:dyDescent="0.2">
      <c r="AN986" s="110"/>
    </row>
    <row r="987" spans="40:40" x14ac:dyDescent="0.2">
      <c r="AN987" s="110"/>
    </row>
    <row r="988" spans="40:40" x14ac:dyDescent="0.2">
      <c r="AN988" s="110"/>
    </row>
    <row r="989" spans="40:40" x14ac:dyDescent="0.2">
      <c r="AN989" s="110"/>
    </row>
    <row r="990" spans="40:40" x14ac:dyDescent="0.2">
      <c r="AN990" s="110"/>
    </row>
    <row r="991" spans="40:40" x14ac:dyDescent="0.2">
      <c r="AN991" s="110"/>
    </row>
    <row r="992" spans="40:40" x14ac:dyDescent="0.2">
      <c r="AN992" s="110"/>
    </row>
    <row r="993" spans="40:40" x14ac:dyDescent="0.2">
      <c r="AN993" s="110"/>
    </row>
    <row r="994" spans="40:40" x14ac:dyDescent="0.2">
      <c r="AN994" s="110"/>
    </row>
    <row r="995" spans="40:40" x14ac:dyDescent="0.2">
      <c r="AN995" s="110"/>
    </row>
    <row r="996" spans="40:40" x14ac:dyDescent="0.2">
      <c r="AN996" s="110"/>
    </row>
    <row r="997" spans="40:40" x14ac:dyDescent="0.2">
      <c r="AN997" s="110"/>
    </row>
    <row r="998" spans="40:40" x14ac:dyDescent="0.2">
      <c r="AN998" s="110"/>
    </row>
    <row r="999" spans="40:40" x14ac:dyDescent="0.2">
      <c r="AN999" s="110"/>
    </row>
    <row r="1000" spans="40:40" x14ac:dyDescent="0.2">
      <c r="AN1000" s="110"/>
    </row>
    <row r="1001" spans="40:40" x14ac:dyDescent="0.2">
      <c r="AN1001" s="110"/>
    </row>
    <row r="1002" spans="40:40" x14ac:dyDescent="0.2">
      <c r="AN1002" s="110"/>
    </row>
    <row r="1003" spans="40:40" x14ac:dyDescent="0.2">
      <c r="AN1003" s="110"/>
    </row>
    <row r="1004" spans="40:40" x14ac:dyDescent="0.2">
      <c r="AN1004" s="110"/>
    </row>
    <row r="1005" spans="40:40" x14ac:dyDescent="0.2">
      <c r="AN1005" s="110"/>
    </row>
    <row r="1006" spans="40:40" x14ac:dyDescent="0.2">
      <c r="AN1006" s="110"/>
    </row>
    <row r="1007" spans="40:40" x14ac:dyDescent="0.2">
      <c r="AN1007" s="110"/>
    </row>
    <row r="1008" spans="40:40" x14ac:dyDescent="0.2">
      <c r="AN1008" s="110"/>
    </row>
    <row r="1009" spans="40:40" x14ac:dyDescent="0.2">
      <c r="AN1009" s="110"/>
    </row>
    <row r="1010" spans="40:40" x14ac:dyDescent="0.2">
      <c r="AN1010" s="110"/>
    </row>
    <row r="1011" spans="40:40" x14ac:dyDescent="0.2">
      <c r="AN1011" s="110"/>
    </row>
    <row r="1012" spans="40:40" x14ac:dyDescent="0.2">
      <c r="AN1012" s="110"/>
    </row>
    <row r="1013" spans="40:40" x14ac:dyDescent="0.2">
      <c r="AN1013" s="110"/>
    </row>
    <row r="1014" spans="40:40" x14ac:dyDescent="0.2">
      <c r="AN1014" s="110"/>
    </row>
    <row r="1015" spans="40:40" x14ac:dyDescent="0.2">
      <c r="AN1015" s="110"/>
    </row>
    <row r="1016" spans="40:40" x14ac:dyDescent="0.2">
      <c r="AN1016" s="110"/>
    </row>
    <row r="1017" spans="40:40" x14ac:dyDescent="0.2">
      <c r="AN1017" s="110"/>
    </row>
    <row r="1018" spans="40:40" x14ac:dyDescent="0.2">
      <c r="AN1018" s="110"/>
    </row>
    <row r="1019" spans="40:40" x14ac:dyDescent="0.2">
      <c r="AN1019" s="110"/>
    </row>
    <row r="1020" spans="40:40" x14ac:dyDescent="0.2">
      <c r="AN1020" s="110"/>
    </row>
    <row r="1021" spans="40:40" x14ac:dyDescent="0.2">
      <c r="AN1021" s="110"/>
    </row>
    <row r="1022" spans="40:40" x14ac:dyDescent="0.2">
      <c r="AN1022" s="110"/>
    </row>
    <row r="1023" spans="40:40" x14ac:dyDescent="0.2">
      <c r="AN1023" s="110"/>
    </row>
    <row r="1024" spans="40:40" x14ac:dyDescent="0.2">
      <c r="AN1024" s="110"/>
    </row>
    <row r="1025" spans="40:40" x14ac:dyDescent="0.2">
      <c r="AN1025" s="110"/>
    </row>
    <row r="1026" spans="40:40" x14ac:dyDescent="0.2">
      <c r="AN1026" s="110"/>
    </row>
    <row r="1027" spans="40:40" x14ac:dyDescent="0.2">
      <c r="AN1027" s="110"/>
    </row>
    <row r="1028" spans="40:40" x14ac:dyDescent="0.2">
      <c r="AN1028" s="110"/>
    </row>
    <row r="1029" spans="40:40" x14ac:dyDescent="0.2">
      <c r="AN1029" s="110"/>
    </row>
    <row r="1030" spans="40:40" x14ac:dyDescent="0.2">
      <c r="AN1030" s="110"/>
    </row>
    <row r="1031" spans="40:40" x14ac:dyDescent="0.2">
      <c r="AN1031" s="110"/>
    </row>
    <row r="1032" spans="40:40" x14ac:dyDescent="0.2">
      <c r="AN1032" s="110"/>
    </row>
    <row r="1033" spans="40:40" x14ac:dyDescent="0.2">
      <c r="AN1033" s="110"/>
    </row>
    <row r="1034" spans="40:40" x14ac:dyDescent="0.2">
      <c r="AN1034" s="110"/>
    </row>
    <row r="1035" spans="40:40" x14ac:dyDescent="0.2">
      <c r="AN1035" s="110"/>
    </row>
    <row r="1036" spans="40:40" x14ac:dyDescent="0.2">
      <c r="AN1036" s="110"/>
    </row>
    <row r="1037" spans="40:40" x14ac:dyDescent="0.2">
      <c r="AN1037" s="110"/>
    </row>
    <row r="1038" spans="40:40" x14ac:dyDescent="0.2">
      <c r="AN1038" s="110"/>
    </row>
    <row r="1039" spans="40:40" x14ac:dyDescent="0.2">
      <c r="AN1039" s="110"/>
    </row>
    <row r="1040" spans="40:40" x14ac:dyDescent="0.2">
      <c r="AN1040" s="110"/>
    </row>
    <row r="1041" spans="40:40" x14ac:dyDescent="0.2">
      <c r="AN1041" s="110"/>
    </row>
    <row r="1042" spans="40:40" x14ac:dyDescent="0.2">
      <c r="AN1042" s="110"/>
    </row>
    <row r="1043" spans="40:40" x14ac:dyDescent="0.2">
      <c r="AN1043" s="110"/>
    </row>
    <row r="1044" spans="40:40" x14ac:dyDescent="0.2">
      <c r="AN1044" s="110"/>
    </row>
    <row r="1045" spans="40:40" x14ac:dyDescent="0.2">
      <c r="AN1045" s="110"/>
    </row>
    <row r="1046" spans="40:40" x14ac:dyDescent="0.2">
      <c r="AN1046" s="110"/>
    </row>
    <row r="1047" spans="40:40" x14ac:dyDescent="0.2">
      <c r="AN1047" s="110"/>
    </row>
    <row r="1048" spans="40:40" x14ac:dyDescent="0.2">
      <c r="AN1048" s="110"/>
    </row>
    <row r="1049" spans="40:40" x14ac:dyDescent="0.2">
      <c r="AN1049" s="110"/>
    </row>
    <row r="1050" spans="40:40" x14ac:dyDescent="0.2">
      <c r="AN1050" s="110"/>
    </row>
    <row r="1051" spans="40:40" x14ac:dyDescent="0.2">
      <c r="AN1051" s="110"/>
    </row>
    <row r="1052" spans="40:40" x14ac:dyDescent="0.2">
      <c r="AN1052" s="110"/>
    </row>
    <row r="1053" spans="40:40" x14ac:dyDescent="0.2">
      <c r="AN1053" s="110"/>
    </row>
    <row r="1054" spans="40:40" x14ac:dyDescent="0.2">
      <c r="AN1054" s="110"/>
    </row>
    <row r="1055" spans="40:40" x14ac:dyDescent="0.2">
      <c r="AN1055" s="110"/>
    </row>
    <row r="1056" spans="40:40" x14ac:dyDescent="0.2">
      <c r="AN1056" s="110"/>
    </row>
    <row r="1057" spans="40:40" x14ac:dyDescent="0.2">
      <c r="AN1057" s="110"/>
    </row>
    <row r="1058" spans="40:40" x14ac:dyDescent="0.2">
      <c r="AN1058" s="110"/>
    </row>
    <row r="1059" spans="40:40" x14ac:dyDescent="0.2">
      <c r="AN1059" s="110"/>
    </row>
    <row r="1060" spans="40:40" x14ac:dyDescent="0.2">
      <c r="AN1060" s="110"/>
    </row>
    <row r="1061" spans="40:40" x14ac:dyDescent="0.2">
      <c r="AN1061" s="110"/>
    </row>
    <row r="1062" spans="40:40" x14ac:dyDescent="0.2">
      <c r="AN1062" s="110"/>
    </row>
    <row r="1063" spans="40:40" x14ac:dyDescent="0.2">
      <c r="AN1063" s="110"/>
    </row>
    <row r="1064" spans="40:40" x14ac:dyDescent="0.2">
      <c r="AN1064" s="110"/>
    </row>
    <row r="1065" spans="40:40" x14ac:dyDescent="0.2">
      <c r="AN1065" s="110"/>
    </row>
    <row r="1066" spans="40:40" x14ac:dyDescent="0.2">
      <c r="AN1066" s="110"/>
    </row>
    <row r="1067" spans="40:40" x14ac:dyDescent="0.2">
      <c r="AN1067" s="110"/>
    </row>
    <row r="1068" spans="40:40" x14ac:dyDescent="0.2">
      <c r="AN1068" s="110"/>
    </row>
    <row r="1069" spans="40:40" x14ac:dyDescent="0.2">
      <c r="AN1069" s="110"/>
    </row>
    <row r="1070" spans="40:40" x14ac:dyDescent="0.2">
      <c r="AN1070" s="110"/>
    </row>
    <row r="1071" spans="40:40" x14ac:dyDescent="0.2">
      <c r="AN1071" s="110"/>
    </row>
    <row r="1072" spans="40:40" x14ac:dyDescent="0.2">
      <c r="AN1072" s="110"/>
    </row>
    <row r="1073" spans="40:40" x14ac:dyDescent="0.2">
      <c r="AN1073" s="110"/>
    </row>
    <row r="1074" spans="40:40" x14ac:dyDescent="0.2">
      <c r="AN1074" s="110"/>
    </row>
    <row r="1075" spans="40:40" x14ac:dyDescent="0.2">
      <c r="AN1075" s="110"/>
    </row>
    <row r="1076" spans="40:40" x14ac:dyDescent="0.2">
      <c r="AN1076" s="110"/>
    </row>
    <row r="1077" spans="40:40" x14ac:dyDescent="0.2">
      <c r="AN1077" s="110"/>
    </row>
    <row r="1078" spans="40:40" x14ac:dyDescent="0.2">
      <c r="AN1078" s="110"/>
    </row>
    <row r="1079" spans="40:40" x14ac:dyDescent="0.2">
      <c r="AN1079" s="110"/>
    </row>
    <row r="1080" spans="40:40" x14ac:dyDescent="0.2">
      <c r="AN1080" s="110"/>
    </row>
    <row r="1081" spans="40:40" x14ac:dyDescent="0.2">
      <c r="AN1081" s="110"/>
    </row>
    <row r="1082" spans="40:40" x14ac:dyDescent="0.2">
      <c r="AN1082" s="110"/>
    </row>
    <row r="1083" spans="40:40" x14ac:dyDescent="0.2">
      <c r="AN1083" s="110"/>
    </row>
    <row r="1084" spans="40:40" x14ac:dyDescent="0.2">
      <c r="AN1084" s="110"/>
    </row>
    <row r="1085" spans="40:40" x14ac:dyDescent="0.2">
      <c r="AN1085" s="110"/>
    </row>
    <row r="1086" spans="40:40" x14ac:dyDescent="0.2">
      <c r="AN1086" s="110"/>
    </row>
    <row r="1087" spans="40:40" x14ac:dyDescent="0.2">
      <c r="AN1087" s="110"/>
    </row>
    <row r="1088" spans="40:40" x14ac:dyDescent="0.2">
      <c r="AN1088" s="110"/>
    </row>
    <row r="1089" spans="40:40" x14ac:dyDescent="0.2">
      <c r="AN1089" s="110"/>
    </row>
    <row r="1090" spans="40:40" x14ac:dyDescent="0.2">
      <c r="AN1090" s="110"/>
    </row>
    <row r="1091" spans="40:40" x14ac:dyDescent="0.2">
      <c r="AN1091" s="110"/>
    </row>
    <row r="1092" spans="40:40" x14ac:dyDescent="0.2">
      <c r="AN1092" s="110"/>
    </row>
    <row r="1093" spans="40:40" x14ac:dyDescent="0.2">
      <c r="AN1093" s="110"/>
    </row>
    <row r="1094" spans="40:40" x14ac:dyDescent="0.2">
      <c r="AN1094" s="110"/>
    </row>
    <row r="1095" spans="40:40" x14ac:dyDescent="0.2">
      <c r="AN1095" s="110"/>
    </row>
    <row r="1096" spans="40:40" x14ac:dyDescent="0.2">
      <c r="AN1096" s="110"/>
    </row>
    <row r="1097" spans="40:40" x14ac:dyDescent="0.2">
      <c r="AN1097" s="110"/>
    </row>
    <row r="1098" spans="40:40" x14ac:dyDescent="0.2">
      <c r="AN1098" s="110"/>
    </row>
    <row r="1099" spans="40:40" x14ac:dyDescent="0.2">
      <c r="AN1099" s="110"/>
    </row>
    <row r="1100" spans="40:40" x14ac:dyDescent="0.2">
      <c r="AN1100" s="110"/>
    </row>
    <row r="1101" spans="40:40" x14ac:dyDescent="0.2">
      <c r="AN1101" s="110"/>
    </row>
    <row r="1102" spans="40:40" x14ac:dyDescent="0.2">
      <c r="AN1102" s="110"/>
    </row>
    <row r="1103" spans="40:40" x14ac:dyDescent="0.2">
      <c r="AN1103" s="110"/>
    </row>
    <row r="1104" spans="40:40" x14ac:dyDescent="0.2">
      <c r="AN1104" s="110"/>
    </row>
    <row r="1105" spans="40:40" x14ac:dyDescent="0.2">
      <c r="AN1105" s="110"/>
    </row>
    <row r="1106" spans="40:40" x14ac:dyDescent="0.2">
      <c r="AN1106" s="110"/>
    </row>
    <row r="1107" spans="40:40" x14ac:dyDescent="0.2">
      <c r="AN1107" s="110"/>
    </row>
    <row r="1108" spans="40:40" x14ac:dyDescent="0.2">
      <c r="AN1108" s="110"/>
    </row>
    <row r="1109" spans="40:40" x14ac:dyDescent="0.2">
      <c r="AN1109" s="110"/>
    </row>
    <row r="1110" spans="40:40" x14ac:dyDescent="0.2">
      <c r="AN1110" s="110"/>
    </row>
    <row r="1111" spans="40:40" x14ac:dyDescent="0.2">
      <c r="AN1111" s="110"/>
    </row>
    <row r="1112" spans="40:40" x14ac:dyDescent="0.2">
      <c r="AN1112" s="110"/>
    </row>
    <row r="1113" spans="40:40" x14ac:dyDescent="0.2">
      <c r="AN1113" s="110"/>
    </row>
    <row r="1114" spans="40:40" x14ac:dyDescent="0.2">
      <c r="AN1114" s="110"/>
    </row>
    <row r="1115" spans="40:40" x14ac:dyDescent="0.2">
      <c r="AN1115" s="110"/>
    </row>
    <row r="1116" spans="40:40" x14ac:dyDescent="0.2">
      <c r="AN1116" s="110"/>
    </row>
    <row r="1117" spans="40:40" x14ac:dyDescent="0.2">
      <c r="AN1117" s="110"/>
    </row>
    <row r="1118" spans="40:40" x14ac:dyDescent="0.2">
      <c r="AN1118" s="110"/>
    </row>
    <row r="1119" spans="40:40" x14ac:dyDescent="0.2">
      <c r="AN1119" s="110"/>
    </row>
    <row r="1120" spans="40:40" x14ac:dyDescent="0.2">
      <c r="AN1120" s="110"/>
    </row>
    <row r="1121" spans="40:40" x14ac:dyDescent="0.2">
      <c r="AN1121" s="110"/>
    </row>
    <row r="1122" spans="40:40" x14ac:dyDescent="0.2">
      <c r="AN1122" s="110"/>
    </row>
    <row r="1123" spans="40:40" x14ac:dyDescent="0.2">
      <c r="AN1123" s="110"/>
    </row>
    <row r="1124" spans="40:40" x14ac:dyDescent="0.2">
      <c r="AN1124" s="110"/>
    </row>
    <row r="1125" spans="40:40" x14ac:dyDescent="0.2">
      <c r="AN1125" s="110"/>
    </row>
    <row r="1126" spans="40:40" x14ac:dyDescent="0.2">
      <c r="AN1126" s="110"/>
    </row>
    <row r="1127" spans="40:40" x14ac:dyDescent="0.2">
      <c r="AN1127" s="110"/>
    </row>
    <row r="1128" spans="40:40" x14ac:dyDescent="0.2">
      <c r="AN1128" s="110"/>
    </row>
    <row r="1129" spans="40:40" x14ac:dyDescent="0.2">
      <c r="AN1129" s="110"/>
    </row>
    <row r="1130" spans="40:40" x14ac:dyDescent="0.2">
      <c r="AN1130" s="110"/>
    </row>
    <row r="1131" spans="40:40" x14ac:dyDescent="0.2">
      <c r="AN1131" s="110"/>
    </row>
    <row r="1132" spans="40:40" x14ac:dyDescent="0.2">
      <c r="AN1132" s="110"/>
    </row>
    <row r="1133" spans="40:40" x14ac:dyDescent="0.2">
      <c r="AN1133" s="110"/>
    </row>
    <row r="1134" spans="40:40" x14ac:dyDescent="0.2">
      <c r="AN1134" s="110"/>
    </row>
    <row r="1135" spans="40:40" x14ac:dyDescent="0.2">
      <c r="AN1135" s="110"/>
    </row>
    <row r="1136" spans="40:40" x14ac:dyDescent="0.2">
      <c r="AN1136" s="110"/>
    </row>
    <row r="1137" spans="40:40" x14ac:dyDescent="0.2">
      <c r="AN1137" s="110"/>
    </row>
    <row r="1138" spans="40:40" x14ac:dyDescent="0.2">
      <c r="AN1138" s="110"/>
    </row>
    <row r="1139" spans="40:40" x14ac:dyDescent="0.2">
      <c r="AN1139" s="110"/>
    </row>
    <row r="1140" spans="40:40" x14ac:dyDescent="0.2">
      <c r="AN1140" s="110"/>
    </row>
    <row r="1141" spans="40:40" x14ac:dyDescent="0.2">
      <c r="AN1141" s="110"/>
    </row>
    <row r="1142" spans="40:40" x14ac:dyDescent="0.2">
      <c r="AN1142" s="110"/>
    </row>
    <row r="1143" spans="40:40" x14ac:dyDescent="0.2">
      <c r="AN1143" s="110"/>
    </row>
    <row r="1144" spans="40:40" x14ac:dyDescent="0.2">
      <c r="AN1144" s="110"/>
    </row>
    <row r="1145" spans="40:40" x14ac:dyDescent="0.2">
      <c r="AN1145" s="110"/>
    </row>
    <row r="1146" spans="40:40" x14ac:dyDescent="0.2">
      <c r="AN1146" s="110"/>
    </row>
    <row r="1147" spans="40:40" x14ac:dyDescent="0.2">
      <c r="AN1147" s="110"/>
    </row>
    <row r="1148" spans="40:40" x14ac:dyDescent="0.2">
      <c r="AN1148" s="110"/>
    </row>
    <row r="1149" spans="40:40" x14ac:dyDescent="0.2">
      <c r="AN1149" s="110"/>
    </row>
    <row r="1150" spans="40:40" x14ac:dyDescent="0.2">
      <c r="AN1150" s="110"/>
    </row>
    <row r="1151" spans="40:40" x14ac:dyDescent="0.2">
      <c r="AN1151" s="110"/>
    </row>
    <row r="1152" spans="40:40" x14ac:dyDescent="0.2">
      <c r="AN1152" s="110"/>
    </row>
    <row r="1153" spans="40:40" x14ac:dyDescent="0.2">
      <c r="AN1153" s="110"/>
    </row>
    <row r="1154" spans="40:40" x14ac:dyDescent="0.2">
      <c r="AN1154" s="110"/>
    </row>
    <row r="1155" spans="40:40" x14ac:dyDescent="0.2">
      <c r="AN1155" s="110"/>
    </row>
    <row r="1156" spans="40:40" x14ac:dyDescent="0.2">
      <c r="AN1156" s="110"/>
    </row>
    <row r="1157" spans="40:40" x14ac:dyDescent="0.2">
      <c r="AN1157" s="110"/>
    </row>
    <row r="1158" spans="40:40" x14ac:dyDescent="0.2">
      <c r="AN1158" s="110"/>
    </row>
    <row r="1159" spans="40:40" x14ac:dyDescent="0.2">
      <c r="AN1159" s="110"/>
    </row>
    <row r="1160" spans="40:40" x14ac:dyDescent="0.2">
      <c r="AN1160" s="110"/>
    </row>
    <row r="1161" spans="40:40" x14ac:dyDescent="0.2">
      <c r="AN1161" s="110"/>
    </row>
    <row r="1162" spans="40:40" x14ac:dyDescent="0.2">
      <c r="AN1162" s="110"/>
    </row>
    <row r="1163" spans="40:40" x14ac:dyDescent="0.2">
      <c r="AN1163" s="110"/>
    </row>
    <row r="1164" spans="40:40" x14ac:dyDescent="0.2">
      <c r="AN1164" s="110"/>
    </row>
    <row r="1165" spans="40:40" x14ac:dyDescent="0.2">
      <c r="AN1165" s="110"/>
    </row>
    <row r="1166" spans="40:40" x14ac:dyDescent="0.2">
      <c r="AN1166" s="110"/>
    </row>
    <row r="1167" spans="40:40" x14ac:dyDescent="0.2">
      <c r="AN1167" s="110"/>
    </row>
    <row r="1168" spans="40:40" x14ac:dyDescent="0.2">
      <c r="AN1168" s="110"/>
    </row>
    <row r="1169" spans="40:40" x14ac:dyDescent="0.2">
      <c r="AN1169" s="110"/>
    </row>
    <row r="1170" spans="40:40" x14ac:dyDescent="0.2">
      <c r="AN1170" s="110"/>
    </row>
    <row r="1171" spans="40:40" x14ac:dyDescent="0.2">
      <c r="AN1171" s="110"/>
    </row>
    <row r="1172" spans="40:40" x14ac:dyDescent="0.2">
      <c r="AN1172" s="110"/>
    </row>
    <row r="1173" spans="40:40" x14ac:dyDescent="0.2">
      <c r="AN1173" s="110"/>
    </row>
    <row r="1174" spans="40:40" x14ac:dyDescent="0.2">
      <c r="AN1174" s="110"/>
    </row>
    <row r="1175" spans="40:40" x14ac:dyDescent="0.2">
      <c r="AN1175" s="110"/>
    </row>
    <row r="1176" spans="40:40" x14ac:dyDescent="0.2">
      <c r="AN1176" s="110"/>
    </row>
    <row r="1177" spans="40:40" x14ac:dyDescent="0.2">
      <c r="AN1177" s="110"/>
    </row>
    <row r="1178" spans="40:40" x14ac:dyDescent="0.2">
      <c r="AN1178" s="110"/>
    </row>
    <row r="1179" spans="40:40" x14ac:dyDescent="0.2">
      <c r="AN1179" s="110"/>
    </row>
    <row r="1180" spans="40:40" x14ac:dyDescent="0.2">
      <c r="AN1180" s="110"/>
    </row>
    <row r="1181" spans="40:40" x14ac:dyDescent="0.2">
      <c r="AN1181" s="110"/>
    </row>
    <row r="1182" spans="40:40" x14ac:dyDescent="0.2">
      <c r="AN1182" s="110"/>
    </row>
    <row r="1183" spans="40:40" x14ac:dyDescent="0.2">
      <c r="AN1183" s="110"/>
    </row>
    <row r="1184" spans="40:40" x14ac:dyDescent="0.2">
      <c r="AN1184" s="110"/>
    </row>
    <row r="1185" spans="40:40" x14ac:dyDescent="0.2">
      <c r="AN1185" s="110"/>
    </row>
    <row r="1186" spans="40:40" x14ac:dyDescent="0.2">
      <c r="AN1186" s="110"/>
    </row>
    <row r="1187" spans="40:40" x14ac:dyDescent="0.2">
      <c r="AN1187" s="110"/>
    </row>
    <row r="1188" spans="40:40" x14ac:dyDescent="0.2">
      <c r="AN1188" s="110"/>
    </row>
    <row r="1189" spans="40:40" x14ac:dyDescent="0.2">
      <c r="AN1189" s="110"/>
    </row>
    <row r="1190" spans="40:40" x14ac:dyDescent="0.2">
      <c r="AN1190" s="110"/>
    </row>
    <row r="1191" spans="40:40" x14ac:dyDescent="0.2">
      <c r="AN1191" s="110"/>
    </row>
    <row r="1192" spans="40:40" x14ac:dyDescent="0.2">
      <c r="AN1192" s="110"/>
    </row>
    <row r="1193" spans="40:40" x14ac:dyDescent="0.2">
      <c r="AN1193" s="110"/>
    </row>
    <row r="1194" spans="40:40" x14ac:dyDescent="0.2">
      <c r="AN1194" s="110"/>
    </row>
    <row r="1195" spans="40:40" x14ac:dyDescent="0.2">
      <c r="AN1195" s="110"/>
    </row>
    <row r="1196" spans="40:40" x14ac:dyDescent="0.2">
      <c r="AN1196" s="110"/>
    </row>
    <row r="1197" spans="40:40" x14ac:dyDescent="0.2">
      <c r="AN1197" s="110"/>
    </row>
    <row r="1198" spans="40:40" x14ac:dyDescent="0.2">
      <c r="AN1198" s="110"/>
    </row>
    <row r="1199" spans="40:40" x14ac:dyDescent="0.2">
      <c r="AN1199" s="110"/>
    </row>
    <row r="1200" spans="40:40" x14ac:dyDescent="0.2">
      <c r="AN1200" s="110"/>
    </row>
    <row r="1201" spans="40:40" x14ac:dyDescent="0.2">
      <c r="AN1201" s="110"/>
    </row>
    <row r="1202" spans="40:40" x14ac:dyDescent="0.2">
      <c r="AN1202" s="110"/>
    </row>
    <row r="1203" spans="40:40" x14ac:dyDescent="0.2">
      <c r="AN1203" s="110"/>
    </row>
    <row r="1204" spans="40:40" x14ac:dyDescent="0.2">
      <c r="AN1204" s="110"/>
    </row>
    <row r="1205" spans="40:40" x14ac:dyDescent="0.2">
      <c r="AN1205" s="110"/>
    </row>
    <row r="1206" spans="40:40" x14ac:dyDescent="0.2">
      <c r="AN1206" s="110"/>
    </row>
    <row r="1207" spans="40:40" x14ac:dyDescent="0.2">
      <c r="AN1207" s="110"/>
    </row>
    <row r="1208" spans="40:40" x14ac:dyDescent="0.2">
      <c r="AN1208" s="110"/>
    </row>
    <row r="1209" spans="40:40" x14ac:dyDescent="0.2">
      <c r="AN1209" s="110"/>
    </row>
    <row r="1210" spans="40:40" x14ac:dyDescent="0.2">
      <c r="AN1210" s="110"/>
    </row>
    <row r="1211" spans="40:40" x14ac:dyDescent="0.2">
      <c r="AN1211" s="110"/>
    </row>
    <row r="1212" spans="40:40" x14ac:dyDescent="0.2">
      <c r="AN1212" s="110"/>
    </row>
    <row r="1213" spans="40:40" x14ac:dyDescent="0.2">
      <c r="AN1213" s="110"/>
    </row>
    <row r="1214" spans="40:40" x14ac:dyDescent="0.2">
      <c r="AN1214" s="110"/>
    </row>
    <row r="1215" spans="40:40" x14ac:dyDescent="0.2">
      <c r="AN1215" s="110"/>
    </row>
    <row r="1216" spans="40:40" x14ac:dyDescent="0.2">
      <c r="AN1216" s="110"/>
    </row>
    <row r="1217" spans="40:40" x14ac:dyDescent="0.2">
      <c r="AN1217" s="110"/>
    </row>
    <row r="1218" spans="40:40" x14ac:dyDescent="0.2">
      <c r="AN1218" s="110"/>
    </row>
    <row r="1219" spans="40:40" x14ac:dyDescent="0.2">
      <c r="AN1219" s="110"/>
    </row>
    <row r="1220" spans="40:40" x14ac:dyDescent="0.2">
      <c r="AN1220" s="110"/>
    </row>
    <row r="1221" spans="40:40" x14ac:dyDescent="0.2">
      <c r="AN1221" s="110"/>
    </row>
    <row r="1222" spans="40:40" x14ac:dyDescent="0.2">
      <c r="AN1222" s="110"/>
    </row>
    <row r="1223" spans="40:40" x14ac:dyDescent="0.2">
      <c r="AN1223" s="110"/>
    </row>
    <row r="1224" spans="40:40" x14ac:dyDescent="0.2">
      <c r="AN1224" s="110"/>
    </row>
    <row r="1225" spans="40:40" x14ac:dyDescent="0.2">
      <c r="AN1225" s="110"/>
    </row>
    <row r="1226" spans="40:40" x14ac:dyDescent="0.2">
      <c r="AN1226" s="110"/>
    </row>
    <row r="1227" spans="40:40" x14ac:dyDescent="0.2">
      <c r="AN1227" s="110"/>
    </row>
    <row r="1228" spans="40:40" x14ac:dyDescent="0.2">
      <c r="AN1228" s="110"/>
    </row>
    <row r="1229" spans="40:40" x14ac:dyDescent="0.2">
      <c r="AN1229" s="110"/>
    </row>
    <row r="1230" spans="40:40" x14ac:dyDescent="0.2">
      <c r="AN1230" s="110"/>
    </row>
    <row r="1231" spans="40:40" x14ac:dyDescent="0.2">
      <c r="AN1231" s="110"/>
    </row>
    <row r="1232" spans="40:40" x14ac:dyDescent="0.2">
      <c r="AN1232" s="110"/>
    </row>
    <row r="1233" spans="40:40" x14ac:dyDescent="0.2">
      <c r="AN1233" s="110"/>
    </row>
    <row r="1234" spans="40:40" x14ac:dyDescent="0.2">
      <c r="AN1234" s="110"/>
    </row>
    <row r="1235" spans="40:40" x14ac:dyDescent="0.2">
      <c r="AN1235" s="110"/>
    </row>
    <row r="1236" spans="40:40" x14ac:dyDescent="0.2">
      <c r="AN1236" s="110"/>
    </row>
    <row r="1237" spans="40:40" x14ac:dyDescent="0.2">
      <c r="AN1237" s="110"/>
    </row>
    <row r="1238" spans="40:40" x14ac:dyDescent="0.2">
      <c r="AN1238" s="110"/>
    </row>
    <row r="1239" spans="40:40" x14ac:dyDescent="0.2">
      <c r="AN1239" s="110"/>
    </row>
    <row r="1240" spans="40:40" x14ac:dyDescent="0.2">
      <c r="AN1240" s="110"/>
    </row>
    <row r="1241" spans="40:40" x14ac:dyDescent="0.2">
      <c r="AN1241" s="110"/>
    </row>
    <row r="1242" spans="40:40" x14ac:dyDescent="0.2">
      <c r="AN1242" s="110"/>
    </row>
    <row r="1243" spans="40:40" x14ac:dyDescent="0.2">
      <c r="AN1243" s="110"/>
    </row>
    <row r="1244" spans="40:40" x14ac:dyDescent="0.2">
      <c r="AN1244" s="110"/>
    </row>
    <row r="1245" spans="40:40" x14ac:dyDescent="0.2">
      <c r="AN1245" s="110"/>
    </row>
    <row r="1246" spans="40:40" x14ac:dyDescent="0.2">
      <c r="AN1246" s="110"/>
    </row>
    <row r="1247" spans="40:40" x14ac:dyDescent="0.2">
      <c r="AN1247" s="110"/>
    </row>
    <row r="1248" spans="40:40" x14ac:dyDescent="0.2">
      <c r="AN1248" s="110"/>
    </row>
    <row r="1249" spans="40:40" x14ac:dyDescent="0.2">
      <c r="AN1249" s="110"/>
    </row>
    <row r="1250" spans="40:40" x14ac:dyDescent="0.2">
      <c r="AN1250" s="110"/>
    </row>
    <row r="1251" spans="40:40" x14ac:dyDescent="0.2">
      <c r="AN1251" s="110"/>
    </row>
    <row r="1252" spans="40:40" x14ac:dyDescent="0.2">
      <c r="AN1252" s="110"/>
    </row>
    <row r="1253" spans="40:40" x14ac:dyDescent="0.2">
      <c r="AN1253" s="110"/>
    </row>
    <row r="1254" spans="40:40" x14ac:dyDescent="0.2">
      <c r="AN1254" s="110"/>
    </row>
    <row r="1255" spans="40:40" x14ac:dyDescent="0.2">
      <c r="AN1255" s="110"/>
    </row>
    <row r="1256" spans="40:40" x14ac:dyDescent="0.2">
      <c r="AN1256" s="110"/>
    </row>
    <row r="1257" spans="40:40" x14ac:dyDescent="0.2">
      <c r="AN1257" s="110"/>
    </row>
    <row r="1258" spans="40:40" x14ac:dyDescent="0.2">
      <c r="AN1258" s="110"/>
    </row>
    <row r="1259" spans="40:40" x14ac:dyDescent="0.2">
      <c r="AN1259" s="110"/>
    </row>
    <row r="1260" spans="40:40" x14ac:dyDescent="0.2">
      <c r="AN1260" s="110"/>
    </row>
    <row r="1261" spans="40:40" x14ac:dyDescent="0.2">
      <c r="AN1261" s="110"/>
    </row>
    <row r="1262" spans="40:40" x14ac:dyDescent="0.2">
      <c r="AN1262" s="110"/>
    </row>
    <row r="1263" spans="40:40" x14ac:dyDescent="0.2">
      <c r="AN1263" s="110"/>
    </row>
    <row r="1264" spans="40:40" x14ac:dyDescent="0.2">
      <c r="AN1264" s="110"/>
    </row>
    <row r="1265" spans="40:40" x14ac:dyDescent="0.2">
      <c r="AN1265" s="110"/>
    </row>
    <row r="1266" spans="40:40" x14ac:dyDescent="0.2">
      <c r="AN1266" s="110"/>
    </row>
    <row r="1267" spans="40:40" x14ac:dyDescent="0.2">
      <c r="AN1267" s="110"/>
    </row>
    <row r="1268" spans="40:40" x14ac:dyDescent="0.2">
      <c r="AN1268" s="110"/>
    </row>
    <row r="1269" spans="40:40" x14ac:dyDescent="0.2">
      <c r="AN1269" s="110"/>
    </row>
    <row r="1270" spans="40:40" x14ac:dyDescent="0.2">
      <c r="AN1270" s="110"/>
    </row>
    <row r="1271" spans="40:40" x14ac:dyDescent="0.2">
      <c r="AN1271" s="110"/>
    </row>
    <row r="1272" spans="40:40" x14ac:dyDescent="0.2">
      <c r="AN1272" s="110"/>
    </row>
    <row r="1273" spans="40:40" x14ac:dyDescent="0.2">
      <c r="AN1273" s="110"/>
    </row>
    <row r="1274" spans="40:40" x14ac:dyDescent="0.2">
      <c r="AN1274" s="110"/>
    </row>
    <row r="1275" spans="40:40" x14ac:dyDescent="0.2">
      <c r="AN1275" s="110"/>
    </row>
    <row r="1276" spans="40:40" x14ac:dyDescent="0.2">
      <c r="AN1276" s="110"/>
    </row>
    <row r="1277" spans="40:40" x14ac:dyDescent="0.2">
      <c r="AN1277" s="110"/>
    </row>
    <row r="1278" spans="40:40" x14ac:dyDescent="0.2">
      <c r="AN1278" s="110"/>
    </row>
    <row r="1279" spans="40:40" x14ac:dyDescent="0.2">
      <c r="AN1279" s="110"/>
    </row>
    <row r="1280" spans="40:40" x14ac:dyDescent="0.2">
      <c r="AN1280" s="110"/>
    </row>
    <row r="1281" spans="40:40" x14ac:dyDescent="0.2">
      <c r="AN1281" s="110"/>
    </row>
    <row r="1282" spans="40:40" x14ac:dyDescent="0.2">
      <c r="AN1282" s="110"/>
    </row>
    <row r="1283" spans="40:40" x14ac:dyDescent="0.2">
      <c r="AN1283" s="110"/>
    </row>
    <row r="1284" spans="40:40" x14ac:dyDescent="0.2">
      <c r="AN1284" s="110"/>
    </row>
    <row r="1285" spans="40:40" x14ac:dyDescent="0.2">
      <c r="AN1285" s="110"/>
    </row>
    <row r="1286" spans="40:40" x14ac:dyDescent="0.2">
      <c r="AN1286" s="110"/>
    </row>
    <row r="1287" spans="40:40" x14ac:dyDescent="0.2">
      <c r="AN1287" s="110"/>
    </row>
    <row r="1288" spans="40:40" x14ac:dyDescent="0.2">
      <c r="AN1288" s="110"/>
    </row>
    <row r="1289" spans="40:40" x14ac:dyDescent="0.2">
      <c r="AN1289" s="110"/>
    </row>
    <row r="1290" spans="40:40" x14ac:dyDescent="0.2">
      <c r="AN1290" s="110"/>
    </row>
    <row r="1291" spans="40:40" x14ac:dyDescent="0.2">
      <c r="AN1291" s="110"/>
    </row>
    <row r="1292" spans="40:40" x14ac:dyDescent="0.2">
      <c r="AN1292" s="110"/>
    </row>
    <row r="1293" spans="40:40" x14ac:dyDescent="0.2">
      <c r="AN1293" s="110"/>
    </row>
    <row r="1294" spans="40:40" x14ac:dyDescent="0.2">
      <c r="AN1294" s="110"/>
    </row>
    <row r="1295" spans="40:40" x14ac:dyDescent="0.2">
      <c r="AN1295" s="110"/>
    </row>
    <row r="1296" spans="40:40" x14ac:dyDescent="0.2">
      <c r="AN1296" s="110"/>
    </row>
    <row r="1297" spans="40:40" x14ac:dyDescent="0.2">
      <c r="AN1297" s="110"/>
    </row>
    <row r="1298" spans="40:40" x14ac:dyDescent="0.2">
      <c r="AN1298" s="110"/>
    </row>
    <row r="1299" spans="40:40" x14ac:dyDescent="0.2">
      <c r="AN1299" s="110"/>
    </row>
    <row r="1300" spans="40:40" x14ac:dyDescent="0.2">
      <c r="AN1300" s="110"/>
    </row>
    <row r="1301" spans="40:40" x14ac:dyDescent="0.2">
      <c r="AN1301" s="110"/>
    </row>
    <row r="1302" spans="40:40" x14ac:dyDescent="0.2">
      <c r="AN1302" s="110"/>
    </row>
    <row r="1303" spans="40:40" x14ac:dyDescent="0.2">
      <c r="AN1303" s="110"/>
    </row>
    <row r="1304" spans="40:40" x14ac:dyDescent="0.2">
      <c r="AN1304" s="110"/>
    </row>
    <row r="1305" spans="40:40" x14ac:dyDescent="0.2">
      <c r="AN1305" s="110"/>
    </row>
    <row r="1306" spans="40:40" x14ac:dyDescent="0.2">
      <c r="AN1306" s="110"/>
    </row>
    <row r="1307" spans="40:40" x14ac:dyDescent="0.2">
      <c r="AN1307" s="110"/>
    </row>
    <row r="1308" spans="40:40" x14ac:dyDescent="0.2">
      <c r="AN1308" s="110"/>
    </row>
    <row r="1309" spans="40:40" x14ac:dyDescent="0.2">
      <c r="AN1309" s="110"/>
    </row>
    <row r="1310" spans="40:40" x14ac:dyDescent="0.2">
      <c r="AN1310" s="110"/>
    </row>
    <row r="1311" spans="40:40" x14ac:dyDescent="0.2">
      <c r="AN1311" s="110"/>
    </row>
    <row r="1312" spans="40:40" x14ac:dyDescent="0.2">
      <c r="AN1312" s="110"/>
    </row>
    <row r="1313" spans="40:40" x14ac:dyDescent="0.2">
      <c r="AN1313" s="110"/>
    </row>
    <row r="1314" spans="40:40" x14ac:dyDescent="0.2">
      <c r="AN1314" s="110"/>
    </row>
    <row r="1315" spans="40:40" x14ac:dyDescent="0.2">
      <c r="AN1315" s="110"/>
    </row>
    <row r="1316" spans="40:40" x14ac:dyDescent="0.2">
      <c r="AN1316" s="110"/>
    </row>
    <row r="1317" spans="40:40" x14ac:dyDescent="0.2">
      <c r="AN1317" s="110"/>
    </row>
    <row r="1318" spans="40:40" x14ac:dyDescent="0.2">
      <c r="AN1318" s="110"/>
    </row>
    <row r="1319" spans="40:40" x14ac:dyDescent="0.2">
      <c r="AN1319" s="110"/>
    </row>
    <row r="1320" spans="40:40" x14ac:dyDescent="0.2">
      <c r="AN1320" s="110"/>
    </row>
    <row r="1321" spans="40:40" x14ac:dyDescent="0.2">
      <c r="AN1321" s="110"/>
    </row>
    <row r="1322" spans="40:40" x14ac:dyDescent="0.2">
      <c r="AN1322" s="110"/>
    </row>
    <row r="1323" spans="40:40" x14ac:dyDescent="0.2">
      <c r="AN1323" s="110"/>
    </row>
    <row r="1324" spans="40:40" x14ac:dyDescent="0.2">
      <c r="AN1324" s="110"/>
    </row>
    <row r="1325" spans="40:40" x14ac:dyDescent="0.2">
      <c r="AN1325" s="110"/>
    </row>
    <row r="1326" spans="40:40" x14ac:dyDescent="0.2">
      <c r="AN1326" s="110"/>
    </row>
    <row r="1327" spans="40:40" x14ac:dyDescent="0.2">
      <c r="AN1327" s="110"/>
    </row>
    <row r="1328" spans="40:40" x14ac:dyDescent="0.2">
      <c r="AN1328" s="110"/>
    </row>
    <row r="1329" spans="40:40" x14ac:dyDescent="0.2">
      <c r="AN1329" s="110"/>
    </row>
    <row r="1330" spans="40:40" x14ac:dyDescent="0.2">
      <c r="AN1330" s="110"/>
    </row>
    <row r="1331" spans="40:40" x14ac:dyDescent="0.2">
      <c r="AN1331" s="110"/>
    </row>
    <row r="1332" spans="40:40" x14ac:dyDescent="0.2">
      <c r="AN1332" s="110"/>
    </row>
    <row r="1333" spans="40:40" x14ac:dyDescent="0.2">
      <c r="AN1333" s="110"/>
    </row>
    <row r="1334" spans="40:40" x14ac:dyDescent="0.2">
      <c r="AN1334" s="110"/>
    </row>
    <row r="1335" spans="40:40" x14ac:dyDescent="0.2">
      <c r="AN1335" s="110"/>
    </row>
    <row r="1336" spans="40:40" x14ac:dyDescent="0.2">
      <c r="AN1336" s="110"/>
    </row>
    <row r="1337" spans="40:40" x14ac:dyDescent="0.2">
      <c r="AN1337" s="110"/>
    </row>
    <row r="1338" spans="40:40" x14ac:dyDescent="0.2">
      <c r="AN1338" s="110"/>
    </row>
    <row r="1339" spans="40:40" x14ac:dyDescent="0.2">
      <c r="AN1339" s="110"/>
    </row>
    <row r="1340" spans="40:40" x14ac:dyDescent="0.2">
      <c r="AN1340" s="110"/>
    </row>
    <row r="1341" spans="40:40" x14ac:dyDescent="0.2">
      <c r="AN1341" s="110"/>
    </row>
    <row r="1342" spans="40:40" x14ac:dyDescent="0.2">
      <c r="AN1342" s="110"/>
    </row>
    <row r="1343" spans="40:40" x14ac:dyDescent="0.2">
      <c r="AN1343" s="110"/>
    </row>
    <row r="1344" spans="40:40" x14ac:dyDescent="0.2">
      <c r="AN1344" s="110"/>
    </row>
    <row r="1345" spans="40:40" x14ac:dyDescent="0.2">
      <c r="AN1345" s="110"/>
    </row>
    <row r="1346" spans="40:40" x14ac:dyDescent="0.2">
      <c r="AN1346" s="110"/>
    </row>
    <row r="1347" spans="40:40" x14ac:dyDescent="0.2">
      <c r="AN1347" s="110"/>
    </row>
    <row r="1348" spans="40:40" x14ac:dyDescent="0.2">
      <c r="AN1348" s="110"/>
    </row>
    <row r="1349" spans="40:40" x14ac:dyDescent="0.2">
      <c r="AN1349" s="110"/>
    </row>
    <row r="1350" spans="40:40" x14ac:dyDescent="0.2">
      <c r="AN1350" s="110"/>
    </row>
    <row r="1351" spans="40:40" x14ac:dyDescent="0.2">
      <c r="AN1351" s="110"/>
    </row>
    <row r="1352" spans="40:40" x14ac:dyDescent="0.2">
      <c r="AN1352" s="110"/>
    </row>
    <row r="1353" spans="40:40" x14ac:dyDescent="0.2">
      <c r="AN1353" s="110"/>
    </row>
    <row r="1354" spans="40:40" x14ac:dyDescent="0.2">
      <c r="AN1354" s="110"/>
    </row>
    <row r="1355" spans="40:40" x14ac:dyDescent="0.2">
      <c r="AN1355" s="110"/>
    </row>
    <row r="1356" spans="40:40" x14ac:dyDescent="0.2">
      <c r="AN1356" s="110"/>
    </row>
    <row r="1357" spans="40:40" x14ac:dyDescent="0.2">
      <c r="AN1357" s="110"/>
    </row>
    <row r="1358" spans="40:40" x14ac:dyDescent="0.2">
      <c r="AN1358" s="110"/>
    </row>
    <row r="1359" spans="40:40" x14ac:dyDescent="0.2">
      <c r="AN1359" s="110"/>
    </row>
    <row r="1360" spans="40:40" x14ac:dyDescent="0.2">
      <c r="AN1360" s="110"/>
    </row>
    <row r="1361" spans="40:40" x14ac:dyDescent="0.2">
      <c r="AN1361" s="110"/>
    </row>
    <row r="1362" spans="40:40" x14ac:dyDescent="0.2">
      <c r="AN1362" s="110"/>
    </row>
    <row r="1363" spans="40:40" x14ac:dyDescent="0.2">
      <c r="AN1363" s="110"/>
    </row>
    <row r="1364" spans="40:40" x14ac:dyDescent="0.2">
      <c r="AN1364" s="110"/>
    </row>
    <row r="1365" spans="40:40" x14ac:dyDescent="0.2">
      <c r="AN1365" s="110"/>
    </row>
    <row r="1366" spans="40:40" x14ac:dyDescent="0.2">
      <c r="AN1366" s="110"/>
    </row>
    <row r="1367" spans="40:40" x14ac:dyDescent="0.2">
      <c r="AN1367" s="110"/>
    </row>
    <row r="1368" spans="40:40" x14ac:dyDescent="0.2">
      <c r="AN1368" s="110"/>
    </row>
    <row r="1369" spans="40:40" x14ac:dyDescent="0.2">
      <c r="AN1369" s="110"/>
    </row>
    <row r="1370" spans="40:40" x14ac:dyDescent="0.2">
      <c r="AN1370" s="110"/>
    </row>
    <row r="1371" spans="40:40" x14ac:dyDescent="0.2">
      <c r="AN1371" s="110"/>
    </row>
    <row r="1372" spans="40:40" x14ac:dyDescent="0.2">
      <c r="AN1372" s="110"/>
    </row>
    <row r="1373" spans="40:40" x14ac:dyDescent="0.2">
      <c r="AN1373" s="110"/>
    </row>
    <row r="1374" spans="40:40" x14ac:dyDescent="0.2">
      <c r="AN1374" s="110"/>
    </row>
    <row r="1375" spans="40:40" x14ac:dyDescent="0.2">
      <c r="AN1375" s="110"/>
    </row>
    <row r="1376" spans="40:40" x14ac:dyDescent="0.2">
      <c r="AN1376" s="110"/>
    </row>
    <row r="1377" spans="40:40" x14ac:dyDescent="0.2">
      <c r="AN1377" s="110"/>
    </row>
    <row r="1378" spans="40:40" x14ac:dyDescent="0.2">
      <c r="AN1378" s="110"/>
    </row>
    <row r="1379" spans="40:40" x14ac:dyDescent="0.2">
      <c r="AN1379" s="110"/>
    </row>
    <row r="1380" spans="40:40" x14ac:dyDescent="0.2">
      <c r="AN1380" s="110"/>
    </row>
    <row r="1381" spans="40:40" x14ac:dyDescent="0.2">
      <c r="AN1381" s="110"/>
    </row>
    <row r="1382" spans="40:40" x14ac:dyDescent="0.2">
      <c r="AN1382" s="110"/>
    </row>
    <row r="1383" spans="40:40" x14ac:dyDescent="0.2">
      <c r="AN1383" s="110"/>
    </row>
    <row r="1384" spans="40:40" x14ac:dyDescent="0.2">
      <c r="AN1384" s="110"/>
    </row>
    <row r="1385" spans="40:40" x14ac:dyDescent="0.2">
      <c r="AN1385" s="110"/>
    </row>
    <row r="1386" spans="40:40" x14ac:dyDescent="0.2">
      <c r="AN1386" s="110"/>
    </row>
    <row r="1387" spans="40:40" x14ac:dyDescent="0.2">
      <c r="AN1387" s="110"/>
    </row>
    <row r="1388" spans="40:40" x14ac:dyDescent="0.2">
      <c r="AN1388" s="110"/>
    </row>
    <row r="1389" spans="40:40" x14ac:dyDescent="0.2">
      <c r="AN1389" s="110"/>
    </row>
    <row r="1390" spans="40:40" x14ac:dyDescent="0.2">
      <c r="AN1390" s="110"/>
    </row>
    <row r="1391" spans="40:40" x14ac:dyDescent="0.2">
      <c r="AN1391" s="110"/>
    </row>
    <row r="1392" spans="40:40" x14ac:dyDescent="0.2">
      <c r="AN1392" s="110"/>
    </row>
    <row r="1393" spans="40:40" x14ac:dyDescent="0.2">
      <c r="AN1393" s="110"/>
    </row>
    <row r="1394" spans="40:40" x14ac:dyDescent="0.2">
      <c r="AN1394" s="110"/>
    </row>
    <row r="1395" spans="40:40" x14ac:dyDescent="0.2">
      <c r="AN1395" s="110"/>
    </row>
    <row r="1396" spans="40:40" x14ac:dyDescent="0.2">
      <c r="AN1396" s="110"/>
    </row>
    <row r="1397" spans="40:40" x14ac:dyDescent="0.2">
      <c r="AN1397" s="110"/>
    </row>
    <row r="1398" spans="40:40" x14ac:dyDescent="0.2">
      <c r="AN1398" s="110"/>
    </row>
    <row r="1399" spans="40:40" x14ac:dyDescent="0.2">
      <c r="AN1399" s="110"/>
    </row>
    <row r="1400" spans="40:40" x14ac:dyDescent="0.2">
      <c r="AN1400" s="110"/>
    </row>
    <row r="1401" spans="40:40" x14ac:dyDescent="0.2">
      <c r="AN1401" s="110"/>
    </row>
    <row r="1402" spans="40:40" x14ac:dyDescent="0.2">
      <c r="AN1402" s="110"/>
    </row>
    <row r="1403" spans="40:40" x14ac:dyDescent="0.2">
      <c r="AN1403" s="110"/>
    </row>
    <row r="1404" spans="40:40" x14ac:dyDescent="0.2">
      <c r="AN1404" s="110"/>
    </row>
    <row r="1405" spans="40:40" x14ac:dyDescent="0.2">
      <c r="AN1405" s="110"/>
    </row>
    <row r="1406" spans="40:40" x14ac:dyDescent="0.2">
      <c r="AN1406" s="110"/>
    </row>
    <row r="1407" spans="40:40" x14ac:dyDescent="0.2">
      <c r="AN1407" s="110"/>
    </row>
    <row r="1408" spans="40:40" x14ac:dyDescent="0.2">
      <c r="AN1408" s="110"/>
    </row>
    <row r="1409" spans="40:40" x14ac:dyDescent="0.2">
      <c r="AN1409" s="110"/>
    </row>
    <row r="1410" spans="40:40" x14ac:dyDescent="0.2">
      <c r="AN1410" s="110"/>
    </row>
    <row r="1411" spans="40:40" x14ac:dyDescent="0.2">
      <c r="AN1411" s="110"/>
    </row>
    <row r="1412" spans="40:40" x14ac:dyDescent="0.2">
      <c r="AN1412" s="110"/>
    </row>
    <row r="1413" spans="40:40" x14ac:dyDescent="0.2">
      <c r="AN1413" s="110"/>
    </row>
    <row r="1414" spans="40:40" x14ac:dyDescent="0.2">
      <c r="AN1414" s="110"/>
    </row>
    <row r="1415" spans="40:40" x14ac:dyDescent="0.2">
      <c r="AN1415" s="110"/>
    </row>
    <row r="1416" spans="40:40" x14ac:dyDescent="0.2">
      <c r="AN1416" s="110"/>
    </row>
    <row r="1417" spans="40:40" x14ac:dyDescent="0.2">
      <c r="AN1417" s="110"/>
    </row>
    <row r="1418" spans="40:40" x14ac:dyDescent="0.2">
      <c r="AN1418" s="110"/>
    </row>
    <row r="1419" spans="40:40" x14ac:dyDescent="0.2">
      <c r="AN1419" s="110"/>
    </row>
    <row r="1420" spans="40:40" x14ac:dyDescent="0.2">
      <c r="AN1420" s="110"/>
    </row>
    <row r="1421" spans="40:40" x14ac:dyDescent="0.2">
      <c r="AN1421" s="110"/>
    </row>
    <row r="1422" spans="40:40" x14ac:dyDescent="0.2">
      <c r="AN1422" s="110"/>
    </row>
    <row r="1423" spans="40:40" x14ac:dyDescent="0.2">
      <c r="AN1423" s="110"/>
    </row>
    <row r="1424" spans="40:40" x14ac:dyDescent="0.2">
      <c r="AN1424" s="110"/>
    </row>
    <row r="1425" spans="40:40" x14ac:dyDescent="0.2">
      <c r="AN1425" s="110"/>
    </row>
    <row r="1426" spans="40:40" x14ac:dyDescent="0.2">
      <c r="AN1426" s="110"/>
    </row>
    <row r="1427" spans="40:40" x14ac:dyDescent="0.2">
      <c r="AN1427" s="110"/>
    </row>
    <row r="1428" spans="40:40" x14ac:dyDescent="0.2">
      <c r="AN1428" s="110"/>
    </row>
    <row r="1429" spans="40:40" x14ac:dyDescent="0.2">
      <c r="AN1429" s="110"/>
    </row>
    <row r="1430" spans="40:40" x14ac:dyDescent="0.2">
      <c r="AN1430" s="110"/>
    </row>
    <row r="1431" spans="40:40" x14ac:dyDescent="0.2">
      <c r="AN1431" s="110"/>
    </row>
    <row r="1432" spans="40:40" x14ac:dyDescent="0.2">
      <c r="AN1432" s="110"/>
    </row>
    <row r="1433" spans="40:40" x14ac:dyDescent="0.2">
      <c r="AN1433" s="110"/>
    </row>
    <row r="1434" spans="40:40" x14ac:dyDescent="0.2">
      <c r="AN1434" s="110"/>
    </row>
    <row r="1435" spans="40:40" x14ac:dyDescent="0.2">
      <c r="AN1435" s="110"/>
    </row>
    <row r="1436" spans="40:40" x14ac:dyDescent="0.2">
      <c r="AN1436" s="110"/>
    </row>
    <row r="1437" spans="40:40" x14ac:dyDescent="0.2">
      <c r="AN1437" s="110"/>
    </row>
    <row r="1438" spans="40:40" x14ac:dyDescent="0.2">
      <c r="AN1438" s="110"/>
    </row>
    <row r="1439" spans="40:40" x14ac:dyDescent="0.2">
      <c r="AN1439" s="110"/>
    </row>
    <row r="1440" spans="40:40" x14ac:dyDescent="0.2">
      <c r="AN1440" s="110"/>
    </row>
    <row r="1441" spans="40:40" x14ac:dyDescent="0.2">
      <c r="AN1441" s="110"/>
    </row>
    <row r="1442" spans="40:40" x14ac:dyDescent="0.2">
      <c r="AN1442" s="110"/>
    </row>
    <row r="1443" spans="40:40" x14ac:dyDescent="0.2">
      <c r="AN1443" s="110"/>
    </row>
    <row r="1444" spans="40:40" x14ac:dyDescent="0.2">
      <c r="AN1444" s="110"/>
    </row>
    <row r="1445" spans="40:40" x14ac:dyDescent="0.2">
      <c r="AN1445" s="110"/>
    </row>
    <row r="1446" spans="40:40" x14ac:dyDescent="0.2">
      <c r="AN1446" s="110"/>
    </row>
    <row r="1447" spans="40:40" x14ac:dyDescent="0.2">
      <c r="AN1447" s="110"/>
    </row>
    <row r="1448" spans="40:40" x14ac:dyDescent="0.2">
      <c r="AN1448" s="110"/>
    </row>
    <row r="1449" spans="40:40" x14ac:dyDescent="0.2">
      <c r="AN1449" s="110"/>
    </row>
    <row r="1450" spans="40:40" x14ac:dyDescent="0.2">
      <c r="AN1450" s="110"/>
    </row>
    <row r="1451" spans="40:40" x14ac:dyDescent="0.2">
      <c r="AN1451" s="110"/>
    </row>
    <row r="1452" spans="40:40" x14ac:dyDescent="0.2">
      <c r="AN1452" s="110"/>
    </row>
    <row r="1453" spans="40:40" x14ac:dyDescent="0.2">
      <c r="AN1453" s="110"/>
    </row>
    <row r="1454" spans="40:40" x14ac:dyDescent="0.2">
      <c r="AN1454" s="110"/>
    </row>
    <row r="1455" spans="40:40" x14ac:dyDescent="0.2">
      <c r="AN1455" s="110"/>
    </row>
    <row r="1456" spans="40:40" x14ac:dyDescent="0.2">
      <c r="AN1456" s="110"/>
    </row>
    <row r="1457" spans="40:40" x14ac:dyDescent="0.2">
      <c r="AN1457" s="110"/>
    </row>
    <row r="1458" spans="40:40" x14ac:dyDescent="0.2">
      <c r="AN1458" s="110"/>
    </row>
    <row r="1459" spans="40:40" x14ac:dyDescent="0.2">
      <c r="AN1459" s="110"/>
    </row>
    <row r="1460" spans="40:40" x14ac:dyDescent="0.2">
      <c r="AN1460" s="110"/>
    </row>
    <row r="1461" spans="40:40" x14ac:dyDescent="0.2">
      <c r="AN1461" s="110"/>
    </row>
    <row r="1462" spans="40:40" x14ac:dyDescent="0.2">
      <c r="AN1462" s="110"/>
    </row>
    <row r="1463" spans="40:40" x14ac:dyDescent="0.2">
      <c r="AN1463" s="110"/>
    </row>
    <row r="1464" spans="40:40" x14ac:dyDescent="0.2">
      <c r="AN1464" s="110"/>
    </row>
    <row r="1465" spans="40:40" x14ac:dyDescent="0.2">
      <c r="AN1465" s="110"/>
    </row>
    <row r="1466" spans="40:40" x14ac:dyDescent="0.2">
      <c r="AN1466" s="110"/>
    </row>
    <row r="1467" spans="40:40" x14ac:dyDescent="0.2">
      <c r="AN1467" s="110"/>
    </row>
    <row r="1468" spans="40:40" x14ac:dyDescent="0.2">
      <c r="AN1468" s="110"/>
    </row>
    <row r="1469" spans="40:40" x14ac:dyDescent="0.2">
      <c r="AN1469" s="110"/>
    </row>
    <row r="1470" spans="40:40" x14ac:dyDescent="0.2">
      <c r="AN1470" s="110"/>
    </row>
    <row r="1471" spans="40:40" x14ac:dyDescent="0.2">
      <c r="AN1471" s="110"/>
    </row>
    <row r="1472" spans="40:40" x14ac:dyDescent="0.2">
      <c r="AN1472" s="110"/>
    </row>
    <row r="1473" spans="40:40" x14ac:dyDescent="0.2">
      <c r="AN1473" s="110"/>
    </row>
    <row r="1474" spans="40:40" x14ac:dyDescent="0.2">
      <c r="AN1474" s="110"/>
    </row>
    <row r="1475" spans="40:40" x14ac:dyDescent="0.2">
      <c r="AN1475" s="110"/>
    </row>
    <row r="1476" spans="40:40" x14ac:dyDescent="0.2">
      <c r="AN1476" s="110"/>
    </row>
    <row r="1477" spans="40:40" x14ac:dyDescent="0.2">
      <c r="AN1477" s="110"/>
    </row>
    <row r="1478" spans="40:40" x14ac:dyDescent="0.2">
      <c r="AN1478" s="110"/>
    </row>
    <row r="1479" spans="40:40" x14ac:dyDescent="0.2">
      <c r="AN1479" s="110"/>
    </row>
    <row r="1480" spans="40:40" x14ac:dyDescent="0.2">
      <c r="AN1480" s="110"/>
    </row>
    <row r="1481" spans="40:40" x14ac:dyDescent="0.2">
      <c r="AN1481" s="110"/>
    </row>
    <row r="1482" spans="40:40" x14ac:dyDescent="0.2">
      <c r="AN1482" s="110"/>
    </row>
    <row r="1483" spans="40:40" x14ac:dyDescent="0.2">
      <c r="AN1483" s="110"/>
    </row>
    <row r="1484" spans="40:40" x14ac:dyDescent="0.2">
      <c r="AN1484" s="110"/>
    </row>
    <row r="1485" spans="40:40" x14ac:dyDescent="0.2">
      <c r="AN1485" s="110"/>
    </row>
    <row r="1486" spans="40:40" x14ac:dyDescent="0.2">
      <c r="AN1486" s="110"/>
    </row>
    <row r="1487" spans="40:40" x14ac:dyDescent="0.2">
      <c r="AN1487" s="110"/>
    </row>
    <row r="1488" spans="40:40" x14ac:dyDescent="0.2">
      <c r="AN1488" s="110"/>
    </row>
    <row r="1489" spans="40:40" x14ac:dyDescent="0.2">
      <c r="AN1489" s="110"/>
    </row>
    <row r="1490" spans="40:40" x14ac:dyDescent="0.2">
      <c r="AN1490" s="110"/>
    </row>
    <row r="1491" spans="40:40" x14ac:dyDescent="0.2">
      <c r="AN1491" s="110"/>
    </row>
    <row r="1492" spans="40:40" x14ac:dyDescent="0.2">
      <c r="AN1492" s="110"/>
    </row>
    <row r="1493" spans="40:40" x14ac:dyDescent="0.2">
      <c r="AN1493" s="110"/>
    </row>
    <row r="1494" spans="40:40" x14ac:dyDescent="0.2">
      <c r="AN1494" s="110"/>
    </row>
    <row r="1495" spans="40:40" x14ac:dyDescent="0.2">
      <c r="AN1495" s="110"/>
    </row>
    <row r="1496" spans="40:40" x14ac:dyDescent="0.2">
      <c r="AN1496" s="110"/>
    </row>
    <row r="1497" spans="40:40" x14ac:dyDescent="0.2">
      <c r="AN1497" s="110"/>
    </row>
    <row r="1498" spans="40:40" x14ac:dyDescent="0.2">
      <c r="AN1498" s="110"/>
    </row>
    <row r="1499" spans="40:40" x14ac:dyDescent="0.2">
      <c r="AN1499" s="110"/>
    </row>
    <row r="1500" spans="40:40" x14ac:dyDescent="0.2">
      <c r="AN1500" s="110"/>
    </row>
    <row r="1501" spans="40:40" x14ac:dyDescent="0.2">
      <c r="AN1501" s="110"/>
    </row>
    <row r="1502" spans="40:40" x14ac:dyDescent="0.2">
      <c r="AN1502" s="110"/>
    </row>
    <row r="1503" spans="40:40" x14ac:dyDescent="0.2">
      <c r="AN1503" s="110"/>
    </row>
    <row r="1504" spans="40:40" x14ac:dyDescent="0.2">
      <c r="AN1504" s="110"/>
    </row>
    <row r="1505" spans="40:40" x14ac:dyDescent="0.2">
      <c r="AN1505" s="110"/>
    </row>
    <row r="1506" spans="40:40" x14ac:dyDescent="0.2">
      <c r="AN1506" s="110"/>
    </row>
    <row r="1507" spans="40:40" x14ac:dyDescent="0.2">
      <c r="AN1507" s="110"/>
    </row>
    <row r="1508" spans="40:40" x14ac:dyDescent="0.2">
      <c r="AN1508" s="110"/>
    </row>
    <row r="1509" spans="40:40" x14ac:dyDescent="0.2">
      <c r="AN1509" s="110"/>
    </row>
    <row r="1510" spans="40:40" x14ac:dyDescent="0.2">
      <c r="AN1510" s="110"/>
    </row>
    <row r="1511" spans="40:40" x14ac:dyDescent="0.2">
      <c r="AN1511" s="110"/>
    </row>
    <row r="1512" spans="40:40" x14ac:dyDescent="0.2">
      <c r="AN1512" s="110"/>
    </row>
    <row r="1513" spans="40:40" x14ac:dyDescent="0.2">
      <c r="AN1513" s="110"/>
    </row>
    <row r="1514" spans="40:40" x14ac:dyDescent="0.2">
      <c r="AN1514" s="110"/>
    </row>
    <row r="1515" spans="40:40" x14ac:dyDescent="0.2">
      <c r="AN1515" s="110"/>
    </row>
    <row r="1516" spans="40:40" x14ac:dyDescent="0.2">
      <c r="AN1516" s="110"/>
    </row>
    <row r="1517" spans="40:40" x14ac:dyDescent="0.2">
      <c r="AN1517" s="110"/>
    </row>
    <row r="1518" spans="40:40" x14ac:dyDescent="0.2">
      <c r="AN1518" s="110"/>
    </row>
    <row r="1519" spans="40:40" x14ac:dyDescent="0.2">
      <c r="AN1519" s="110"/>
    </row>
    <row r="1520" spans="40:40" x14ac:dyDescent="0.2">
      <c r="AN1520" s="110"/>
    </row>
  </sheetData>
  <sheetProtection formatCells="0" formatColumns="0" formatRows="0" insertRows="0" deleteRows="0" selectLockedCells="1"/>
  <protectedRanges>
    <protectedRange sqref="BH11:BX997" name="Диапазон2"/>
    <protectedRange sqref="C11:BF997" name="Диапазон1"/>
  </protectedRanges>
  <autoFilter ref="A10:BX346">
    <sortState ref="A12:BX51">
      <sortCondition ref="BX10:BX346"/>
    </sortState>
  </autoFilter>
  <mergeCells count="69">
    <mergeCell ref="B3:B4"/>
    <mergeCell ref="AJ3:AJ5"/>
    <mergeCell ref="AK3:AK5"/>
    <mergeCell ref="AL3:AL5"/>
    <mergeCell ref="AN3:AN5"/>
    <mergeCell ref="AP3:AP5"/>
    <mergeCell ref="AT3:AT5"/>
    <mergeCell ref="U7:W7"/>
    <mergeCell ref="X7:AG7"/>
    <mergeCell ref="B8:B9"/>
    <mergeCell ref="C8:C9"/>
    <mergeCell ref="D8:D9"/>
    <mergeCell ref="E8:E9"/>
    <mergeCell ref="F8:F9"/>
    <mergeCell ref="G8:G9"/>
    <mergeCell ref="H8:H9"/>
    <mergeCell ref="I8:I9"/>
    <mergeCell ref="J8:J9"/>
    <mergeCell ref="K8:K9"/>
    <mergeCell ref="L8:L9"/>
    <mergeCell ref="M8:M9"/>
    <mergeCell ref="N8:O8"/>
    <mergeCell ref="P8:P9"/>
    <mergeCell ref="Q8:Q9"/>
    <mergeCell ref="R8:R9"/>
    <mergeCell ref="S8:S9"/>
    <mergeCell ref="T8:T9"/>
    <mergeCell ref="U8:W8"/>
    <mergeCell ref="X8:Z8"/>
    <mergeCell ref="AA8:AC8"/>
    <mergeCell ref="AD8:AF8"/>
    <mergeCell ref="AG8:AG9"/>
    <mergeCell ref="AH8:AH9"/>
    <mergeCell ref="AI8:AI9"/>
    <mergeCell ref="AJ8:AJ9"/>
    <mergeCell ref="AK8:AK9"/>
    <mergeCell ref="AL8:AL9"/>
    <mergeCell ref="AM8:AM9"/>
    <mergeCell ref="AN8:AN9"/>
    <mergeCell ref="AO8:AO9"/>
    <mergeCell ref="AP8:AP9"/>
    <mergeCell ref="AQ8:AQ9"/>
    <mergeCell ref="AR8:AR9"/>
    <mergeCell ref="AS8:AS9"/>
    <mergeCell ref="AT8:AT9"/>
    <mergeCell ref="AU8:AU9"/>
    <mergeCell ref="AV8:AV9"/>
    <mergeCell ref="AW8:AZ9"/>
    <mergeCell ref="BD8:BD9"/>
    <mergeCell ref="BE8:BE9"/>
    <mergeCell ref="BF8:BF9"/>
    <mergeCell ref="BG8:BG9"/>
    <mergeCell ref="BH8:BH9"/>
    <mergeCell ref="BI8:BI9"/>
    <mergeCell ref="BJ8:BJ9"/>
    <mergeCell ref="BK8:BK9"/>
    <mergeCell ref="BL8:BL9"/>
    <mergeCell ref="BM8:BM9"/>
    <mergeCell ref="BN8:BN9"/>
    <mergeCell ref="BO8:BO9"/>
    <mergeCell ref="BP8:BP9"/>
    <mergeCell ref="BV8:BV9"/>
    <mergeCell ref="BW8:BW9"/>
    <mergeCell ref="BX8:BX9"/>
    <mergeCell ref="BQ8:BQ9"/>
    <mergeCell ref="BR8:BR9"/>
    <mergeCell ref="BS8:BS9"/>
    <mergeCell ref="BT8:BT9"/>
    <mergeCell ref="BU8:BU9"/>
  </mergeCells>
  <conditionalFormatting sqref="BR11 BR52:BR346 BV12:BX346">
    <cfRule type="containsBlanks" dxfId="48" priority="281">
      <formula>LEN(TRIM(BR11))=0</formula>
    </cfRule>
  </conditionalFormatting>
  <conditionalFormatting sqref="J105:J346">
    <cfRule type="containsBlanks" dxfId="47" priority="280">
      <formula>LEN(TRIM(J105))=0</formula>
    </cfRule>
  </conditionalFormatting>
  <conditionalFormatting sqref="AG11:AG346">
    <cfRule type="cellIs" dxfId="46" priority="278" operator="greaterThan">
      <formula>J11/10</formula>
    </cfRule>
  </conditionalFormatting>
  <conditionalFormatting sqref="I11:I346">
    <cfRule type="cellIs" dxfId="45" priority="276" operator="greaterThan">
      <formula>50000000</formula>
    </cfRule>
  </conditionalFormatting>
  <conditionalFormatting sqref="J105:K346 N11:P346 BI13:BJ346 BK13:BK51 BO13:BO51">
    <cfRule type="containsText" dxfId="44" priority="275" operator="containsText" text=" ">
      <formula>NOT(ISERROR(SEARCH(" ",J11)))</formula>
    </cfRule>
  </conditionalFormatting>
  <conditionalFormatting sqref="Q11:T346 BH11:BH346">
    <cfRule type="containsText" dxfId="43" priority="274" operator="containsText" text=".">
      <formula>NOT(ISERROR(SEARCH(".",Q11)))</formula>
    </cfRule>
  </conditionalFormatting>
  <conditionalFormatting sqref="Q11:T346 BH11:BH346">
    <cfRule type="containsText" dxfId="42" priority="273" operator="containsText" text=",">
      <formula>NOT(ISERROR(SEARCH(",",Q11)))</formula>
    </cfRule>
  </conditionalFormatting>
  <conditionalFormatting sqref="AM11:AO11 AO12:AO346 AM12:AM346 AP11:AP346 AN12:AN1520">
    <cfRule type="cellIs" dxfId="41" priority="269" operator="equal">
      <formula>0</formula>
    </cfRule>
  </conditionalFormatting>
  <conditionalFormatting sqref="U11:U346">
    <cfRule type="cellIs" dxfId="40" priority="268" operator="greaterThan">
      <formula>I11/10</formula>
    </cfRule>
  </conditionalFormatting>
  <conditionalFormatting sqref="W11:W346">
    <cfRule type="cellIs" dxfId="39" priority="260" operator="greaterThan">
      <formula>I11/10</formula>
    </cfRule>
  </conditionalFormatting>
  <conditionalFormatting sqref="X11:X346">
    <cfRule type="cellIs" dxfId="38" priority="66" operator="greaterThan">
      <formula>I11/10</formula>
    </cfRule>
  </conditionalFormatting>
  <conditionalFormatting sqref="V11:V346">
    <cfRule type="cellIs" dxfId="37" priority="65" operator="greaterThan">
      <formula>I11/10</formula>
    </cfRule>
  </conditionalFormatting>
  <conditionalFormatting sqref="AA11:AA346">
    <cfRule type="cellIs" dxfId="36" priority="63" operator="greaterThan">
      <formula>I11/10</formula>
    </cfRule>
  </conditionalFormatting>
  <conditionalFormatting sqref="AB11:AC346">
    <cfRule type="cellIs" dxfId="35" priority="62" operator="greaterThan">
      <formula>I11/10</formula>
    </cfRule>
  </conditionalFormatting>
  <conditionalFormatting sqref="AD11:AD346">
    <cfRule type="cellIs" dxfId="34" priority="61" operator="greaterThan">
      <formula>I11/10</formula>
    </cfRule>
  </conditionalFormatting>
  <conditionalFormatting sqref="AE11:AF346">
    <cfRule type="cellIs" dxfId="33" priority="60" operator="greaterThan">
      <formula>I11/10</formula>
    </cfRule>
  </conditionalFormatting>
  <conditionalFormatting sqref="Y11:Z346">
    <cfRule type="cellIs" dxfId="32" priority="59" operator="greaterThan">
      <formula>I11/10</formula>
    </cfRule>
  </conditionalFormatting>
  <conditionalFormatting sqref="AI11:AL346">
    <cfRule type="expression" dxfId="31" priority="57">
      <formula>$AH11&gt;0</formula>
    </cfRule>
  </conditionalFormatting>
  <conditionalFormatting sqref="AQ11:AQ346">
    <cfRule type="cellIs" dxfId="30" priority="55" operator="greaterThan">
      <formula>I11</formula>
    </cfRule>
  </conditionalFormatting>
  <conditionalFormatting sqref="AS11:AT346">
    <cfRule type="cellIs" dxfId="29" priority="54" operator="greaterThan">
      <formula>100</formula>
    </cfRule>
  </conditionalFormatting>
  <conditionalFormatting sqref="J105:J346">
    <cfRule type="duplicateValues" dxfId="28" priority="53"/>
  </conditionalFormatting>
  <conditionalFormatting sqref="AV11:AV346">
    <cfRule type="containsText" dxfId="27" priority="40" operator="containsText" text="красный">
      <formula>NOT(ISERROR(SEARCH("красный",AV11)))</formula>
    </cfRule>
  </conditionalFormatting>
  <conditionalFormatting sqref="AV11:AV346">
    <cfRule type="containsText" dxfId="26" priority="39" operator="containsText" text="желтый">
      <formula>NOT(ISERROR(SEARCH("желтый",AV11)))</formula>
    </cfRule>
  </conditionalFormatting>
  <conditionalFormatting sqref="AV11:AV346">
    <cfRule type="containsText" dxfId="25" priority="38" operator="containsText" text="зеленый">
      <formula>NOT(ISERROR(SEARCH("зеленый",AV11)))</formula>
    </cfRule>
  </conditionalFormatting>
  <conditionalFormatting sqref="AV11:AV346">
    <cfRule type="containsText" dxfId="24" priority="37" operator="containsText" text="оранжевый">
      <formula>NOT(ISERROR(SEARCH("оранжевый",AV11)))</formula>
    </cfRule>
  </conditionalFormatting>
  <conditionalFormatting sqref="BD11:BD346">
    <cfRule type="containsText" dxfId="23" priority="36" operator="containsText" text="вопрос">
      <formula>NOT(ISERROR(SEARCH("вопрос",BD11)))</formula>
    </cfRule>
  </conditionalFormatting>
  <conditionalFormatting sqref="BE11:BF346">
    <cfRule type="expression" dxfId="22" priority="35">
      <formula>""</formula>
    </cfRule>
  </conditionalFormatting>
  <conditionalFormatting sqref="BE11:BF346">
    <cfRule type="cellIs" dxfId="21" priority="34" operator="equal">
      <formula>""""""</formula>
    </cfRule>
  </conditionalFormatting>
  <conditionalFormatting sqref="BE11:BF346">
    <cfRule type="containsBlanks" dxfId="20" priority="32">
      <formula>LEN(TRIM(BE11))=0</formula>
    </cfRule>
  </conditionalFormatting>
  <conditionalFormatting sqref="AM11:AM346">
    <cfRule type="containsText" dxfId="19" priority="26" operator="containsText" text=".">
      <formula>NOT(ISERROR(SEARCH(".",AM11)))</formula>
    </cfRule>
  </conditionalFormatting>
  <conditionalFormatting sqref="AV11:AV346">
    <cfRule type="cellIs" dxfId="18" priority="24" operator="equal">
      <formula>FALSE</formula>
    </cfRule>
  </conditionalFormatting>
  <conditionalFormatting sqref="T11:T346">
    <cfRule type="expression" dxfId="17" priority="17">
      <formula>IF(M11="Средний",T11="")</formula>
    </cfRule>
  </conditionalFormatting>
  <conditionalFormatting sqref="T11:T346">
    <cfRule type="expression" dxfId="16" priority="16">
      <formula>IF(M11="Высокий",T11="")</formula>
    </cfRule>
  </conditionalFormatting>
  <conditionalFormatting sqref="S11:S346">
    <cfRule type="expression" dxfId="15" priority="15">
      <formula>IF(L11="Да",S11="")</formula>
    </cfRule>
  </conditionalFormatting>
  <conditionalFormatting sqref="AO11:AO346 AN12:AN1520">
    <cfRule type="cellIs" dxfId="14" priority="14" operator="greaterThan">
      <formula>H11</formula>
    </cfRule>
  </conditionalFormatting>
  <conditionalFormatting sqref="BI11:BJ11 BI12:BK12 BO12 BR12:BU51">
    <cfRule type="containsText" dxfId="13" priority="11" operator="containsText" text=" ">
      <formula>NOT(ISERROR(SEARCH(" ",BI11)))</formula>
    </cfRule>
  </conditionalFormatting>
  <conditionalFormatting sqref="BK11 BK52:BK346">
    <cfRule type="containsBlanks" dxfId="12" priority="8">
      <formula>LEN(TRIM(BK11))=0</formula>
    </cfRule>
  </conditionalFormatting>
  <conditionalFormatting sqref="BV11:BX11">
    <cfRule type="containsBlanks" dxfId="11" priority="6">
      <formula>LEN(TRIM(BV11))=0</formula>
    </cfRule>
  </conditionalFormatting>
  <conditionalFormatting sqref="AN11">
    <cfRule type="cellIs" dxfId="10" priority="5" operator="greaterThan">
      <formula>H11</formula>
    </cfRule>
  </conditionalFormatting>
  <conditionalFormatting sqref="J11:K104">
    <cfRule type="expression" dxfId="9" priority="2">
      <formula>AI11="Да"</formula>
    </cfRule>
  </conditionalFormatting>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Списки!$E$6:$E$7</xm:f>
          </x14:formula1>
          <xm:sqref>BQ11:BQ346 BW11:BX346</xm:sqref>
        </x14:dataValidation>
        <x14:dataValidation type="list" allowBlank="1" showInputMessage="1" showErrorMessage="1">
          <x14:formula1>
            <xm:f>Списки!$G$6:$G$9</xm:f>
          </x14:formula1>
          <xm:sqref>BK11 BK52:BK346</xm:sqref>
        </x14:dataValidation>
        <x14:dataValidation type="list" allowBlank="1" showInputMessage="1" showErrorMessage="1">
          <x14:formula1>
            <xm:f>OFFSET('Тип Lead Time'!$F$2,MATCH(BM11,'Тип Lead Time'!$F$2:$F$35,0)-1,-1,COUNTIF('Тип Lead Time'!$F$2:$F$35,BM11),1)</xm:f>
          </x14:formula1>
          <xm:sqref>BL11:BL346</xm:sqref>
        </x14:dataValidation>
        <x14:dataValidation type="list" allowBlank="1" showInputMessage="1" showErrorMessage="1">
          <x14:formula1>
            <xm:f>OFFSET('Тип Lead Time'!$K$2,MATCH(BM11,'Тип Lead Time'!$K$2:$K$111,0)-1,-1,COUNTIF('Тип Lead Time'!$K$2:$K$111,BM11),1)</xm:f>
          </x14:formula1>
          <xm:sqref>BN11:BN346</xm:sqref>
        </x14:dataValidation>
        <x14:dataValidation type="list" allowBlank="1" showInputMessage="1" showErrorMessage="1">
          <x14:formula1>
            <xm:f>Списки!$E$12:$E$14</xm:f>
          </x14:formula1>
          <xm:sqref>BV11:BV346</xm:sqref>
        </x14:dataValidation>
        <x14:dataValidation type="list" allowBlank="1" showInputMessage="1" showErrorMessage="1">
          <x14:formula1>
            <xm:f>Списки!$C$6:$C$22</xm:f>
          </x14:formula1>
          <xm:sqref>C11:C346</xm:sqref>
        </x14:dataValidation>
        <x14:dataValidation type="list" allowBlank="1" showInputMessage="1" showErrorMessage="1">
          <x14:formula1>
            <xm:f>Списки!$E$6:$E$8</xm:f>
          </x14:formula1>
          <xm:sqref>BP11:BP346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0"/>
  <dimension ref="A2:AB150"/>
  <sheetViews>
    <sheetView zoomScale="70" workbookViewId="0">
      <selection activeCell="Z23" sqref="Z23"/>
    </sheetView>
  </sheetViews>
  <sheetFormatPr defaultColWidth="9.140625" defaultRowHeight="15" x14ac:dyDescent="0.25"/>
  <cols>
    <col min="1" max="1" width="9.140625" style="230"/>
    <col min="2" max="2" width="75.42578125" style="230" bestFit="1" customWidth="1"/>
    <col min="3" max="5" width="17.5703125" style="230" customWidth="1"/>
    <col min="6" max="28" width="10.28515625" style="230" customWidth="1"/>
    <col min="29" max="16384" width="9.140625" style="230"/>
  </cols>
  <sheetData>
    <row r="2" spans="2:28" x14ac:dyDescent="0.25">
      <c r="B2" s="445" t="s">
        <v>2987</v>
      </c>
      <c r="C2" s="230" t="s">
        <v>2988</v>
      </c>
      <c r="D2" s="230" t="s">
        <v>2989</v>
      </c>
    </row>
    <row r="3" spans="2:28" x14ac:dyDescent="0.25">
      <c r="B3" s="445"/>
      <c r="C3" s="259">
        <f>+SUM(C37:C45)</f>
        <v>968</v>
      </c>
      <c r="D3" s="260">
        <f>+SUM(E37:E45)</f>
        <v>703.89992253670562</v>
      </c>
    </row>
    <row r="4" spans="2:28" x14ac:dyDescent="0.25">
      <c r="B4" s="445"/>
      <c r="D4" s="261"/>
    </row>
    <row r="5" spans="2:28" x14ac:dyDescent="0.25">
      <c r="B5" s="262" t="s">
        <v>2990</v>
      </c>
      <c r="C5" s="263" t="s">
        <v>2991</v>
      </c>
      <c r="D5" s="263" t="s">
        <v>2992</v>
      </c>
      <c r="E5" s="263" t="s">
        <v>2993</v>
      </c>
      <c r="F5" s="263"/>
      <c r="G5" s="263"/>
      <c r="H5" s="263"/>
      <c r="I5" s="263"/>
      <c r="J5" s="263"/>
      <c r="K5" s="263"/>
      <c r="L5" s="263"/>
      <c r="M5" s="263"/>
      <c r="N5" s="263"/>
      <c r="O5" s="263"/>
      <c r="P5" s="263"/>
      <c r="Q5" s="263"/>
      <c r="R5" s="263"/>
      <c r="S5" s="263"/>
      <c r="T5" s="263"/>
      <c r="U5" s="263"/>
      <c r="V5" s="263"/>
      <c r="W5" s="263"/>
      <c r="X5" s="263"/>
      <c r="Y5" s="263"/>
      <c r="Z5" s="263"/>
      <c r="AA5" s="263"/>
      <c r="AB5" s="263"/>
    </row>
    <row r="6" spans="2:28" x14ac:dyDescent="0.25">
      <c r="B6" s="264" t="s">
        <v>2994</v>
      </c>
      <c r="C6" s="230">
        <v>28</v>
      </c>
      <c r="D6" s="230">
        <v>24</v>
      </c>
      <c r="E6" s="230">
        <v>17</v>
      </c>
    </row>
    <row r="7" spans="2:28" x14ac:dyDescent="0.25">
      <c r="B7" s="264" t="s">
        <v>2995</v>
      </c>
      <c r="C7" s="265">
        <v>83.311646550881065</v>
      </c>
      <c r="D7" s="265">
        <v>84.739948706372431</v>
      </c>
      <c r="E7" s="265">
        <v>86.25307359307368</v>
      </c>
    </row>
    <row r="8" spans="2:28" x14ac:dyDescent="0.25">
      <c r="B8" s="264" t="s">
        <v>2996</v>
      </c>
      <c r="C8" s="266">
        <v>76.241459198643469</v>
      </c>
      <c r="D8" s="266">
        <v>79.423537210650835</v>
      </c>
      <c r="E8" s="266">
        <v>87.827441062140309</v>
      </c>
    </row>
    <row r="9" spans="2:28" x14ac:dyDescent="0.25">
      <c r="B9" s="264" t="s">
        <v>2997</v>
      </c>
      <c r="C9" s="266">
        <v>13021.809999999998</v>
      </c>
      <c r="D9" s="266">
        <v>12370.099999999999</v>
      </c>
      <c r="E9" s="266">
        <v>10133.730000000001</v>
      </c>
      <c r="F9" s="267"/>
      <c r="G9" s="267"/>
      <c r="H9" s="267"/>
      <c r="I9" s="267"/>
      <c r="J9" s="267"/>
      <c r="K9" s="267"/>
      <c r="L9" s="267"/>
      <c r="M9" s="267"/>
      <c r="N9" s="267"/>
      <c r="O9" s="267"/>
      <c r="P9" s="267"/>
      <c r="Q9" s="267"/>
      <c r="R9" s="267"/>
      <c r="S9" s="267"/>
      <c r="T9" s="267"/>
      <c r="U9" s="267"/>
      <c r="V9" s="267"/>
      <c r="W9" s="267"/>
      <c r="X9" s="267"/>
      <c r="Y9" s="267"/>
      <c r="Z9" s="267"/>
      <c r="AA9" s="267"/>
      <c r="AB9" s="267"/>
    </row>
    <row r="10" spans="2:28" x14ac:dyDescent="0.25">
      <c r="B10" s="264" t="s">
        <v>2998</v>
      </c>
      <c r="C10" s="266">
        <v>55334.273099798826</v>
      </c>
      <c r="D10" s="266">
        <v>53480.256226415157</v>
      </c>
      <c r="E10" s="266">
        <v>43291.22</v>
      </c>
      <c r="F10" s="267"/>
      <c r="G10" s="267"/>
      <c r="H10" s="267"/>
      <c r="I10" s="267"/>
      <c r="J10" s="267"/>
      <c r="K10" s="267"/>
      <c r="L10" s="267"/>
      <c r="M10" s="267"/>
      <c r="N10" s="267"/>
      <c r="O10" s="267"/>
      <c r="P10" s="267"/>
      <c r="Q10" s="267"/>
      <c r="R10" s="267"/>
      <c r="S10" s="267"/>
      <c r="T10" s="267"/>
      <c r="U10" s="267"/>
      <c r="V10" s="267"/>
      <c r="W10" s="267"/>
      <c r="X10" s="267"/>
      <c r="Y10" s="267"/>
      <c r="Z10" s="267"/>
      <c r="AA10" s="267"/>
      <c r="AB10" s="267"/>
    </row>
    <row r="11" spans="2:28" x14ac:dyDescent="0.25">
      <c r="B11" s="264" t="s">
        <v>2999</v>
      </c>
      <c r="C11" s="265">
        <v>89.522483660130717</v>
      </c>
      <c r="D11" s="265">
        <v>92.255421052631576</v>
      </c>
      <c r="E11" s="265">
        <v>92.742775510204069</v>
      </c>
    </row>
    <row r="12" spans="2:28" x14ac:dyDescent="0.25">
      <c r="B12" s="264" t="s">
        <v>3000</v>
      </c>
      <c r="E12" s="268">
        <v>86</v>
      </c>
      <c r="F12" s="269"/>
      <c r="G12" s="269"/>
      <c r="H12" s="269"/>
      <c r="I12" s="269"/>
      <c r="J12" s="269"/>
      <c r="K12" s="269"/>
      <c r="L12" s="269"/>
      <c r="M12" s="269"/>
      <c r="N12" s="269"/>
      <c r="O12" s="269"/>
      <c r="P12" s="269"/>
      <c r="Q12" s="269"/>
      <c r="R12" s="269"/>
      <c r="S12" s="269"/>
      <c r="T12" s="269"/>
      <c r="U12" s="269"/>
      <c r="V12" s="269"/>
      <c r="W12" s="269"/>
      <c r="X12" s="269"/>
      <c r="Y12" s="269"/>
      <c r="Z12" s="269"/>
      <c r="AA12" s="269"/>
      <c r="AB12" s="269"/>
    </row>
    <row r="13" spans="2:28" x14ac:dyDescent="0.25">
      <c r="C13" s="266"/>
      <c r="D13" s="266"/>
      <c r="E13" s="266"/>
    </row>
    <row r="19" spans="1:28" x14ac:dyDescent="0.25">
      <c r="D19" s="261"/>
    </row>
    <row r="20" spans="1:28" x14ac:dyDescent="0.25">
      <c r="D20" s="261"/>
    </row>
    <row r="21" spans="1:28" x14ac:dyDescent="0.25">
      <c r="B21" s="262"/>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3"/>
      <c r="AA21" s="263"/>
      <c r="AB21" s="263"/>
    </row>
    <row r="22" spans="1:28" x14ac:dyDescent="0.25">
      <c r="B22" s="264" t="s">
        <v>2994</v>
      </c>
      <c r="F22" s="263"/>
      <c r="G22" s="230" t="s">
        <v>3001</v>
      </c>
      <c r="I22" s="230" t="s">
        <v>3002</v>
      </c>
      <c r="K22" s="230" t="s">
        <v>3003</v>
      </c>
      <c r="M22" s="230" t="s">
        <v>3004</v>
      </c>
      <c r="O22" s="230" t="s">
        <v>3005</v>
      </c>
      <c r="Q22" s="230" t="s">
        <v>3006</v>
      </c>
      <c r="S22" s="230" t="s">
        <v>3007</v>
      </c>
      <c r="U22" s="230" t="s">
        <v>3008</v>
      </c>
      <c r="W22" s="230" t="s">
        <v>3009</v>
      </c>
      <c r="X22" s="263"/>
      <c r="Y22" s="263"/>
      <c r="Z22" s="263"/>
      <c r="AA22" s="263"/>
      <c r="AB22" s="263"/>
    </row>
    <row r="23" spans="1:28" x14ac:dyDescent="0.25">
      <c r="B23" s="264" t="s">
        <v>146</v>
      </c>
      <c r="C23" s="263" t="s">
        <v>2991</v>
      </c>
      <c r="D23" s="263" t="s">
        <v>2992</v>
      </c>
      <c r="E23" s="263" t="s">
        <v>2993</v>
      </c>
      <c r="F23" s="263"/>
      <c r="G23" s="263"/>
      <c r="H23" s="263"/>
      <c r="I23" s="263"/>
      <c r="J23" s="263"/>
      <c r="K23" s="263"/>
      <c r="L23" s="263"/>
      <c r="M23" s="263"/>
      <c r="N23" s="263"/>
      <c r="O23" s="263"/>
      <c r="P23" s="263"/>
      <c r="Q23" s="263"/>
      <c r="R23" s="263"/>
      <c r="S23" s="263"/>
      <c r="T23" s="263"/>
      <c r="U23" s="263"/>
      <c r="V23" s="263"/>
      <c r="W23" s="263"/>
      <c r="X23" s="263"/>
      <c r="Y23" s="263"/>
      <c r="Z23" s="263"/>
      <c r="AA23" s="263"/>
      <c r="AB23" s="263"/>
    </row>
    <row r="24" spans="1:28" x14ac:dyDescent="0.25">
      <c r="A24" s="230" t="s">
        <v>3001</v>
      </c>
      <c r="B24" s="270" t="s">
        <v>3010</v>
      </c>
      <c r="C24" s="271" t="e">
        <v>#VALUE!</v>
      </c>
      <c r="D24" s="271" t="e">
        <v>#VALUE!</v>
      </c>
      <c r="E24" s="271" t="e">
        <v>#VALUE!</v>
      </c>
    </row>
    <row r="25" spans="1:28" x14ac:dyDescent="0.25">
      <c r="A25" s="230" t="s">
        <v>3002</v>
      </c>
      <c r="B25" s="270" t="s">
        <v>3011</v>
      </c>
      <c r="C25" s="271" t="e">
        <v>#VALUE!</v>
      </c>
      <c r="D25" s="271" t="e">
        <v>#VALUE!</v>
      </c>
      <c r="E25" s="271" t="e">
        <v>#VALUE!</v>
      </c>
    </row>
    <row r="26" spans="1:28" x14ac:dyDescent="0.25">
      <c r="A26" s="230" t="s">
        <v>3003</v>
      </c>
      <c r="B26" s="270" t="s">
        <v>3012</v>
      </c>
      <c r="C26" s="271" t="e">
        <v>#VALUE!</v>
      </c>
      <c r="D26" s="271" t="e">
        <v>#VALUE!</v>
      </c>
      <c r="E26" s="271" t="e">
        <v>#VALUE!</v>
      </c>
    </row>
    <row r="27" spans="1:28" x14ac:dyDescent="0.25">
      <c r="A27" s="230" t="s">
        <v>3004</v>
      </c>
      <c r="B27" s="270" t="s">
        <v>3013</v>
      </c>
      <c r="C27" s="271" t="e">
        <v>#VALUE!</v>
      </c>
      <c r="D27" s="271" t="e">
        <v>#VALUE!</v>
      </c>
      <c r="E27" s="271" t="e">
        <v>#VALUE!</v>
      </c>
    </row>
    <row r="28" spans="1:28" x14ac:dyDescent="0.25">
      <c r="A28" s="230" t="s">
        <v>3005</v>
      </c>
      <c r="B28" s="270" t="s">
        <v>3014</v>
      </c>
      <c r="C28" s="271" t="e">
        <v>#VALUE!</v>
      </c>
      <c r="D28" s="271" t="e">
        <v>#VALUE!</v>
      </c>
      <c r="E28" s="271" t="e">
        <v>#VALUE!</v>
      </c>
    </row>
    <row r="29" spans="1:28" x14ac:dyDescent="0.25">
      <c r="A29" s="230" t="s">
        <v>3006</v>
      </c>
      <c r="B29" s="270" t="s">
        <v>3015</v>
      </c>
      <c r="C29" s="271" t="e">
        <v>#VALUE!</v>
      </c>
      <c r="D29" s="271" t="e">
        <v>#VALUE!</v>
      </c>
      <c r="E29" s="271" t="e">
        <v>#VALUE!</v>
      </c>
    </row>
    <row r="30" spans="1:28" x14ac:dyDescent="0.25">
      <c r="A30" s="230" t="s">
        <v>3007</v>
      </c>
      <c r="B30" s="270" t="s">
        <v>3016</v>
      </c>
      <c r="C30" s="271" t="e">
        <v>#VALUE!</v>
      </c>
      <c r="D30" s="271" t="e">
        <v>#VALUE!</v>
      </c>
      <c r="E30" s="271" t="e">
        <v>#VALUE!</v>
      </c>
    </row>
    <row r="31" spans="1:28" x14ac:dyDescent="0.25">
      <c r="A31" s="230" t="s">
        <v>3008</v>
      </c>
      <c r="B31" s="270" t="s">
        <v>3017</v>
      </c>
      <c r="C31" s="271" t="e">
        <v>#VALUE!</v>
      </c>
      <c r="D31" s="271" t="e">
        <v>#VALUE!</v>
      </c>
      <c r="E31" s="271" t="e">
        <v>#VALUE!</v>
      </c>
    </row>
    <row r="32" spans="1:28" x14ac:dyDescent="0.25">
      <c r="A32" s="230" t="s">
        <v>3009</v>
      </c>
      <c r="B32" s="270" t="s">
        <v>3018</v>
      </c>
      <c r="C32" s="271" t="e">
        <v>#VALUE!</v>
      </c>
      <c r="D32" s="271" t="e">
        <v>#VALUE!</v>
      </c>
      <c r="E32" s="271" t="e">
        <v>#VALUE!</v>
      </c>
    </row>
    <row r="33" spans="1:28" x14ac:dyDescent="0.25">
      <c r="B33" s="264"/>
    </row>
    <row r="34" spans="1:28" x14ac:dyDescent="0.25">
      <c r="B34" s="264"/>
    </row>
    <row r="35" spans="1:28" x14ac:dyDescent="0.25">
      <c r="B35" s="264"/>
    </row>
    <row r="36" spans="1:28" x14ac:dyDescent="0.25">
      <c r="B36" s="264" t="s">
        <v>3019</v>
      </c>
      <c r="C36" s="230" t="s">
        <v>3020</v>
      </c>
      <c r="D36" s="230" t="s">
        <v>3021</v>
      </c>
      <c r="E36" s="230" t="s">
        <v>3022</v>
      </c>
    </row>
    <row r="37" spans="1:28" x14ac:dyDescent="0.25">
      <c r="A37" s="230" t="s">
        <v>3001</v>
      </c>
      <c r="B37" s="272" t="s">
        <v>3010</v>
      </c>
      <c r="C37" s="259">
        <v>2</v>
      </c>
      <c r="D37" s="230">
        <v>2</v>
      </c>
      <c r="E37" s="273">
        <v>2.1142617446999998</v>
      </c>
      <c r="F37" s="267"/>
      <c r="G37" s="267"/>
      <c r="H37" s="267"/>
      <c r="I37" s="267"/>
      <c r="J37" s="267"/>
      <c r="K37" s="267"/>
      <c r="L37" s="267"/>
      <c r="M37" s="267"/>
      <c r="N37" s="267"/>
      <c r="O37" s="267"/>
      <c r="P37" s="267"/>
      <c r="Q37" s="267"/>
      <c r="R37" s="267"/>
      <c r="S37" s="267"/>
      <c r="T37" s="267"/>
      <c r="U37" s="267"/>
      <c r="V37" s="267"/>
      <c r="W37" s="267"/>
      <c r="X37" s="267"/>
      <c r="Y37" s="267"/>
      <c r="Z37" s="267"/>
      <c r="AA37" s="267"/>
      <c r="AB37" s="267"/>
    </row>
    <row r="38" spans="1:28" x14ac:dyDescent="0.25">
      <c r="A38" s="230" t="s">
        <v>3002</v>
      </c>
      <c r="B38" s="264" t="s">
        <v>3011</v>
      </c>
      <c r="C38" s="259">
        <v>42</v>
      </c>
      <c r="D38" s="230">
        <v>11</v>
      </c>
      <c r="E38" s="273">
        <v>12.45607808982</v>
      </c>
      <c r="F38" s="267"/>
      <c r="G38" s="267"/>
      <c r="H38" s="267"/>
      <c r="I38" s="267"/>
      <c r="J38" s="267"/>
      <c r="K38" s="267"/>
      <c r="L38" s="267"/>
      <c r="M38" s="267"/>
      <c r="N38" s="267"/>
      <c r="O38" s="267"/>
      <c r="P38" s="267"/>
      <c r="Q38" s="267"/>
      <c r="R38" s="267"/>
      <c r="S38" s="267"/>
      <c r="T38" s="267"/>
      <c r="U38" s="267"/>
      <c r="V38" s="267"/>
      <c r="W38" s="267"/>
      <c r="X38" s="267"/>
      <c r="Y38" s="267"/>
      <c r="Z38" s="267"/>
      <c r="AA38" s="267"/>
      <c r="AB38" s="267"/>
    </row>
    <row r="39" spans="1:28" x14ac:dyDescent="0.25">
      <c r="A39" s="230" t="s">
        <v>3003</v>
      </c>
      <c r="B39" s="264" t="s">
        <v>3012</v>
      </c>
      <c r="C39" s="259">
        <v>591</v>
      </c>
      <c r="D39" s="230">
        <v>67</v>
      </c>
      <c r="E39" s="273">
        <v>353.13159818003857</v>
      </c>
    </row>
    <row r="40" spans="1:28" x14ac:dyDescent="0.25">
      <c r="A40" s="230" t="s">
        <v>3004</v>
      </c>
      <c r="B40" s="272" t="s">
        <v>3013</v>
      </c>
      <c r="C40" s="259">
        <v>100</v>
      </c>
      <c r="D40" s="230">
        <v>2</v>
      </c>
      <c r="E40" s="273">
        <v>90.331802024773097</v>
      </c>
    </row>
    <row r="41" spans="1:28" x14ac:dyDescent="0.25">
      <c r="A41" s="230" t="s">
        <v>3005</v>
      </c>
      <c r="B41" s="264" t="s">
        <v>3014</v>
      </c>
      <c r="C41" s="259">
        <v>49</v>
      </c>
      <c r="D41" s="230">
        <v>34</v>
      </c>
      <c r="E41" s="273">
        <v>66.275361632710002</v>
      </c>
    </row>
    <row r="42" spans="1:28" x14ac:dyDescent="0.25">
      <c r="A42" s="230" t="s">
        <v>3006</v>
      </c>
      <c r="B42" s="264" t="s">
        <v>3015</v>
      </c>
      <c r="C42" s="259">
        <v>54</v>
      </c>
      <c r="D42" s="230">
        <v>33</v>
      </c>
      <c r="E42" s="273">
        <v>33.212538586369313</v>
      </c>
    </row>
    <row r="43" spans="1:28" x14ac:dyDescent="0.25">
      <c r="A43" s="230" t="s">
        <v>3007</v>
      </c>
      <c r="B43" s="272" t="s">
        <v>3016</v>
      </c>
      <c r="C43" s="259">
        <v>4</v>
      </c>
      <c r="D43" s="230">
        <v>4</v>
      </c>
      <c r="E43" s="273">
        <v>4.6610867460579994</v>
      </c>
    </row>
    <row r="44" spans="1:28" x14ac:dyDescent="0.25">
      <c r="A44" s="230" t="s">
        <v>3008</v>
      </c>
      <c r="B44" s="264" t="s">
        <v>3017</v>
      </c>
      <c r="C44" s="259">
        <v>113</v>
      </c>
      <c r="D44" s="230">
        <v>33</v>
      </c>
      <c r="E44" s="273">
        <v>84.256427936846634</v>
      </c>
    </row>
    <row r="45" spans="1:28" x14ac:dyDescent="0.25">
      <c r="A45" s="230" t="s">
        <v>3009</v>
      </c>
      <c r="B45" s="264" t="s">
        <v>3018</v>
      </c>
      <c r="C45" s="259">
        <v>13</v>
      </c>
      <c r="D45" s="230">
        <v>5</v>
      </c>
      <c r="E45" s="273">
        <v>57.460767595390003</v>
      </c>
    </row>
    <row r="46" spans="1:28" x14ac:dyDescent="0.25">
      <c r="B46" s="264"/>
    </row>
    <row r="47" spans="1:28" x14ac:dyDescent="0.25">
      <c r="B47" s="264"/>
    </row>
    <row r="48" spans="1:28" x14ac:dyDescent="0.25">
      <c r="B48" s="264"/>
    </row>
    <row r="49" spans="1:23" x14ac:dyDescent="0.25">
      <c r="B49" s="264"/>
    </row>
    <row r="50" spans="1:23" x14ac:dyDescent="0.25">
      <c r="B50" s="264"/>
      <c r="G50" s="230" t="s">
        <v>3001</v>
      </c>
      <c r="I50" s="230" t="s">
        <v>3002</v>
      </c>
      <c r="K50" s="230" t="s">
        <v>3003</v>
      </c>
      <c r="M50" s="230" t="s">
        <v>3004</v>
      </c>
      <c r="O50" s="230" t="s">
        <v>3005</v>
      </c>
      <c r="Q50" s="230" t="s">
        <v>3006</v>
      </c>
      <c r="S50" s="230" t="s">
        <v>3007</v>
      </c>
      <c r="U50" s="230" t="s">
        <v>3008</v>
      </c>
      <c r="W50" s="230" t="s">
        <v>3009</v>
      </c>
    </row>
    <row r="51" spans="1:23" x14ac:dyDescent="0.25">
      <c r="B51" s="264" t="s">
        <v>2995</v>
      </c>
      <c r="C51" s="263" t="s">
        <v>2991</v>
      </c>
      <c r="D51" s="263" t="s">
        <v>2992</v>
      </c>
      <c r="E51" s="263" t="s">
        <v>2993</v>
      </c>
    </row>
    <row r="52" spans="1:23" x14ac:dyDescent="0.25">
      <c r="A52" s="230" t="s">
        <v>3001</v>
      </c>
      <c r="B52" s="230" t="s">
        <v>3010</v>
      </c>
      <c r="C52" s="274" t="e">
        <v>#VALUE!</v>
      </c>
      <c r="D52" s="274" t="e">
        <v>#VALUE!</v>
      </c>
      <c r="E52" s="274" t="e">
        <v>#VALUE!</v>
      </c>
    </row>
    <row r="53" spans="1:23" x14ac:dyDescent="0.25">
      <c r="A53" s="230" t="s">
        <v>3002</v>
      </c>
      <c r="B53" s="230" t="s">
        <v>3011</v>
      </c>
      <c r="C53" s="274" t="e">
        <v>#VALUE!</v>
      </c>
      <c r="D53" s="274" t="e">
        <v>#VALUE!</v>
      </c>
      <c r="E53" s="274" t="e">
        <v>#VALUE!</v>
      </c>
    </row>
    <row r="54" spans="1:23" x14ac:dyDescent="0.25">
      <c r="A54" s="230" t="s">
        <v>3003</v>
      </c>
      <c r="B54" s="230" t="s">
        <v>3012</v>
      </c>
      <c r="C54" s="274" t="e">
        <v>#VALUE!</v>
      </c>
      <c r="D54" s="274" t="e">
        <v>#VALUE!</v>
      </c>
      <c r="E54" s="274" t="e">
        <v>#VALUE!</v>
      </c>
    </row>
    <row r="55" spans="1:23" x14ac:dyDescent="0.25">
      <c r="A55" s="230" t="s">
        <v>3004</v>
      </c>
      <c r="B55" s="230" t="s">
        <v>3013</v>
      </c>
      <c r="C55" s="274" t="e">
        <v>#VALUE!</v>
      </c>
      <c r="D55" s="274" t="e">
        <v>#VALUE!</v>
      </c>
      <c r="E55" s="274" t="e">
        <v>#VALUE!</v>
      </c>
    </row>
    <row r="56" spans="1:23" x14ac:dyDescent="0.25">
      <c r="A56" s="230" t="s">
        <v>3005</v>
      </c>
      <c r="B56" s="230" t="s">
        <v>3014</v>
      </c>
      <c r="C56" s="274" t="e">
        <v>#VALUE!</v>
      </c>
      <c r="D56" s="274" t="e">
        <v>#VALUE!</v>
      </c>
      <c r="E56" s="274" t="e">
        <v>#VALUE!</v>
      </c>
    </row>
    <row r="57" spans="1:23" x14ac:dyDescent="0.25">
      <c r="A57" s="230" t="s">
        <v>3006</v>
      </c>
      <c r="B57" s="230" t="s">
        <v>3015</v>
      </c>
      <c r="C57" s="274" t="e">
        <v>#VALUE!</v>
      </c>
      <c r="D57" s="274" t="e">
        <v>#VALUE!</v>
      </c>
      <c r="E57" s="274" t="e">
        <v>#VALUE!</v>
      </c>
    </row>
    <row r="58" spans="1:23" x14ac:dyDescent="0.25">
      <c r="A58" s="230" t="s">
        <v>3007</v>
      </c>
      <c r="B58" s="230" t="s">
        <v>3016</v>
      </c>
      <c r="C58" s="274" t="e">
        <v>#VALUE!</v>
      </c>
      <c r="D58" s="274" t="e">
        <v>#VALUE!</v>
      </c>
      <c r="E58" s="274" t="e">
        <v>#VALUE!</v>
      </c>
    </row>
    <row r="59" spans="1:23" x14ac:dyDescent="0.25">
      <c r="A59" s="230" t="s">
        <v>3008</v>
      </c>
      <c r="B59" s="230" t="s">
        <v>3017</v>
      </c>
      <c r="C59" s="274" t="e">
        <v>#VALUE!</v>
      </c>
      <c r="D59" s="274" t="e">
        <v>#VALUE!</v>
      </c>
      <c r="E59" s="274" t="e">
        <v>#VALUE!</v>
      </c>
    </row>
    <row r="60" spans="1:23" x14ac:dyDescent="0.25">
      <c r="A60" s="230" t="s">
        <v>3009</v>
      </c>
      <c r="B60" s="230" t="s">
        <v>3018</v>
      </c>
      <c r="C60" s="274" t="e">
        <v>#VALUE!</v>
      </c>
      <c r="D60" s="274" t="e">
        <v>#VALUE!</v>
      </c>
      <c r="E60" s="274" t="e">
        <v>#VALUE!</v>
      </c>
    </row>
    <row r="63" spans="1:23" x14ac:dyDescent="0.25">
      <c r="B63" s="264"/>
    </row>
    <row r="64" spans="1:23" x14ac:dyDescent="0.25">
      <c r="B64" s="264"/>
    </row>
    <row r="65" spans="1:23" x14ac:dyDescent="0.25">
      <c r="B65" s="264"/>
      <c r="G65" s="230" t="s">
        <v>3001</v>
      </c>
      <c r="I65" s="230" t="s">
        <v>3002</v>
      </c>
      <c r="K65" s="230" t="s">
        <v>3003</v>
      </c>
      <c r="M65" s="230" t="s">
        <v>3004</v>
      </c>
      <c r="O65" s="230" t="s">
        <v>3005</v>
      </c>
      <c r="Q65" s="230" t="s">
        <v>3006</v>
      </c>
      <c r="S65" s="230" t="s">
        <v>3007</v>
      </c>
      <c r="U65" s="230" t="s">
        <v>3008</v>
      </c>
      <c r="W65" s="230" t="s">
        <v>3009</v>
      </c>
    </row>
    <row r="66" spans="1:23" x14ac:dyDescent="0.25">
      <c r="B66" s="264" t="s">
        <v>2996</v>
      </c>
    </row>
    <row r="67" spans="1:23" x14ac:dyDescent="0.25">
      <c r="A67" s="230" t="s">
        <v>3001</v>
      </c>
      <c r="B67" s="230" t="s">
        <v>3010</v>
      </c>
      <c r="C67" s="274" t="e">
        <v>#VALUE!</v>
      </c>
      <c r="D67" s="274" t="e">
        <v>#VALUE!</v>
      </c>
      <c r="E67" s="274" t="e">
        <v>#VALUE!</v>
      </c>
    </row>
    <row r="68" spans="1:23" x14ac:dyDescent="0.25">
      <c r="A68" s="230" t="s">
        <v>3002</v>
      </c>
      <c r="B68" s="230" t="s">
        <v>3011</v>
      </c>
      <c r="C68" s="274" t="e">
        <v>#VALUE!</v>
      </c>
      <c r="D68" s="274" t="e">
        <v>#VALUE!</v>
      </c>
      <c r="E68" s="274" t="e">
        <v>#VALUE!</v>
      </c>
    </row>
    <row r="69" spans="1:23" x14ac:dyDescent="0.25">
      <c r="A69" s="230" t="s">
        <v>3003</v>
      </c>
      <c r="B69" s="230" t="s">
        <v>3012</v>
      </c>
      <c r="C69" s="274" t="e">
        <v>#VALUE!</v>
      </c>
      <c r="D69" s="274" t="e">
        <v>#VALUE!</v>
      </c>
      <c r="E69" s="274" t="e">
        <v>#VALUE!</v>
      </c>
    </row>
    <row r="70" spans="1:23" x14ac:dyDescent="0.25">
      <c r="A70" s="230" t="s">
        <v>3004</v>
      </c>
      <c r="B70" s="230" t="s">
        <v>3013</v>
      </c>
      <c r="C70" s="274" t="e">
        <v>#VALUE!</v>
      </c>
      <c r="D70" s="274" t="e">
        <v>#VALUE!</v>
      </c>
      <c r="E70" s="274" t="e">
        <v>#VALUE!</v>
      </c>
    </row>
    <row r="71" spans="1:23" x14ac:dyDescent="0.25">
      <c r="A71" s="230" t="s">
        <v>3005</v>
      </c>
      <c r="B71" s="230" t="s">
        <v>3014</v>
      </c>
      <c r="C71" s="274" t="e">
        <v>#VALUE!</v>
      </c>
      <c r="D71" s="274" t="e">
        <v>#VALUE!</v>
      </c>
      <c r="E71" s="274" t="e">
        <v>#VALUE!</v>
      </c>
    </row>
    <row r="72" spans="1:23" x14ac:dyDescent="0.25">
      <c r="A72" s="230" t="s">
        <v>3006</v>
      </c>
      <c r="B72" s="230" t="s">
        <v>3015</v>
      </c>
      <c r="C72" s="274" t="e">
        <v>#VALUE!</v>
      </c>
      <c r="D72" s="274" t="e">
        <v>#VALUE!</v>
      </c>
      <c r="E72" s="274" t="e">
        <v>#VALUE!</v>
      </c>
    </row>
    <row r="73" spans="1:23" x14ac:dyDescent="0.25">
      <c r="A73" s="230" t="s">
        <v>3007</v>
      </c>
      <c r="B73" s="230" t="s">
        <v>3016</v>
      </c>
      <c r="C73" s="274" t="e">
        <v>#VALUE!</v>
      </c>
      <c r="D73" s="274" t="e">
        <v>#VALUE!</v>
      </c>
      <c r="E73" s="274" t="e">
        <v>#VALUE!</v>
      </c>
    </row>
    <row r="74" spans="1:23" x14ac:dyDescent="0.25">
      <c r="A74" s="230" t="s">
        <v>3008</v>
      </c>
      <c r="B74" s="230" t="s">
        <v>3017</v>
      </c>
      <c r="C74" s="274" t="e">
        <v>#VALUE!</v>
      </c>
      <c r="D74" s="274" t="e">
        <v>#VALUE!</v>
      </c>
      <c r="E74" s="274" t="e">
        <v>#VALUE!</v>
      </c>
    </row>
    <row r="75" spans="1:23" x14ac:dyDescent="0.25">
      <c r="A75" s="230" t="s">
        <v>3009</v>
      </c>
      <c r="B75" s="230" t="s">
        <v>3018</v>
      </c>
      <c r="C75" s="274" t="e">
        <v>#VALUE!</v>
      </c>
      <c r="D75" s="274" t="e">
        <v>#VALUE!</v>
      </c>
      <c r="E75" s="274" t="e">
        <v>#VALUE!</v>
      </c>
    </row>
    <row r="76" spans="1:23" x14ac:dyDescent="0.25">
      <c r="B76" s="264"/>
    </row>
    <row r="77" spans="1:23" x14ac:dyDescent="0.25">
      <c r="B77" s="264"/>
    </row>
    <row r="78" spans="1:23" x14ac:dyDescent="0.25">
      <c r="B78" s="264"/>
    </row>
    <row r="79" spans="1:23" x14ac:dyDescent="0.25">
      <c r="B79" s="264"/>
    </row>
    <row r="80" spans="1:23" x14ac:dyDescent="0.25">
      <c r="B80" s="264"/>
      <c r="G80" s="230" t="s">
        <v>3001</v>
      </c>
      <c r="I80" s="230" t="s">
        <v>3002</v>
      </c>
      <c r="K80" s="230" t="s">
        <v>3003</v>
      </c>
      <c r="M80" s="230" t="s">
        <v>3004</v>
      </c>
      <c r="O80" s="230" t="s">
        <v>3005</v>
      </c>
      <c r="Q80" s="230" t="s">
        <v>3006</v>
      </c>
      <c r="S80" s="230" t="s">
        <v>3007</v>
      </c>
      <c r="U80" s="230" t="s">
        <v>3008</v>
      </c>
      <c r="W80" s="230" t="s">
        <v>3009</v>
      </c>
    </row>
    <row r="81" spans="1:5" x14ac:dyDescent="0.25">
      <c r="B81" s="264" t="s">
        <v>3023</v>
      </c>
    </row>
    <row r="82" spans="1:5" x14ac:dyDescent="0.25">
      <c r="A82" s="230" t="s">
        <v>3001</v>
      </c>
      <c r="B82" s="230" t="s">
        <v>3010</v>
      </c>
      <c r="C82" s="274" t="e">
        <v>#VALUE!</v>
      </c>
      <c r="D82" s="274" t="e">
        <v>#VALUE!</v>
      </c>
      <c r="E82" s="274" t="e">
        <v>#VALUE!</v>
      </c>
    </row>
    <row r="83" spans="1:5" x14ac:dyDescent="0.25">
      <c r="A83" s="230" t="s">
        <v>3002</v>
      </c>
      <c r="B83" s="230" t="s">
        <v>3011</v>
      </c>
      <c r="C83" s="274" t="e">
        <v>#VALUE!</v>
      </c>
      <c r="D83" s="274" t="e">
        <v>#VALUE!</v>
      </c>
      <c r="E83" s="274" t="e">
        <v>#VALUE!</v>
      </c>
    </row>
    <row r="84" spans="1:5" x14ac:dyDescent="0.25">
      <c r="A84" s="230" t="s">
        <v>3003</v>
      </c>
      <c r="B84" s="230" t="s">
        <v>3012</v>
      </c>
      <c r="C84" s="274" t="e">
        <v>#VALUE!</v>
      </c>
      <c r="D84" s="274" t="e">
        <v>#VALUE!</v>
      </c>
      <c r="E84" s="274" t="e">
        <v>#VALUE!</v>
      </c>
    </row>
    <row r="85" spans="1:5" x14ac:dyDescent="0.25">
      <c r="A85" s="230" t="s">
        <v>3004</v>
      </c>
      <c r="B85" s="230" t="s">
        <v>3013</v>
      </c>
      <c r="C85" s="274" t="e">
        <v>#VALUE!</v>
      </c>
      <c r="D85" s="274" t="e">
        <v>#VALUE!</v>
      </c>
      <c r="E85" s="274" t="e">
        <v>#VALUE!</v>
      </c>
    </row>
    <row r="86" spans="1:5" x14ac:dyDescent="0.25">
      <c r="A86" s="230" t="s">
        <v>3005</v>
      </c>
      <c r="B86" s="230" t="s">
        <v>3014</v>
      </c>
      <c r="C86" s="274" t="e">
        <v>#VALUE!</v>
      </c>
      <c r="D86" s="274" t="e">
        <v>#VALUE!</v>
      </c>
      <c r="E86" s="274" t="e">
        <v>#VALUE!</v>
      </c>
    </row>
    <row r="87" spans="1:5" x14ac:dyDescent="0.25">
      <c r="A87" s="230" t="s">
        <v>3006</v>
      </c>
      <c r="B87" s="230" t="s">
        <v>3015</v>
      </c>
      <c r="C87" s="274" t="e">
        <v>#VALUE!</v>
      </c>
      <c r="D87" s="274" t="e">
        <v>#VALUE!</v>
      </c>
      <c r="E87" s="274" t="e">
        <v>#VALUE!</v>
      </c>
    </row>
    <row r="88" spans="1:5" x14ac:dyDescent="0.25">
      <c r="A88" s="230" t="s">
        <v>3007</v>
      </c>
      <c r="B88" s="230" t="s">
        <v>3016</v>
      </c>
      <c r="C88" s="274" t="e">
        <v>#VALUE!</v>
      </c>
      <c r="D88" s="274" t="e">
        <v>#VALUE!</v>
      </c>
      <c r="E88" s="274" t="e">
        <v>#VALUE!</v>
      </c>
    </row>
    <row r="89" spans="1:5" x14ac:dyDescent="0.25">
      <c r="A89" s="230" t="s">
        <v>3008</v>
      </c>
      <c r="B89" s="230" t="s">
        <v>3017</v>
      </c>
      <c r="C89" s="274" t="e">
        <v>#VALUE!</v>
      </c>
      <c r="D89" s="274" t="e">
        <v>#VALUE!</v>
      </c>
      <c r="E89" s="274" t="e">
        <v>#VALUE!</v>
      </c>
    </row>
    <row r="90" spans="1:5" x14ac:dyDescent="0.25">
      <c r="A90" s="230" t="s">
        <v>3009</v>
      </c>
      <c r="B90" s="230" t="s">
        <v>3018</v>
      </c>
      <c r="C90" s="274" t="e">
        <v>#VALUE!</v>
      </c>
      <c r="D90" s="274" t="e">
        <v>#VALUE!</v>
      </c>
      <c r="E90" s="274" t="e">
        <v>#VALUE!</v>
      </c>
    </row>
    <row r="91" spans="1:5" x14ac:dyDescent="0.25">
      <c r="C91" s="267"/>
      <c r="D91" s="267"/>
      <c r="E91" s="267"/>
    </row>
    <row r="92" spans="1:5" x14ac:dyDescent="0.25">
      <c r="C92" s="267"/>
      <c r="D92" s="267"/>
      <c r="E92" s="267"/>
    </row>
    <row r="93" spans="1:5" x14ac:dyDescent="0.25">
      <c r="C93" s="267"/>
      <c r="D93" s="267"/>
      <c r="E93" s="267"/>
    </row>
    <row r="94" spans="1:5" x14ac:dyDescent="0.25">
      <c r="C94" s="267"/>
      <c r="D94" s="267"/>
      <c r="E94" s="267"/>
    </row>
    <row r="95" spans="1:5" x14ac:dyDescent="0.25">
      <c r="C95" s="267"/>
      <c r="D95" s="267"/>
      <c r="E95" s="267"/>
    </row>
    <row r="96" spans="1:5" x14ac:dyDescent="0.25">
      <c r="C96" s="267"/>
      <c r="D96" s="267"/>
      <c r="E96" s="267"/>
    </row>
    <row r="97" spans="1:23" x14ac:dyDescent="0.25">
      <c r="C97" s="267"/>
      <c r="D97" s="267"/>
      <c r="E97" s="267"/>
    </row>
    <row r="98" spans="1:23" x14ac:dyDescent="0.25">
      <c r="C98" s="267"/>
      <c r="D98" s="267"/>
      <c r="E98" s="267"/>
    </row>
    <row r="99" spans="1:23" x14ac:dyDescent="0.25">
      <c r="C99" s="267"/>
      <c r="D99" s="267"/>
      <c r="E99" s="267"/>
    </row>
    <row r="100" spans="1:23" x14ac:dyDescent="0.25">
      <c r="C100" s="267"/>
      <c r="D100" s="267"/>
      <c r="E100" s="267"/>
      <c r="G100" s="230" t="s">
        <v>3001</v>
      </c>
      <c r="I100" s="230" t="s">
        <v>3002</v>
      </c>
      <c r="K100" s="230" t="s">
        <v>3003</v>
      </c>
      <c r="M100" s="230" t="s">
        <v>3004</v>
      </c>
      <c r="O100" s="230" t="s">
        <v>3005</v>
      </c>
      <c r="Q100" s="230" t="s">
        <v>3006</v>
      </c>
      <c r="S100" s="230" t="s">
        <v>3007</v>
      </c>
      <c r="U100" s="230" t="s">
        <v>3008</v>
      </c>
      <c r="W100" s="230" t="s">
        <v>3009</v>
      </c>
    </row>
    <row r="101" spans="1:23" x14ac:dyDescent="0.25">
      <c r="B101" s="264" t="s">
        <v>3024</v>
      </c>
      <c r="C101" s="267"/>
      <c r="D101" s="267"/>
      <c r="E101" s="267"/>
    </row>
    <row r="102" spans="1:23" x14ac:dyDescent="0.25">
      <c r="A102" s="230" t="s">
        <v>3001</v>
      </c>
      <c r="B102" s="230" t="s">
        <v>3010</v>
      </c>
      <c r="C102" s="274" t="e">
        <v>#VALUE!</v>
      </c>
      <c r="D102" s="274" t="e">
        <v>#VALUE!</v>
      </c>
      <c r="E102" s="274" t="e">
        <v>#VALUE!</v>
      </c>
    </row>
    <row r="103" spans="1:23" x14ac:dyDescent="0.25">
      <c r="A103" s="230" t="s">
        <v>3002</v>
      </c>
      <c r="B103" s="230" t="s">
        <v>3011</v>
      </c>
      <c r="C103" s="274" t="e">
        <v>#VALUE!</v>
      </c>
      <c r="D103" s="274" t="e">
        <v>#VALUE!</v>
      </c>
      <c r="E103" s="274" t="e">
        <v>#VALUE!</v>
      </c>
    </row>
    <row r="104" spans="1:23" x14ac:dyDescent="0.25">
      <c r="A104" s="230" t="s">
        <v>3003</v>
      </c>
      <c r="B104" s="230" t="s">
        <v>3012</v>
      </c>
      <c r="C104" s="274" t="e">
        <v>#VALUE!</v>
      </c>
      <c r="D104" s="274" t="e">
        <v>#VALUE!</v>
      </c>
      <c r="E104" s="274" t="e">
        <v>#VALUE!</v>
      </c>
    </row>
    <row r="105" spans="1:23" x14ac:dyDescent="0.25">
      <c r="A105" s="230" t="s">
        <v>3004</v>
      </c>
      <c r="B105" s="230" t="s">
        <v>3013</v>
      </c>
      <c r="C105" s="274" t="e">
        <v>#VALUE!</v>
      </c>
      <c r="D105" s="274" t="e">
        <v>#VALUE!</v>
      </c>
      <c r="E105" s="274" t="e">
        <v>#VALUE!</v>
      </c>
    </row>
    <row r="106" spans="1:23" x14ac:dyDescent="0.25">
      <c r="A106" s="230" t="s">
        <v>3005</v>
      </c>
      <c r="B106" s="230" t="s">
        <v>3014</v>
      </c>
      <c r="C106" s="274" t="e">
        <v>#VALUE!</v>
      </c>
      <c r="D106" s="274" t="e">
        <v>#VALUE!</v>
      </c>
      <c r="E106" s="274" t="e">
        <v>#VALUE!</v>
      </c>
    </row>
    <row r="107" spans="1:23" x14ac:dyDescent="0.25">
      <c r="A107" s="230" t="s">
        <v>3006</v>
      </c>
      <c r="B107" s="230" t="s">
        <v>3015</v>
      </c>
      <c r="C107" s="274" t="e">
        <v>#VALUE!</v>
      </c>
      <c r="D107" s="274" t="e">
        <v>#VALUE!</v>
      </c>
      <c r="E107" s="274" t="e">
        <v>#VALUE!</v>
      </c>
    </row>
    <row r="108" spans="1:23" x14ac:dyDescent="0.25">
      <c r="A108" s="230" t="s">
        <v>3007</v>
      </c>
      <c r="B108" s="230" t="s">
        <v>3016</v>
      </c>
      <c r="C108" s="274" t="e">
        <v>#VALUE!</v>
      </c>
      <c r="D108" s="274" t="e">
        <v>#VALUE!</v>
      </c>
      <c r="E108" s="274" t="e">
        <v>#VALUE!</v>
      </c>
    </row>
    <row r="109" spans="1:23" x14ac:dyDescent="0.25">
      <c r="A109" s="230" t="s">
        <v>3008</v>
      </c>
      <c r="B109" s="230" t="s">
        <v>3017</v>
      </c>
      <c r="C109" s="274" t="e">
        <v>#VALUE!</v>
      </c>
      <c r="D109" s="274" t="e">
        <v>#VALUE!</v>
      </c>
      <c r="E109" s="274" t="e">
        <v>#VALUE!</v>
      </c>
    </row>
    <row r="110" spans="1:23" x14ac:dyDescent="0.25">
      <c r="A110" s="230" t="s">
        <v>3009</v>
      </c>
      <c r="B110" s="230" t="s">
        <v>3018</v>
      </c>
      <c r="C110" s="274" t="e">
        <v>#VALUE!</v>
      </c>
      <c r="D110" s="274" t="e">
        <v>#VALUE!</v>
      </c>
      <c r="E110" s="274" t="e">
        <v>#VALUE!</v>
      </c>
    </row>
    <row r="111" spans="1:23" x14ac:dyDescent="0.25">
      <c r="C111" s="267"/>
      <c r="D111" s="267"/>
      <c r="E111" s="267"/>
    </row>
    <row r="112" spans="1:23" x14ac:dyDescent="0.25">
      <c r="C112" s="267"/>
      <c r="D112" s="267"/>
      <c r="E112" s="267"/>
    </row>
    <row r="113" spans="1:23" x14ac:dyDescent="0.25">
      <c r="C113" s="267"/>
      <c r="D113" s="267"/>
      <c r="E113" s="267"/>
    </row>
    <row r="114" spans="1:23" x14ac:dyDescent="0.25">
      <c r="C114" s="267"/>
      <c r="D114" s="267"/>
      <c r="E114" s="267"/>
    </row>
    <row r="115" spans="1:23" x14ac:dyDescent="0.25">
      <c r="C115" s="267"/>
      <c r="D115" s="267"/>
      <c r="E115" s="267"/>
    </row>
    <row r="116" spans="1:23" x14ac:dyDescent="0.25">
      <c r="C116" s="267"/>
      <c r="D116" s="267"/>
      <c r="E116" s="267"/>
    </row>
    <row r="117" spans="1:23" x14ac:dyDescent="0.25">
      <c r="C117" s="267"/>
      <c r="D117" s="267"/>
      <c r="E117" s="267"/>
    </row>
    <row r="118" spans="1:23" x14ac:dyDescent="0.25">
      <c r="C118" s="267"/>
      <c r="D118" s="267"/>
      <c r="E118" s="267"/>
    </row>
    <row r="119" spans="1:23" x14ac:dyDescent="0.25">
      <c r="C119" s="267"/>
      <c r="D119" s="267"/>
      <c r="E119" s="267"/>
    </row>
    <row r="120" spans="1:23" x14ac:dyDescent="0.25">
      <c r="C120" s="267"/>
      <c r="D120" s="267"/>
      <c r="E120" s="267"/>
      <c r="G120" s="230" t="s">
        <v>3001</v>
      </c>
      <c r="I120" s="230" t="s">
        <v>3002</v>
      </c>
      <c r="K120" s="230" t="s">
        <v>3003</v>
      </c>
      <c r="M120" s="230" t="s">
        <v>3004</v>
      </c>
      <c r="O120" s="230" t="s">
        <v>3005</v>
      </c>
      <c r="Q120" s="230" t="s">
        <v>3006</v>
      </c>
      <c r="S120" s="230" t="s">
        <v>3007</v>
      </c>
      <c r="U120" s="230" t="s">
        <v>3008</v>
      </c>
      <c r="W120" s="230" t="s">
        <v>3009</v>
      </c>
    </row>
    <row r="121" spans="1:23" x14ac:dyDescent="0.25">
      <c r="B121" s="264" t="s">
        <v>2999</v>
      </c>
      <c r="C121" s="267"/>
      <c r="D121" s="267"/>
      <c r="E121" s="267"/>
    </row>
    <row r="122" spans="1:23" x14ac:dyDescent="0.25">
      <c r="A122" s="230" t="s">
        <v>3001</v>
      </c>
      <c r="B122" s="230" t="s">
        <v>3010</v>
      </c>
      <c r="C122" s="274" t="e">
        <v>#VALUE!</v>
      </c>
      <c r="D122" s="274" t="e">
        <v>#VALUE!</v>
      </c>
      <c r="E122" s="274" t="e">
        <v>#VALUE!</v>
      </c>
    </row>
    <row r="123" spans="1:23" x14ac:dyDescent="0.25">
      <c r="A123" s="230" t="s">
        <v>3002</v>
      </c>
      <c r="B123" s="230" t="s">
        <v>3011</v>
      </c>
      <c r="C123" s="274" t="e">
        <v>#VALUE!</v>
      </c>
      <c r="D123" s="274" t="e">
        <v>#VALUE!</v>
      </c>
      <c r="E123" s="274" t="e">
        <v>#VALUE!</v>
      </c>
    </row>
    <row r="124" spans="1:23" x14ac:dyDescent="0.25">
      <c r="A124" s="230" t="s">
        <v>3003</v>
      </c>
      <c r="B124" s="230" t="s">
        <v>3012</v>
      </c>
      <c r="C124" s="274" t="e">
        <v>#VALUE!</v>
      </c>
      <c r="D124" s="274" t="e">
        <v>#VALUE!</v>
      </c>
      <c r="E124" s="274" t="e">
        <v>#VALUE!</v>
      </c>
    </row>
    <row r="125" spans="1:23" x14ac:dyDescent="0.25">
      <c r="A125" s="230" t="s">
        <v>3004</v>
      </c>
      <c r="B125" s="230" t="s">
        <v>3013</v>
      </c>
      <c r="C125" s="274" t="e">
        <v>#VALUE!</v>
      </c>
      <c r="D125" s="274" t="e">
        <v>#VALUE!</v>
      </c>
      <c r="E125" s="274" t="e">
        <v>#VALUE!</v>
      </c>
    </row>
    <row r="126" spans="1:23" x14ac:dyDescent="0.25">
      <c r="A126" s="230" t="s">
        <v>3005</v>
      </c>
      <c r="B126" s="230" t="s">
        <v>3014</v>
      </c>
      <c r="C126" s="274" t="e">
        <v>#VALUE!</v>
      </c>
      <c r="D126" s="274" t="e">
        <v>#VALUE!</v>
      </c>
      <c r="E126" s="274" t="e">
        <v>#VALUE!</v>
      </c>
    </row>
    <row r="127" spans="1:23" x14ac:dyDescent="0.25">
      <c r="A127" s="230" t="s">
        <v>3006</v>
      </c>
      <c r="B127" s="230" t="s">
        <v>3015</v>
      </c>
      <c r="C127" s="274" t="e">
        <v>#VALUE!</v>
      </c>
      <c r="D127" s="274" t="e">
        <v>#VALUE!</v>
      </c>
      <c r="E127" s="274" t="e">
        <v>#VALUE!</v>
      </c>
    </row>
    <row r="128" spans="1:23" x14ac:dyDescent="0.25">
      <c r="A128" s="230" t="s">
        <v>3007</v>
      </c>
      <c r="B128" s="230" t="s">
        <v>3016</v>
      </c>
      <c r="C128" s="274" t="e">
        <v>#VALUE!</v>
      </c>
      <c r="D128" s="274" t="e">
        <v>#VALUE!</v>
      </c>
      <c r="E128" s="274" t="e">
        <v>#VALUE!</v>
      </c>
    </row>
    <row r="129" spans="1:5" x14ac:dyDescent="0.25">
      <c r="A129" s="230" t="s">
        <v>3008</v>
      </c>
      <c r="B129" s="230" t="s">
        <v>3017</v>
      </c>
      <c r="C129" s="274" t="e">
        <v>#VALUE!</v>
      </c>
      <c r="D129" s="274" t="e">
        <v>#VALUE!</v>
      </c>
      <c r="E129" s="274" t="e">
        <v>#VALUE!</v>
      </c>
    </row>
    <row r="130" spans="1:5" x14ac:dyDescent="0.25">
      <c r="A130" s="230" t="s">
        <v>3009</v>
      </c>
      <c r="B130" s="230" t="s">
        <v>3018</v>
      </c>
      <c r="C130" s="274" t="e">
        <v>#VALUE!</v>
      </c>
      <c r="D130" s="274" t="e">
        <v>#VALUE!</v>
      </c>
      <c r="E130" s="274" t="e">
        <v>#VALUE!</v>
      </c>
    </row>
    <row r="141" spans="1:5" x14ac:dyDescent="0.25">
      <c r="B141" s="264" t="s">
        <v>3000</v>
      </c>
    </row>
    <row r="142" spans="1:5" x14ac:dyDescent="0.25">
      <c r="A142" s="230" t="s">
        <v>3001</v>
      </c>
      <c r="B142" s="230" t="s">
        <v>3010</v>
      </c>
      <c r="E142" s="230">
        <v>75</v>
      </c>
    </row>
    <row r="143" spans="1:5" x14ac:dyDescent="0.25">
      <c r="A143" s="230" t="s">
        <v>3002</v>
      </c>
      <c r="B143" s="230" t="s">
        <v>3011</v>
      </c>
      <c r="E143" s="230">
        <v>80</v>
      </c>
    </row>
    <row r="144" spans="1:5" x14ac:dyDescent="0.25">
      <c r="A144" s="230" t="s">
        <v>3003</v>
      </c>
      <c r="B144" s="230" t="s">
        <v>3012</v>
      </c>
      <c r="E144" s="275">
        <v>95</v>
      </c>
    </row>
    <row r="145" spans="1:5" x14ac:dyDescent="0.25">
      <c r="A145" s="230" t="s">
        <v>3004</v>
      </c>
      <c r="B145" s="230" t="s">
        <v>3013</v>
      </c>
      <c r="E145" s="230">
        <v>75</v>
      </c>
    </row>
    <row r="146" spans="1:5" x14ac:dyDescent="0.25">
      <c r="A146" s="230" t="s">
        <v>3005</v>
      </c>
      <c r="B146" s="230" t="s">
        <v>3014</v>
      </c>
      <c r="E146" s="230">
        <v>86</v>
      </c>
    </row>
    <row r="147" spans="1:5" x14ac:dyDescent="0.25">
      <c r="A147" s="230" t="s">
        <v>3006</v>
      </c>
      <c r="B147" s="230" t="s">
        <v>3015</v>
      </c>
      <c r="E147" s="230">
        <v>88</v>
      </c>
    </row>
    <row r="148" spans="1:5" x14ac:dyDescent="0.25">
      <c r="A148" s="230" t="s">
        <v>3007</v>
      </c>
      <c r="B148" s="230" t="s">
        <v>3016</v>
      </c>
      <c r="E148" s="269" t="s">
        <v>3025</v>
      </c>
    </row>
    <row r="149" spans="1:5" x14ac:dyDescent="0.25">
      <c r="A149" s="230" t="s">
        <v>3008</v>
      </c>
      <c r="B149" s="230" t="s">
        <v>3017</v>
      </c>
      <c r="E149" s="230">
        <v>88</v>
      </c>
    </row>
    <row r="150" spans="1:5" x14ac:dyDescent="0.25">
      <c r="A150" s="230" t="s">
        <v>3009</v>
      </c>
      <c r="B150" s="230" t="s">
        <v>3018</v>
      </c>
      <c r="E150" s="230">
        <v>100</v>
      </c>
    </row>
  </sheetData>
  <mergeCells count="1">
    <mergeCell ref="B2:B4"/>
  </mergeCells>
  <pageMargins left="0.7" right="0.7" top="0.75" bottom="0.75" header="0.3" footer="0.3"/>
  <pageSetup paperSize="9" orientation="portrait"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AF923"/>
  <sheetViews>
    <sheetView zoomScale="70" workbookViewId="0">
      <pane ySplit="3" topLeftCell="A4" activePane="bottomLeft" state="frozen"/>
      <selection activeCell="AE132" sqref="AE132"/>
      <selection pane="bottomLeft" activeCell="D11" sqref="D11"/>
    </sheetView>
  </sheetViews>
  <sheetFormatPr defaultColWidth="8" defaultRowHeight="30.75" customHeight="1" outlineLevelCol="1" x14ac:dyDescent="0.25"/>
  <cols>
    <col min="1" max="1" width="32.85546875" style="134" customWidth="1"/>
    <col min="2" max="2" width="55.7109375" style="135" customWidth="1"/>
    <col min="3" max="3" width="95" style="136" hidden="1" customWidth="1"/>
    <col min="4" max="4" width="24.5703125" style="137" customWidth="1"/>
    <col min="5" max="5" width="20" style="138" customWidth="1"/>
    <col min="6" max="6" width="18.5703125" style="136" hidden="1" customWidth="1" outlineLevel="1"/>
    <col min="7" max="7" width="17.7109375" style="136" hidden="1" customWidth="1" outlineLevel="1"/>
    <col min="8" max="11" width="26.140625" style="136" hidden="1" customWidth="1" outlineLevel="1"/>
    <col min="12" max="12" width="26.140625" style="139" hidden="1" customWidth="1" outlineLevel="1"/>
    <col min="13" max="16" width="26.140625" style="140" hidden="1" customWidth="1" outlineLevel="1"/>
    <col min="17" max="19" width="26.140625" style="133" hidden="1" customWidth="1" outlineLevel="1"/>
    <col min="20" max="20" width="26.140625" style="140" hidden="1" customWidth="1" outlineLevel="1"/>
    <col min="21" max="23" width="26.140625" style="133" hidden="1" customWidth="1" outlineLevel="1"/>
    <col min="24" max="24" width="25" style="133" customWidth="1" collapsed="1"/>
    <col min="25" max="25" width="25" style="133" customWidth="1"/>
    <col min="26" max="29" width="17.7109375" style="133" customWidth="1"/>
    <col min="30" max="30" width="40" style="133" customWidth="1"/>
    <col min="31" max="31" width="41.5703125" style="133" customWidth="1"/>
    <col min="32" max="32" width="27.28515625" style="133" bestFit="1" customWidth="1"/>
    <col min="33" max="16384" width="8" style="133"/>
  </cols>
  <sheetData>
    <row r="1" spans="1:32" s="141" customFormat="1" ht="30.75" customHeight="1" x14ac:dyDescent="0.25">
      <c r="A1" s="396" t="s">
        <v>224</v>
      </c>
      <c r="B1" s="396" t="s">
        <v>225</v>
      </c>
      <c r="C1" s="396" t="s">
        <v>226</v>
      </c>
      <c r="D1" s="396" t="s">
        <v>227</v>
      </c>
      <c r="E1" s="396" t="s">
        <v>228</v>
      </c>
      <c r="F1" s="400" t="s">
        <v>229</v>
      </c>
      <c r="G1" s="401"/>
      <c r="H1" s="402" t="s">
        <v>230</v>
      </c>
      <c r="I1" s="403"/>
      <c r="J1" s="403"/>
      <c r="K1" s="404"/>
      <c r="L1" s="396" t="s">
        <v>231</v>
      </c>
      <c r="M1" s="398" t="s">
        <v>232</v>
      </c>
      <c r="N1" s="405" t="s">
        <v>233</v>
      </c>
      <c r="O1" s="398" t="s">
        <v>234</v>
      </c>
      <c r="P1" s="398" t="s">
        <v>235</v>
      </c>
      <c r="Q1" s="398" t="s">
        <v>236</v>
      </c>
      <c r="R1" s="398" t="s">
        <v>237</v>
      </c>
      <c r="S1" s="398" t="s">
        <v>238</v>
      </c>
      <c r="T1" s="409" t="s">
        <v>239</v>
      </c>
      <c r="U1" s="411" t="s">
        <v>240</v>
      </c>
      <c r="V1" s="411" t="s">
        <v>241</v>
      </c>
      <c r="W1" s="411" t="s">
        <v>242</v>
      </c>
      <c r="X1" s="396" t="s">
        <v>243</v>
      </c>
      <c r="Y1" s="396" t="s">
        <v>244</v>
      </c>
      <c r="Z1" s="413" t="s">
        <v>245</v>
      </c>
      <c r="AA1" s="414"/>
      <c r="AB1" s="414"/>
      <c r="AC1" s="415"/>
      <c r="AD1" s="407" t="s">
        <v>246</v>
      </c>
      <c r="AE1" s="407" t="s">
        <v>247</v>
      </c>
      <c r="AF1" s="407" t="s">
        <v>248</v>
      </c>
    </row>
    <row r="2" spans="1:32" s="141" customFormat="1" ht="57" customHeight="1" x14ac:dyDescent="0.25">
      <c r="A2" s="397"/>
      <c r="B2" s="397"/>
      <c r="C2" s="397"/>
      <c r="D2" s="397"/>
      <c r="E2" s="397"/>
      <c r="F2" s="143" t="s">
        <v>249</v>
      </c>
      <c r="G2" s="143" t="s">
        <v>250</v>
      </c>
      <c r="H2" s="144" t="s">
        <v>249</v>
      </c>
      <c r="I2" s="144" t="s">
        <v>251</v>
      </c>
      <c r="J2" s="144" t="s">
        <v>252</v>
      </c>
      <c r="K2" s="144" t="s">
        <v>253</v>
      </c>
      <c r="L2" s="397"/>
      <c r="M2" s="399"/>
      <c r="N2" s="406"/>
      <c r="O2" s="399"/>
      <c r="P2" s="399"/>
      <c r="Q2" s="399"/>
      <c r="R2" s="399"/>
      <c r="S2" s="399"/>
      <c r="T2" s="410"/>
      <c r="U2" s="412"/>
      <c r="V2" s="412"/>
      <c r="W2" s="412"/>
      <c r="X2" s="397"/>
      <c r="Y2" s="397"/>
      <c r="Z2" s="145" t="s">
        <v>254</v>
      </c>
      <c r="AA2" s="146" t="s">
        <v>255</v>
      </c>
      <c r="AB2" s="147" t="s">
        <v>256</v>
      </c>
      <c r="AC2" s="148" t="s">
        <v>257</v>
      </c>
      <c r="AD2" s="408"/>
      <c r="AE2" s="408"/>
      <c r="AF2" s="408"/>
    </row>
    <row r="3" spans="1:32" s="149" customFormat="1" ht="30.75" customHeight="1" x14ac:dyDescent="0.25">
      <c r="A3" s="142">
        <v>1</v>
      </c>
      <c r="B3" s="142">
        <v>2</v>
      </c>
      <c r="C3" s="150">
        <v>3</v>
      </c>
      <c r="D3" s="142">
        <v>4</v>
      </c>
      <c r="E3" s="142">
        <v>5</v>
      </c>
      <c r="F3" s="151">
        <v>6</v>
      </c>
      <c r="G3" s="151">
        <v>7</v>
      </c>
      <c r="H3" s="142">
        <v>8</v>
      </c>
      <c r="I3" s="142">
        <v>9</v>
      </c>
      <c r="J3" s="142">
        <v>10</v>
      </c>
      <c r="K3" s="142">
        <v>11</v>
      </c>
      <c r="L3" s="142">
        <v>12</v>
      </c>
      <c r="M3" s="142">
        <v>13</v>
      </c>
      <c r="N3" s="142">
        <v>14</v>
      </c>
      <c r="O3" s="142">
        <v>15</v>
      </c>
      <c r="P3" s="142">
        <v>16</v>
      </c>
      <c r="Q3" s="142">
        <v>17</v>
      </c>
      <c r="R3" s="142">
        <v>18</v>
      </c>
      <c r="S3" s="142">
        <v>19</v>
      </c>
      <c r="T3" s="142">
        <v>20</v>
      </c>
      <c r="U3" s="142">
        <v>21</v>
      </c>
      <c r="V3" s="142">
        <v>22</v>
      </c>
      <c r="W3" s="142">
        <v>23</v>
      </c>
      <c r="X3" s="142">
        <v>24</v>
      </c>
      <c r="Y3" s="142">
        <v>25</v>
      </c>
      <c r="Z3" s="142">
        <v>26</v>
      </c>
      <c r="AA3" s="142">
        <v>27</v>
      </c>
      <c r="AB3" s="142">
        <v>28</v>
      </c>
      <c r="AC3" s="142">
        <v>29</v>
      </c>
      <c r="AD3" s="142">
        <v>30</v>
      </c>
      <c r="AE3" s="142">
        <v>31</v>
      </c>
      <c r="AF3" s="142">
        <v>32</v>
      </c>
    </row>
    <row r="4" spans="1:32" s="152" customFormat="1" ht="30.75" customHeight="1" x14ac:dyDescent="0.25">
      <c r="A4" s="153">
        <v>1200</v>
      </c>
      <c r="B4" s="154" t="s">
        <v>258</v>
      </c>
      <c r="C4" s="155" t="s">
        <v>259</v>
      </c>
      <c r="D4" s="155" t="s">
        <v>260</v>
      </c>
      <c r="E4" s="156">
        <v>0</v>
      </c>
      <c r="F4" s="155"/>
      <c r="G4" s="155"/>
      <c r="H4" s="157" t="s">
        <v>223</v>
      </c>
      <c r="I4" s="155" t="s">
        <v>261</v>
      </c>
      <c r="J4" s="157"/>
      <c r="K4" s="155"/>
      <c r="L4" s="155" t="s">
        <v>262</v>
      </c>
      <c r="M4" s="158" t="s">
        <v>263</v>
      </c>
      <c r="N4" s="158"/>
      <c r="O4" s="159" t="s">
        <v>264</v>
      </c>
      <c r="P4" s="159" t="s">
        <v>265</v>
      </c>
      <c r="Q4" s="159" t="s">
        <v>266</v>
      </c>
      <c r="R4" s="158"/>
      <c r="S4" s="158"/>
      <c r="T4" s="158" t="s">
        <v>267</v>
      </c>
      <c r="U4" s="158"/>
      <c r="V4" s="158" t="s">
        <v>268</v>
      </c>
      <c r="W4" s="158"/>
      <c r="X4" s="158" t="s">
        <v>269</v>
      </c>
      <c r="Y4" s="158" t="s">
        <v>270</v>
      </c>
      <c r="Z4" s="158" t="s">
        <v>271</v>
      </c>
      <c r="AA4" s="158" t="s">
        <v>271</v>
      </c>
      <c r="AB4" s="158" t="s">
        <v>271</v>
      </c>
      <c r="AC4" s="158" t="s">
        <v>271</v>
      </c>
      <c r="AD4" s="158" t="s">
        <v>272</v>
      </c>
      <c r="AE4" s="158" t="s">
        <v>273</v>
      </c>
      <c r="AF4" s="158"/>
    </row>
    <row r="5" spans="1:32" s="152" customFormat="1" ht="30.75" customHeight="1" x14ac:dyDescent="0.25">
      <c r="A5" s="160">
        <v>1600</v>
      </c>
      <c r="B5" s="154" t="s">
        <v>274</v>
      </c>
      <c r="C5" s="155" t="s">
        <v>275</v>
      </c>
      <c r="D5" s="155" t="s">
        <v>260</v>
      </c>
      <c r="E5" s="156">
        <v>0</v>
      </c>
      <c r="F5" s="155"/>
      <c r="G5" s="155"/>
      <c r="H5" s="157"/>
      <c r="I5" s="157"/>
      <c r="J5" s="157"/>
      <c r="K5" s="155"/>
      <c r="L5" s="155" t="s">
        <v>276</v>
      </c>
      <c r="M5" s="158"/>
      <c r="N5" s="158"/>
      <c r="O5" s="158"/>
      <c r="P5" s="158"/>
      <c r="Q5" s="158"/>
      <c r="R5" s="158"/>
      <c r="S5" s="158"/>
      <c r="T5" s="158"/>
      <c r="U5" s="158"/>
      <c r="V5" s="158"/>
      <c r="W5" s="158"/>
      <c r="X5" s="158" t="s">
        <v>269</v>
      </c>
      <c r="Y5" s="158" t="s">
        <v>270</v>
      </c>
      <c r="Z5" s="158" t="s">
        <v>271</v>
      </c>
      <c r="AA5" s="158" t="s">
        <v>271</v>
      </c>
      <c r="AB5" s="158" t="s">
        <v>271</v>
      </c>
      <c r="AC5" s="158" t="s">
        <v>271</v>
      </c>
      <c r="AD5" s="158" t="s">
        <v>272</v>
      </c>
      <c r="AE5" s="158" t="s">
        <v>273</v>
      </c>
      <c r="AF5" s="158"/>
    </row>
    <row r="6" spans="1:32" s="152" customFormat="1" ht="30.75" customHeight="1" x14ac:dyDescent="0.25">
      <c r="A6" s="160">
        <v>4300</v>
      </c>
      <c r="B6" s="154" t="s">
        <v>277</v>
      </c>
      <c r="C6" s="155" t="s">
        <v>278</v>
      </c>
      <c r="D6" s="159" t="s">
        <v>260</v>
      </c>
      <c r="E6" s="156">
        <v>0</v>
      </c>
      <c r="F6" s="159"/>
      <c r="G6" s="159"/>
      <c r="H6" s="159" t="s">
        <v>279</v>
      </c>
      <c r="I6" s="159" t="s">
        <v>279</v>
      </c>
      <c r="J6" s="159" t="s">
        <v>279</v>
      </c>
      <c r="K6" s="159" t="s">
        <v>280</v>
      </c>
      <c r="L6" s="161" t="s">
        <v>281</v>
      </c>
      <c r="M6" s="159" t="s">
        <v>282</v>
      </c>
      <c r="N6" s="158"/>
      <c r="O6" s="159" t="s">
        <v>283</v>
      </c>
      <c r="P6" s="159" t="s">
        <v>284</v>
      </c>
      <c r="Q6" s="159" t="s">
        <v>285</v>
      </c>
      <c r="R6" s="158"/>
      <c r="S6" s="158"/>
      <c r="T6" s="159" t="s">
        <v>286</v>
      </c>
      <c r="U6" s="158" t="s">
        <v>287</v>
      </c>
      <c r="V6" s="158"/>
      <c r="W6" s="158"/>
      <c r="X6" s="158" t="s">
        <v>269</v>
      </c>
      <c r="Y6" s="158" t="s">
        <v>270</v>
      </c>
      <c r="Z6" s="158" t="s">
        <v>271</v>
      </c>
      <c r="AA6" s="158" t="s">
        <v>271</v>
      </c>
      <c r="AB6" s="158" t="s">
        <v>271</v>
      </c>
      <c r="AC6" s="158" t="s">
        <v>271</v>
      </c>
      <c r="AD6" s="158" t="s">
        <v>272</v>
      </c>
      <c r="AE6" s="158" t="s">
        <v>273</v>
      </c>
      <c r="AF6" s="158"/>
    </row>
    <row r="7" spans="1:32" s="152" customFormat="1" ht="30.75" customHeight="1" x14ac:dyDescent="0.25">
      <c r="A7" s="153">
        <v>4400</v>
      </c>
      <c r="B7" s="154" t="s">
        <v>288</v>
      </c>
      <c r="C7" s="155" t="s">
        <v>289</v>
      </c>
      <c r="D7" s="155" t="s">
        <v>260</v>
      </c>
      <c r="E7" s="156">
        <v>0</v>
      </c>
      <c r="F7" s="155"/>
      <c r="G7" s="155"/>
      <c r="H7" s="157" t="s">
        <v>223</v>
      </c>
      <c r="I7" s="155" t="s">
        <v>261</v>
      </c>
      <c r="J7" s="157"/>
      <c r="K7" s="157"/>
      <c r="L7" s="161" t="s">
        <v>290</v>
      </c>
      <c r="M7" s="158" t="s">
        <v>263</v>
      </c>
      <c r="N7" s="158"/>
      <c r="O7" s="159" t="s">
        <v>264</v>
      </c>
      <c r="P7" s="159" t="s">
        <v>265</v>
      </c>
      <c r="Q7" s="159" t="s">
        <v>266</v>
      </c>
      <c r="R7" s="158"/>
      <c r="S7" s="158"/>
      <c r="T7" s="158" t="s">
        <v>267</v>
      </c>
      <c r="U7" s="158"/>
      <c r="V7" s="158" t="s">
        <v>268</v>
      </c>
      <c r="W7" s="158"/>
      <c r="X7" s="158" t="s">
        <v>269</v>
      </c>
      <c r="Y7" s="158" t="s">
        <v>270</v>
      </c>
      <c r="Z7" s="158" t="s">
        <v>271</v>
      </c>
      <c r="AA7" s="158" t="s">
        <v>271</v>
      </c>
      <c r="AB7" s="158" t="s">
        <v>271</v>
      </c>
      <c r="AC7" s="158" t="s">
        <v>271</v>
      </c>
      <c r="AD7" s="158" t="s">
        <v>272</v>
      </c>
      <c r="AE7" s="158" t="s">
        <v>273</v>
      </c>
      <c r="AF7" s="158"/>
    </row>
    <row r="8" spans="1:32" s="152" customFormat="1" ht="30.75" customHeight="1" x14ac:dyDescent="0.25">
      <c r="A8" s="160">
        <v>4500</v>
      </c>
      <c r="B8" s="154" t="s">
        <v>291</v>
      </c>
      <c r="C8" s="155" t="s">
        <v>292</v>
      </c>
      <c r="D8" s="159" t="s">
        <v>260</v>
      </c>
      <c r="E8" s="156">
        <v>0</v>
      </c>
      <c r="F8" s="159"/>
      <c r="G8" s="159"/>
      <c r="H8" s="159" t="s">
        <v>279</v>
      </c>
      <c r="I8" s="159" t="s">
        <v>279</v>
      </c>
      <c r="J8" s="159" t="s">
        <v>279</v>
      </c>
      <c r="K8" s="159" t="s">
        <v>280</v>
      </c>
      <c r="L8" s="154" t="s">
        <v>293</v>
      </c>
      <c r="M8" s="158"/>
      <c r="N8" s="158"/>
      <c r="O8" s="158"/>
      <c r="P8" s="158"/>
      <c r="Q8" s="158"/>
      <c r="R8" s="158"/>
      <c r="S8" s="158"/>
      <c r="T8" s="158"/>
      <c r="U8" s="158"/>
      <c r="V8" s="158"/>
      <c r="W8" s="158"/>
      <c r="X8" s="158" t="s">
        <v>269</v>
      </c>
      <c r="Y8" s="158" t="s">
        <v>270</v>
      </c>
      <c r="Z8" s="158" t="s">
        <v>271</v>
      </c>
      <c r="AA8" s="158" t="s">
        <v>271</v>
      </c>
      <c r="AB8" s="158" t="s">
        <v>271</v>
      </c>
      <c r="AC8" s="158" t="s">
        <v>271</v>
      </c>
      <c r="AD8" s="158" t="s">
        <v>272</v>
      </c>
      <c r="AE8" s="158" t="s">
        <v>273</v>
      </c>
      <c r="AF8" s="158"/>
    </row>
    <row r="9" spans="1:32" s="152" customFormat="1" ht="30.75" customHeight="1" x14ac:dyDescent="0.25">
      <c r="A9" s="153">
        <v>4600</v>
      </c>
      <c r="B9" s="154" t="s">
        <v>294</v>
      </c>
      <c r="C9" s="155" t="s">
        <v>295</v>
      </c>
      <c r="D9" s="155" t="s">
        <v>260</v>
      </c>
      <c r="E9" s="156">
        <v>0</v>
      </c>
      <c r="F9" s="155"/>
      <c r="G9" s="155"/>
      <c r="H9" s="157" t="s">
        <v>223</v>
      </c>
      <c r="I9" s="155" t="s">
        <v>261</v>
      </c>
      <c r="J9" s="157"/>
      <c r="K9" s="157"/>
      <c r="L9" s="161" t="s">
        <v>290</v>
      </c>
      <c r="M9" s="158" t="s">
        <v>263</v>
      </c>
      <c r="N9" s="158"/>
      <c r="O9" s="159" t="s">
        <v>264</v>
      </c>
      <c r="P9" s="159" t="s">
        <v>265</v>
      </c>
      <c r="Q9" s="159" t="s">
        <v>266</v>
      </c>
      <c r="R9" s="158"/>
      <c r="S9" s="158"/>
      <c r="T9" s="158" t="s">
        <v>267</v>
      </c>
      <c r="U9" s="158"/>
      <c r="V9" s="158" t="s">
        <v>268</v>
      </c>
      <c r="W9" s="158"/>
      <c r="X9" s="158" t="s">
        <v>269</v>
      </c>
      <c r="Y9" s="158" t="s">
        <v>270</v>
      </c>
      <c r="Z9" s="158" t="s">
        <v>271</v>
      </c>
      <c r="AA9" s="158" t="s">
        <v>271</v>
      </c>
      <c r="AB9" s="158" t="s">
        <v>271</v>
      </c>
      <c r="AC9" s="158" t="s">
        <v>271</v>
      </c>
      <c r="AD9" s="158" t="s">
        <v>272</v>
      </c>
      <c r="AE9" s="158" t="s">
        <v>273</v>
      </c>
      <c r="AF9" s="158"/>
    </row>
    <row r="10" spans="1:32" s="152" customFormat="1" ht="30.75" customHeight="1" x14ac:dyDescent="0.25">
      <c r="A10" s="160">
        <v>4700</v>
      </c>
      <c r="B10" s="154" t="s">
        <v>296</v>
      </c>
      <c r="C10" s="155" t="s">
        <v>297</v>
      </c>
      <c r="D10" s="155" t="s">
        <v>260</v>
      </c>
      <c r="E10" s="156">
        <v>0</v>
      </c>
      <c r="F10" s="155"/>
      <c r="G10" s="155"/>
      <c r="H10" s="157" t="s">
        <v>223</v>
      </c>
      <c r="I10" s="157"/>
      <c r="J10" s="157"/>
      <c r="K10" s="157"/>
      <c r="L10" s="155" t="s">
        <v>298</v>
      </c>
      <c r="M10" s="158"/>
      <c r="N10" s="158"/>
      <c r="O10" s="158"/>
      <c r="P10" s="158"/>
      <c r="Q10" s="158"/>
      <c r="R10" s="158"/>
      <c r="S10" s="158"/>
      <c r="T10" s="158"/>
      <c r="U10" s="158"/>
      <c r="V10" s="158"/>
      <c r="W10" s="158"/>
      <c r="X10" s="158" t="s">
        <v>269</v>
      </c>
      <c r="Y10" s="158" t="s">
        <v>270</v>
      </c>
      <c r="Z10" s="158" t="s">
        <v>271</v>
      </c>
      <c r="AA10" s="158" t="s">
        <v>271</v>
      </c>
      <c r="AB10" s="158"/>
      <c r="AC10" s="158" t="s">
        <v>271</v>
      </c>
      <c r="AD10" s="158" t="s">
        <v>272</v>
      </c>
      <c r="AE10" s="158" t="s">
        <v>273</v>
      </c>
      <c r="AF10" s="158"/>
    </row>
    <row r="11" spans="1:32" s="152" customFormat="1" ht="30.75" customHeight="1" x14ac:dyDescent="0.25">
      <c r="A11" s="160">
        <v>4800</v>
      </c>
      <c r="B11" s="159" t="s">
        <v>299</v>
      </c>
      <c r="C11" s="159" t="s">
        <v>300</v>
      </c>
      <c r="D11" s="155" t="s">
        <v>260</v>
      </c>
      <c r="E11" s="156">
        <v>0</v>
      </c>
      <c r="F11" s="159"/>
      <c r="G11" s="159"/>
      <c r="H11" s="159" t="s">
        <v>301</v>
      </c>
      <c r="I11" s="155" t="s">
        <v>302</v>
      </c>
      <c r="J11" s="159" t="s">
        <v>303</v>
      </c>
      <c r="K11" s="159" t="s">
        <v>303</v>
      </c>
      <c r="L11" s="159" t="s">
        <v>304</v>
      </c>
      <c r="M11" s="157" t="s">
        <v>305</v>
      </c>
      <c r="N11" s="158"/>
      <c r="O11" s="157" t="s">
        <v>306</v>
      </c>
      <c r="P11" s="157" t="s">
        <v>307</v>
      </c>
      <c r="Q11" s="157" t="s">
        <v>308</v>
      </c>
      <c r="R11" s="162">
        <v>45058</v>
      </c>
      <c r="S11" s="158"/>
      <c r="T11" s="158"/>
      <c r="U11" s="158"/>
      <c r="V11" s="158"/>
      <c r="W11" s="158"/>
      <c r="X11" s="158" t="s">
        <v>269</v>
      </c>
      <c r="Y11" s="158" t="s">
        <v>270</v>
      </c>
      <c r="Z11" s="158" t="s">
        <v>271</v>
      </c>
      <c r="AA11" s="158" t="s">
        <v>271</v>
      </c>
      <c r="AB11" s="158" t="s">
        <v>271</v>
      </c>
      <c r="AC11" s="158" t="s">
        <v>271</v>
      </c>
      <c r="AD11" s="158" t="s">
        <v>272</v>
      </c>
      <c r="AE11" s="158" t="s">
        <v>273</v>
      </c>
      <c r="AF11" s="158"/>
    </row>
    <row r="12" spans="1:32" s="137" customFormat="1" ht="30.75" customHeight="1" x14ac:dyDescent="0.25">
      <c r="A12" s="160">
        <v>90101</v>
      </c>
      <c r="B12" s="161" t="s">
        <v>309</v>
      </c>
      <c r="C12" s="155" t="s">
        <v>310</v>
      </c>
      <c r="D12" s="155" t="s">
        <v>260</v>
      </c>
      <c r="E12" s="156">
        <v>0</v>
      </c>
      <c r="F12" s="155"/>
      <c r="G12" s="155"/>
      <c r="H12" s="157" t="s">
        <v>223</v>
      </c>
      <c r="I12" s="157"/>
      <c r="J12" s="157"/>
      <c r="K12" s="157"/>
      <c r="L12" s="155"/>
      <c r="M12" s="159" t="s">
        <v>311</v>
      </c>
      <c r="N12" s="158"/>
      <c r="O12" s="159" t="s">
        <v>312</v>
      </c>
      <c r="P12" s="159" t="s">
        <v>313</v>
      </c>
      <c r="Q12" s="159" t="s">
        <v>314</v>
      </c>
      <c r="R12" s="158"/>
      <c r="S12" s="158"/>
      <c r="T12" s="158"/>
      <c r="U12" s="157"/>
      <c r="V12" s="158" t="s">
        <v>268</v>
      </c>
      <c r="W12" s="158"/>
      <c r="X12" s="158" t="s">
        <v>269</v>
      </c>
      <c r="Y12" s="158" t="s">
        <v>270</v>
      </c>
      <c r="Z12" s="158" t="s">
        <v>271</v>
      </c>
      <c r="AA12" s="158" t="s">
        <v>271</v>
      </c>
      <c r="AB12" s="158" t="s">
        <v>271</v>
      </c>
      <c r="AC12" s="158" t="s">
        <v>271</v>
      </c>
      <c r="AD12" s="158" t="s">
        <v>272</v>
      </c>
      <c r="AE12" s="158" t="s">
        <v>273</v>
      </c>
      <c r="AF12" s="157"/>
    </row>
    <row r="13" spans="1:32" s="137" customFormat="1" ht="30.75" customHeight="1" x14ac:dyDescent="0.25">
      <c r="A13" s="160">
        <v>90103</v>
      </c>
      <c r="B13" s="154" t="s">
        <v>315</v>
      </c>
      <c r="C13" s="155" t="s">
        <v>316</v>
      </c>
      <c r="D13" s="155" t="s">
        <v>260</v>
      </c>
      <c r="E13" s="156">
        <v>0</v>
      </c>
      <c r="F13" s="155"/>
      <c r="G13" s="155"/>
      <c r="H13" s="157" t="s">
        <v>223</v>
      </c>
      <c r="I13" s="157"/>
      <c r="J13" s="157"/>
      <c r="K13" s="157"/>
      <c r="L13" s="155"/>
      <c r="M13" s="157"/>
      <c r="N13" s="157"/>
      <c r="O13" s="157"/>
      <c r="P13" s="157"/>
      <c r="Q13" s="157"/>
      <c r="R13" s="157"/>
      <c r="S13" s="157"/>
      <c r="T13" s="157"/>
      <c r="U13" s="157"/>
      <c r="V13" s="157"/>
      <c r="W13" s="157"/>
      <c r="X13" s="158" t="s">
        <v>269</v>
      </c>
      <c r="Y13" s="158" t="s">
        <v>270</v>
      </c>
      <c r="Z13" s="158" t="s">
        <v>271</v>
      </c>
      <c r="AA13" s="158" t="s">
        <v>271</v>
      </c>
      <c r="AB13" s="158" t="s">
        <v>271</v>
      </c>
      <c r="AC13" s="158" t="s">
        <v>271</v>
      </c>
      <c r="AD13" s="158" t="s">
        <v>272</v>
      </c>
      <c r="AE13" s="158" t="s">
        <v>273</v>
      </c>
      <c r="AF13" s="157"/>
    </row>
    <row r="14" spans="1:32" s="137" customFormat="1" ht="30.75" customHeight="1" x14ac:dyDescent="0.25">
      <c r="A14" s="160">
        <v>90104</v>
      </c>
      <c r="B14" s="154" t="s">
        <v>317</v>
      </c>
      <c r="C14" s="155" t="s">
        <v>318</v>
      </c>
      <c r="D14" s="155" t="s">
        <v>260</v>
      </c>
      <c r="E14" s="156">
        <v>0</v>
      </c>
      <c r="F14" s="155"/>
      <c r="G14" s="155"/>
      <c r="H14" s="157" t="s">
        <v>223</v>
      </c>
      <c r="I14" s="157"/>
      <c r="J14" s="157"/>
      <c r="K14" s="157"/>
      <c r="L14" s="155"/>
      <c r="M14" s="157"/>
      <c r="N14" s="157"/>
      <c r="O14" s="157"/>
      <c r="P14" s="157"/>
      <c r="Q14" s="157"/>
      <c r="R14" s="157"/>
      <c r="S14" s="157"/>
      <c r="T14" s="157"/>
      <c r="U14" s="157"/>
      <c r="V14" s="157"/>
      <c r="W14" s="157"/>
      <c r="X14" s="158" t="s">
        <v>269</v>
      </c>
      <c r="Y14" s="158" t="s">
        <v>270</v>
      </c>
      <c r="Z14" s="158" t="s">
        <v>271</v>
      </c>
      <c r="AA14" s="158" t="s">
        <v>271</v>
      </c>
      <c r="AB14" s="158" t="s">
        <v>271</v>
      </c>
      <c r="AC14" s="158" t="s">
        <v>271</v>
      </c>
      <c r="AD14" s="158" t="s">
        <v>272</v>
      </c>
      <c r="AE14" s="158" t="s">
        <v>273</v>
      </c>
      <c r="AF14" s="157"/>
    </row>
    <row r="15" spans="1:32" s="137" customFormat="1" ht="30.75" customHeight="1" x14ac:dyDescent="0.25">
      <c r="A15" s="160">
        <v>90105</v>
      </c>
      <c r="B15" s="154" t="s">
        <v>319</v>
      </c>
      <c r="C15" s="155" t="s">
        <v>320</v>
      </c>
      <c r="D15" s="155" t="s">
        <v>260</v>
      </c>
      <c r="E15" s="156">
        <v>0</v>
      </c>
      <c r="F15" s="155"/>
      <c r="G15" s="155"/>
      <c r="H15" s="157" t="s">
        <v>223</v>
      </c>
      <c r="I15" s="157"/>
      <c r="J15" s="157"/>
      <c r="K15" s="157"/>
      <c r="L15" s="155"/>
      <c r="M15" s="157"/>
      <c r="N15" s="157"/>
      <c r="O15" s="157"/>
      <c r="P15" s="157"/>
      <c r="Q15" s="157"/>
      <c r="R15" s="157"/>
      <c r="S15" s="157"/>
      <c r="T15" s="157"/>
      <c r="U15" s="157"/>
      <c r="V15" s="157"/>
      <c r="W15" s="157"/>
      <c r="X15" s="158" t="s">
        <v>269</v>
      </c>
      <c r="Y15" s="158" t="s">
        <v>270</v>
      </c>
      <c r="Z15" s="158" t="s">
        <v>271</v>
      </c>
      <c r="AA15" s="158" t="s">
        <v>271</v>
      </c>
      <c r="AB15" s="158" t="s">
        <v>271</v>
      </c>
      <c r="AC15" s="158" t="s">
        <v>271</v>
      </c>
      <c r="AD15" s="158" t="s">
        <v>272</v>
      </c>
      <c r="AE15" s="158" t="s">
        <v>273</v>
      </c>
      <c r="AF15" s="157"/>
    </row>
    <row r="16" spans="1:32" s="137" customFormat="1" ht="30.75" customHeight="1" x14ac:dyDescent="0.25">
      <c r="A16" s="160">
        <v>90106</v>
      </c>
      <c r="B16" s="159" t="s">
        <v>321</v>
      </c>
      <c r="C16" s="159" t="s">
        <v>322</v>
      </c>
      <c r="D16" s="155" t="s">
        <v>260</v>
      </c>
      <c r="E16" s="156">
        <v>0</v>
      </c>
      <c r="F16" s="159"/>
      <c r="G16" s="159"/>
      <c r="H16" s="159"/>
      <c r="I16" s="158"/>
      <c r="J16" s="159"/>
      <c r="K16" s="159"/>
      <c r="L16" s="159"/>
      <c r="M16" s="157"/>
      <c r="N16" s="157"/>
      <c r="O16" s="157"/>
      <c r="P16" s="157"/>
      <c r="Q16" s="157"/>
      <c r="R16" s="157"/>
      <c r="S16" s="157"/>
      <c r="T16" s="157"/>
      <c r="U16" s="157"/>
      <c r="V16" s="157"/>
      <c r="W16" s="157"/>
      <c r="X16" s="158" t="s">
        <v>269</v>
      </c>
      <c r="Y16" s="158" t="s">
        <v>270</v>
      </c>
      <c r="Z16" s="158" t="s">
        <v>271</v>
      </c>
      <c r="AA16" s="158" t="s">
        <v>271</v>
      </c>
      <c r="AB16" s="158" t="s">
        <v>271</v>
      </c>
      <c r="AC16" s="158" t="s">
        <v>271</v>
      </c>
      <c r="AD16" s="158" t="s">
        <v>272</v>
      </c>
      <c r="AE16" s="158" t="s">
        <v>273</v>
      </c>
      <c r="AF16" s="157"/>
    </row>
    <row r="17" spans="1:32" s="152" customFormat="1" ht="30.75" customHeight="1" x14ac:dyDescent="0.25">
      <c r="A17" s="160">
        <v>90107</v>
      </c>
      <c r="B17" s="159" t="s">
        <v>323</v>
      </c>
      <c r="C17" s="159" t="s">
        <v>324</v>
      </c>
      <c r="D17" s="159" t="s">
        <v>260</v>
      </c>
      <c r="E17" s="156">
        <v>0</v>
      </c>
      <c r="F17" s="163"/>
      <c r="G17" s="158"/>
      <c r="H17" s="159" t="s">
        <v>325</v>
      </c>
      <c r="I17" s="159"/>
      <c r="J17" s="159"/>
      <c r="K17" s="159"/>
      <c r="L17" s="159"/>
      <c r="M17" s="158"/>
      <c r="N17" s="158"/>
      <c r="O17" s="158"/>
      <c r="P17" s="158"/>
      <c r="Q17" s="158"/>
      <c r="R17" s="158"/>
      <c r="S17" s="158"/>
      <c r="T17" s="158"/>
      <c r="U17" s="158"/>
      <c r="V17" s="158"/>
      <c r="W17" s="158"/>
      <c r="X17" s="158" t="s">
        <v>269</v>
      </c>
      <c r="Y17" s="158" t="s">
        <v>270</v>
      </c>
      <c r="Z17" s="158" t="s">
        <v>271</v>
      </c>
      <c r="AA17" s="158" t="s">
        <v>271</v>
      </c>
      <c r="AB17" s="158" t="s">
        <v>271</v>
      </c>
      <c r="AC17" s="158" t="s">
        <v>271</v>
      </c>
      <c r="AD17" s="158" t="s">
        <v>272</v>
      </c>
      <c r="AE17" s="158" t="s">
        <v>273</v>
      </c>
      <c r="AF17" s="158"/>
    </row>
    <row r="18" spans="1:32" s="137" customFormat="1" ht="30.75" customHeight="1" x14ac:dyDescent="0.25">
      <c r="A18" s="164">
        <v>90108</v>
      </c>
      <c r="B18" s="154" t="s">
        <v>326</v>
      </c>
      <c r="C18" s="159" t="s">
        <v>327</v>
      </c>
      <c r="D18" s="159" t="s">
        <v>260</v>
      </c>
      <c r="E18" s="156">
        <v>0</v>
      </c>
      <c r="F18" s="159"/>
      <c r="G18" s="159"/>
      <c r="H18" s="159" t="s">
        <v>223</v>
      </c>
      <c r="I18" s="159" t="s">
        <v>328</v>
      </c>
      <c r="J18" s="159"/>
      <c r="K18" s="159"/>
      <c r="L18" s="154"/>
      <c r="M18" s="157"/>
      <c r="N18" s="157"/>
      <c r="O18" s="157"/>
      <c r="P18" s="157"/>
      <c r="Q18" s="157"/>
      <c r="R18" s="157"/>
      <c r="S18" s="157"/>
      <c r="T18" s="157"/>
      <c r="U18" s="157"/>
      <c r="V18" s="157"/>
      <c r="W18" s="157"/>
      <c r="X18" s="158" t="s">
        <v>329</v>
      </c>
      <c r="Y18" s="158" t="s">
        <v>270</v>
      </c>
      <c r="Z18" s="158" t="s">
        <v>271</v>
      </c>
      <c r="AA18" s="158" t="s">
        <v>271</v>
      </c>
      <c r="AB18" s="158" t="s">
        <v>271</v>
      </c>
      <c r="AC18" s="158" t="s">
        <v>271</v>
      </c>
      <c r="AD18" s="158" t="s">
        <v>272</v>
      </c>
      <c r="AE18" s="158" t="s">
        <v>273</v>
      </c>
      <c r="AF18" s="157"/>
    </row>
    <row r="19" spans="1:32" s="152" customFormat="1" ht="30.75" customHeight="1" x14ac:dyDescent="0.25">
      <c r="A19" s="165">
        <v>90109</v>
      </c>
      <c r="B19" s="159" t="s">
        <v>330</v>
      </c>
      <c r="C19" s="159"/>
      <c r="D19" s="159" t="s">
        <v>260</v>
      </c>
      <c r="E19" s="156">
        <v>0</v>
      </c>
      <c r="F19" s="159"/>
      <c r="G19" s="159"/>
      <c r="H19" s="159"/>
      <c r="I19" s="166" t="s">
        <v>331</v>
      </c>
      <c r="J19" s="155"/>
      <c r="K19" s="155"/>
      <c r="L19" s="155"/>
      <c r="M19" s="159" t="s">
        <v>332</v>
      </c>
      <c r="N19" s="158"/>
      <c r="O19" s="158" t="s">
        <v>333</v>
      </c>
      <c r="P19" s="158" t="s">
        <v>334</v>
      </c>
      <c r="Q19" s="159" t="s">
        <v>335</v>
      </c>
      <c r="R19" s="167">
        <v>45231</v>
      </c>
      <c r="S19" s="158"/>
      <c r="T19" s="158"/>
      <c r="U19" s="158"/>
      <c r="V19" s="158"/>
      <c r="W19" s="158"/>
      <c r="X19" s="158" t="s">
        <v>329</v>
      </c>
      <c r="Y19" s="158" t="s">
        <v>270</v>
      </c>
      <c r="Z19" s="158" t="s">
        <v>271</v>
      </c>
      <c r="AA19" s="158" t="s">
        <v>271</v>
      </c>
      <c r="AB19" s="158" t="s">
        <v>271</v>
      </c>
      <c r="AC19" s="158" t="s">
        <v>271</v>
      </c>
      <c r="AD19" s="158" t="s">
        <v>272</v>
      </c>
      <c r="AE19" s="158" t="s">
        <v>273</v>
      </c>
      <c r="AF19" s="158"/>
    </row>
    <row r="20" spans="1:32" s="152" customFormat="1" ht="30.75" customHeight="1" x14ac:dyDescent="0.25">
      <c r="A20" s="165">
        <v>90110</v>
      </c>
      <c r="B20" s="159" t="s">
        <v>336</v>
      </c>
      <c r="C20" s="159"/>
      <c r="D20" s="159" t="s">
        <v>260</v>
      </c>
      <c r="E20" s="156">
        <v>0</v>
      </c>
      <c r="F20" s="159"/>
      <c r="G20" s="159"/>
      <c r="H20" s="159"/>
      <c r="I20" s="166" t="s">
        <v>331</v>
      </c>
      <c r="J20" s="155"/>
      <c r="K20" s="155"/>
      <c r="L20" s="155"/>
      <c r="M20" s="159" t="s">
        <v>332</v>
      </c>
      <c r="N20" s="158"/>
      <c r="O20" s="158" t="s">
        <v>333</v>
      </c>
      <c r="P20" s="158" t="s">
        <v>334</v>
      </c>
      <c r="Q20" s="159" t="s">
        <v>335</v>
      </c>
      <c r="R20" s="167">
        <v>45231</v>
      </c>
      <c r="S20" s="158"/>
      <c r="T20" s="158"/>
      <c r="U20" s="158"/>
      <c r="V20" s="158"/>
      <c r="W20" s="158"/>
      <c r="X20" s="158" t="s">
        <v>329</v>
      </c>
      <c r="Y20" s="158" t="s">
        <v>270</v>
      </c>
      <c r="Z20" s="158" t="s">
        <v>271</v>
      </c>
      <c r="AA20" s="158" t="s">
        <v>271</v>
      </c>
      <c r="AB20" s="158" t="s">
        <v>271</v>
      </c>
      <c r="AC20" s="158" t="s">
        <v>271</v>
      </c>
      <c r="AD20" s="158" t="s">
        <v>272</v>
      </c>
      <c r="AE20" s="158" t="s">
        <v>273</v>
      </c>
      <c r="AF20" s="158"/>
    </row>
    <row r="21" spans="1:32" s="152" customFormat="1" ht="30.75" customHeight="1" x14ac:dyDescent="0.25">
      <c r="A21" s="165">
        <v>90111</v>
      </c>
      <c r="B21" s="159" t="s">
        <v>337</v>
      </c>
      <c r="C21" s="159"/>
      <c r="D21" s="159" t="s">
        <v>260</v>
      </c>
      <c r="E21" s="156">
        <v>0</v>
      </c>
      <c r="F21" s="159"/>
      <c r="G21" s="159"/>
      <c r="H21" s="159"/>
      <c r="I21" s="166" t="s">
        <v>331</v>
      </c>
      <c r="J21" s="155"/>
      <c r="K21" s="155"/>
      <c r="L21" s="155"/>
      <c r="M21" s="159" t="s">
        <v>332</v>
      </c>
      <c r="N21" s="158"/>
      <c r="O21" s="158" t="s">
        <v>333</v>
      </c>
      <c r="P21" s="158" t="s">
        <v>334</v>
      </c>
      <c r="Q21" s="159" t="s">
        <v>335</v>
      </c>
      <c r="R21" s="167">
        <v>45231</v>
      </c>
      <c r="S21" s="158"/>
      <c r="T21" s="158"/>
      <c r="U21" s="158"/>
      <c r="V21" s="158"/>
      <c r="W21" s="158"/>
      <c r="X21" s="158" t="s">
        <v>329</v>
      </c>
      <c r="Y21" s="158" t="s">
        <v>270</v>
      </c>
      <c r="Z21" s="158" t="s">
        <v>271</v>
      </c>
      <c r="AA21" s="158" t="s">
        <v>271</v>
      </c>
      <c r="AB21" s="158" t="s">
        <v>271</v>
      </c>
      <c r="AC21" s="158" t="s">
        <v>271</v>
      </c>
      <c r="AD21" s="158" t="s">
        <v>272</v>
      </c>
      <c r="AE21" s="158" t="s">
        <v>273</v>
      </c>
      <c r="AF21" s="158"/>
    </row>
    <row r="22" spans="1:32" s="137" customFormat="1" ht="30.75" customHeight="1" x14ac:dyDescent="0.25">
      <c r="A22" s="153">
        <v>90301</v>
      </c>
      <c r="B22" s="161" t="s">
        <v>338</v>
      </c>
      <c r="C22" s="159" t="s">
        <v>339</v>
      </c>
      <c r="D22" s="155" t="s">
        <v>260</v>
      </c>
      <c r="E22" s="156">
        <v>0</v>
      </c>
      <c r="F22" s="155"/>
      <c r="G22" s="155"/>
      <c r="H22" s="159" t="s">
        <v>340</v>
      </c>
      <c r="I22" s="159" t="s">
        <v>340</v>
      </c>
      <c r="J22" s="158"/>
      <c r="K22" s="159" t="s">
        <v>340</v>
      </c>
      <c r="L22" s="159"/>
      <c r="M22" s="154" t="s">
        <v>341</v>
      </c>
      <c r="N22" s="157"/>
      <c r="O22" s="154" t="s">
        <v>342</v>
      </c>
      <c r="P22" s="154" t="s">
        <v>343</v>
      </c>
      <c r="Q22" s="154" t="s">
        <v>344</v>
      </c>
      <c r="R22" s="154"/>
      <c r="S22" s="154"/>
      <c r="T22" s="154" t="s">
        <v>345</v>
      </c>
      <c r="U22" s="158" t="s">
        <v>287</v>
      </c>
      <c r="V22" s="158"/>
      <c r="W22" s="158"/>
      <c r="X22" s="158" t="s">
        <v>269</v>
      </c>
      <c r="Y22" s="158" t="s">
        <v>270</v>
      </c>
      <c r="Z22" s="158" t="s">
        <v>271</v>
      </c>
      <c r="AA22" s="158" t="s">
        <v>271</v>
      </c>
      <c r="AB22" s="158" t="s">
        <v>271</v>
      </c>
      <c r="AC22" s="158" t="s">
        <v>271</v>
      </c>
      <c r="AD22" s="158" t="s">
        <v>272</v>
      </c>
      <c r="AE22" s="158" t="s">
        <v>273</v>
      </c>
      <c r="AF22" s="157"/>
    </row>
    <row r="23" spans="1:32" s="137" customFormat="1" ht="30.75" customHeight="1" x14ac:dyDescent="0.25">
      <c r="A23" s="160">
        <v>90302</v>
      </c>
      <c r="B23" s="154" t="s">
        <v>346</v>
      </c>
      <c r="C23" s="159" t="s">
        <v>347</v>
      </c>
      <c r="D23" s="155" t="s">
        <v>260</v>
      </c>
      <c r="E23" s="156">
        <v>0</v>
      </c>
      <c r="F23" s="155"/>
      <c r="G23" s="155"/>
      <c r="H23" s="159" t="s">
        <v>340</v>
      </c>
      <c r="I23" s="159" t="s">
        <v>340</v>
      </c>
      <c r="J23" s="158"/>
      <c r="K23" s="159" t="s">
        <v>340</v>
      </c>
      <c r="L23" s="159"/>
      <c r="M23" s="157"/>
      <c r="N23" s="157"/>
      <c r="O23" s="157"/>
      <c r="P23" s="157"/>
      <c r="Q23" s="157"/>
      <c r="R23" s="157"/>
      <c r="S23" s="157"/>
      <c r="T23" s="157"/>
      <c r="U23" s="157"/>
      <c r="V23" s="157"/>
      <c r="W23" s="157"/>
      <c r="X23" s="158" t="s">
        <v>269</v>
      </c>
      <c r="Y23" s="158" t="s">
        <v>270</v>
      </c>
      <c r="Z23" s="158" t="s">
        <v>271</v>
      </c>
      <c r="AA23" s="158" t="s">
        <v>271</v>
      </c>
      <c r="AB23" s="158" t="s">
        <v>271</v>
      </c>
      <c r="AC23" s="158" t="s">
        <v>271</v>
      </c>
      <c r="AD23" s="158" t="s">
        <v>272</v>
      </c>
      <c r="AE23" s="158" t="s">
        <v>273</v>
      </c>
      <c r="AF23" s="157"/>
    </row>
    <row r="24" spans="1:32" s="137" customFormat="1" ht="30.75" customHeight="1" x14ac:dyDescent="0.25">
      <c r="A24" s="160">
        <v>90303</v>
      </c>
      <c r="B24" s="154" t="s">
        <v>348</v>
      </c>
      <c r="C24" s="159" t="s">
        <v>349</v>
      </c>
      <c r="D24" s="155" t="s">
        <v>260</v>
      </c>
      <c r="E24" s="156">
        <v>0</v>
      </c>
      <c r="F24" s="155"/>
      <c r="G24" s="155"/>
      <c r="H24" s="159" t="s">
        <v>350</v>
      </c>
      <c r="I24" s="159" t="s">
        <v>350</v>
      </c>
      <c r="J24" s="159" t="s">
        <v>350</v>
      </c>
      <c r="K24" s="159" t="s">
        <v>350</v>
      </c>
      <c r="L24" s="159"/>
      <c r="M24" s="157"/>
      <c r="N24" s="157"/>
      <c r="O24" s="157"/>
      <c r="P24" s="157"/>
      <c r="Q24" s="157"/>
      <c r="R24" s="157"/>
      <c r="S24" s="157"/>
      <c r="T24" s="157"/>
      <c r="U24" s="157"/>
      <c r="V24" s="157"/>
      <c r="W24" s="157"/>
      <c r="X24" s="158" t="s">
        <v>269</v>
      </c>
      <c r="Y24" s="158" t="s">
        <v>270</v>
      </c>
      <c r="Z24" s="158" t="s">
        <v>271</v>
      </c>
      <c r="AA24" s="158" t="s">
        <v>271</v>
      </c>
      <c r="AB24" s="158" t="s">
        <v>271</v>
      </c>
      <c r="AC24" s="158" t="s">
        <v>271</v>
      </c>
      <c r="AD24" s="158" t="s">
        <v>272</v>
      </c>
      <c r="AE24" s="158" t="s">
        <v>273</v>
      </c>
      <c r="AF24" s="157"/>
    </row>
    <row r="25" spans="1:32" s="137" customFormat="1" ht="30.75" customHeight="1" x14ac:dyDescent="0.25">
      <c r="A25" s="160">
        <v>90304</v>
      </c>
      <c r="B25" s="154" t="s">
        <v>351</v>
      </c>
      <c r="C25" s="159" t="s">
        <v>352</v>
      </c>
      <c r="D25" s="155" t="s">
        <v>260</v>
      </c>
      <c r="E25" s="156">
        <v>0</v>
      </c>
      <c r="F25" s="155"/>
      <c r="G25" s="155"/>
      <c r="H25" s="159" t="s">
        <v>340</v>
      </c>
      <c r="I25" s="159" t="s">
        <v>340</v>
      </c>
      <c r="J25" s="158"/>
      <c r="K25" s="159" t="s">
        <v>340</v>
      </c>
      <c r="L25" s="159" t="s">
        <v>353</v>
      </c>
      <c r="M25" s="157"/>
      <c r="N25" s="157"/>
      <c r="O25" s="157"/>
      <c r="P25" s="157"/>
      <c r="Q25" s="157"/>
      <c r="R25" s="157"/>
      <c r="S25" s="157"/>
      <c r="T25" s="157"/>
      <c r="U25" s="157"/>
      <c r="V25" s="157"/>
      <c r="W25" s="157"/>
      <c r="X25" s="158" t="s">
        <v>269</v>
      </c>
      <c r="Y25" s="158" t="s">
        <v>270</v>
      </c>
      <c r="Z25" s="158" t="s">
        <v>271</v>
      </c>
      <c r="AA25" s="158" t="s">
        <v>271</v>
      </c>
      <c r="AB25" s="158" t="s">
        <v>271</v>
      </c>
      <c r="AC25" s="158" t="s">
        <v>271</v>
      </c>
      <c r="AD25" s="158" t="s">
        <v>272</v>
      </c>
      <c r="AE25" s="158" t="s">
        <v>273</v>
      </c>
      <c r="AF25" s="157"/>
    </row>
    <row r="26" spans="1:32" s="137" customFormat="1" ht="30.75" customHeight="1" x14ac:dyDescent="0.25">
      <c r="A26" s="160">
        <v>90306</v>
      </c>
      <c r="B26" s="154" t="s">
        <v>354</v>
      </c>
      <c r="C26" s="159" t="s">
        <v>355</v>
      </c>
      <c r="D26" s="155" t="s">
        <v>260</v>
      </c>
      <c r="E26" s="156">
        <v>0</v>
      </c>
      <c r="F26" s="155"/>
      <c r="G26" s="155"/>
      <c r="H26" s="159" t="s">
        <v>350</v>
      </c>
      <c r="I26" s="159" t="s">
        <v>350</v>
      </c>
      <c r="J26" s="159" t="s">
        <v>350</v>
      </c>
      <c r="K26" s="159" t="s">
        <v>350</v>
      </c>
      <c r="L26" s="159"/>
      <c r="M26" s="157"/>
      <c r="N26" s="157"/>
      <c r="O26" s="157"/>
      <c r="P26" s="157"/>
      <c r="Q26" s="157"/>
      <c r="R26" s="157"/>
      <c r="S26" s="157"/>
      <c r="T26" s="157"/>
      <c r="U26" s="157"/>
      <c r="V26" s="157"/>
      <c r="W26" s="157"/>
      <c r="X26" s="158" t="s">
        <v>269</v>
      </c>
      <c r="Y26" s="158" t="s">
        <v>270</v>
      </c>
      <c r="Z26" s="158" t="s">
        <v>271</v>
      </c>
      <c r="AA26" s="158" t="s">
        <v>271</v>
      </c>
      <c r="AB26" s="158" t="s">
        <v>271</v>
      </c>
      <c r="AC26" s="158" t="s">
        <v>271</v>
      </c>
      <c r="AD26" s="158" t="s">
        <v>272</v>
      </c>
      <c r="AE26" s="158" t="s">
        <v>273</v>
      </c>
      <c r="AF26" s="157"/>
    </row>
    <row r="27" spans="1:32" s="137" customFormat="1" ht="30.75" customHeight="1" x14ac:dyDescent="0.25">
      <c r="A27" s="160">
        <v>90307</v>
      </c>
      <c r="B27" s="159" t="s">
        <v>356</v>
      </c>
      <c r="C27" s="159" t="s">
        <v>357</v>
      </c>
      <c r="D27" s="159" t="s">
        <v>260</v>
      </c>
      <c r="E27" s="156">
        <v>0</v>
      </c>
      <c r="F27" s="159"/>
      <c r="G27" s="159"/>
      <c r="H27" s="159" t="s">
        <v>350</v>
      </c>
      <c r="I27" s="159" t="s">
        <v>350</v>
      </c>
      <c r="J27" s="159" t="s">
        <v>350</v>
      </c>
      <c r="K27" s="159" t="s">
        <v>350</v>
      </c>
      <c r="L27" s="159"/>
      <c r="M27" s="157"/>
      <c r="N27" s="157"/>
      <c r="O27" s="157"/>
      <c r="P27" s="157"/>
      <c r="Q27" s="157"/>
      <c r="R27" s="157"/>
      <c r="S27" s="157"/>
      <c r="T27" s="157"/>
      <c r="U27" s="157"/>
      <c r="V27" s="157"/>
      <c r="W27" s="157"/>
      <c r="X27" s="158" t="s">
        <v>269</v>
      </c>
      <c r="Y27" s="158" t="s">
        <v>270</v>
      </c>
      <c r="Z27" s="158" t="s">
        <v>271</v>
      </c>
      <c r="AA27" s="158" t="s">
        <v>271</v>
      </c>
      <c r="AB27" s="158" t="s">
        <v>271</v>
      </c>
      <c r="AC27" s="158" t="s">
        <v>271</v>
      </c>
      <c r="AD27" s="158" t="s">
        <v>272</v>
      </c>
      <c r="AE27" s="158" t="s">
        <v>273</v>
      </c>
      <c r="AF27" s="157"/>
    </row>
    <row r="28" spans="1:32" s="137" customFormat="1" ht="30.75" customHeight="1" x14ac:dyDescent="0.25">
      <c r="A28" s="160">
        <v>90308</v>
      </c>
      <c r="B28" s="154" t="s">
        <v>358</v>
      </c>
      <c r="C28" s="159" t="s">
        <v>359</v>
      </c>
      <c r="D28" s="155" t="s">
        <v>260</v>
      </c>
      <c r="E28" s="156">
        <v>0</v>
      </c>
      <c r="F28" s="159"/>
      <c r="G28" s="159"/>
      <c r="H28" s="159" t="s">
        <v>350</v>
      </c>
      <c r="I28" s="159" t="s">
        <v>350</v>
      </c>
      <c r="J28" s="159" t="s">
        <v>350</v>
      </c>
      <c r="K28" s="159" t="s">
        <v>350</v>
      </c>
      <c r="L28" s="159"/>
      <c r="M28" s="157"/>
      <c r="N28" s="157"/>
      <c r="O28" s="157"/>
      <c r="P28" s="157"/>
      <c r="Q28" s="157"/>
      <c r="R28" s="157"/>
      <c r="S28" s="157"/>
      <c r="T28" s="157"/>
      <c r="U28" s="157"/>
      <c r="V28" s="157"/>
      <c r="W28" s="157"/>
      <c r="X28" s="158" t="s">
        <v>269</v>
      </c>
      <c r="Y28" s="158" t="s">
        <v>270</v>
      </c>
      <c r="Z28" s="158" t="s">
        <v>271</v>
      </c>
      <c r="AA28" s="158" t="s">
        <v>271</v>
      </c>
      <c r="AB28" s="158" t="s">
        <v>271</v>
      </c>
      <c r="AC28" s="158" t="s">
        <v>271</v>
      </c>
      <c r="AD28" s="158" t="s">
        <v>272</v>
      </c>
      <c r="AE28" s="158" t="s">
        <v>273</v>
      </c>
      <c r="AF28" s="157"/>
    </row>
    <row r="29" spans="1:32" s="137" customFormat="1" ht="30.75" customHeight="1" x14ac:dyDescent="0.25">
      <c r="A29" s="160">
        <v>90309</v>
      </c>
      <c r="B29" s="154" t="s">
        <v>360</v>
      </c>
      <c r="C29" s="159" t="s">
        <v>361</v>
      </c>
      <c r="D29" s="155" t="s">
        <v>260</v>
      </c>
      <c r="E29" s="156">
        <v>0</v>
      </c>
      <c r="F29" s="159"/>
      <c r="G29" s="159"/>
      <c r="H29" s="154" t="s">
        <v>223</v>
      </c>
      <c r="I29" s="157"/>
      <c r="J29" s="157"/>
      <c r="K29" s="157"/>
      <c r="L29" s="155"/>
      <c r="M29" s="157"/>
      <c r="N29" s="157"/>
      <c r="O29" s="157"/>
      <c r="P29" s="157"/>
      <c r="Q29" s="157"/>
      <c r="R29" s="157"/>
      <c r="S29" s="157"/>
      <c r="T29" s="157"/>
      <c r="U29" s="157"/>
      <c r="V29" s="157"/>
      <c r="W29" s="157"/>
      <c r="X29" s="158" t="s">
        <v>269</v>
      </c>
      <c r="Y29" s="158" t="s">
        <v>270</v>
      </c>
      <c r="Z29" s="158" t="s">
        <v>271</v>
      </c>
      <c r="AA29" s="158" t="s">
        <v>271</v>
      </c>
      <c r="AB29" s="158" t="s">
        <v>271</v>
      </c>
      <c r="AC29" s="158" t="s">
        <v>271</v>
      </c>
      <c r="AD29" s="158" t="s">
        <v>272</v>
      </c>
      <c r="AE29" s="158" t="s">
        <v>273</v>
      </c>
      <c r="AF29" s="157"/>
    </row>
    <row r="30" spans="1:32" s="137" customFormat="1" ht="30.75" customHeight="1" x14ac:dyDescent="0.25">
      <c r="A30" s="160">
        <v>90310</v>
      </c>
      <c r="B30" s="154" t="s">
        <v>362</v>
      </c>
      <c r="C30" s="159" t="s">
        <v>363</v>
      </c>
      <c r="D30" s="155" t="s">
        <v>260</v>
      </c>
      <c r="E30" s="156">
        <v>0</v>
      </c>
      <c r="F30" s="155"/>
      <c r="G30" s="155"/>
      <c r="H30" s="154" t="s">
        <v>223</v>
      </c>
      <c r="I30" s="157"/>
      <c r="J30" s="157"/>
      <c r="K30" s="157"/>
      <c r="L30" s="155"/>
      <c r="M30" s="157"/>
      <c r="N30" s="157"/>
      <c r="O30" s="157"/>
      <c r="P30" s="157"/>
      <c r="Q30" s="157"/>
      <c r="R30" s="157"/>
      <c r="S30" s="157"/>
      <c r="T30" s="157"/>
      <c r="U30" s="157"/>
      <c r="V30" s="157"/>
      <c r="W30" s="157"/>
      <c r="X30" s="158" t="s">
        <v>269</v>
      </c>
      <c r="Y30" s="158" t="s">
        <v>270</v>
      </c>
      <c r="Z30" s="158" t="s">
        <v>271</v>
      </c>
      <c r="AA30" s="158" t="s">
        <v>271</v>
      </c>
      <c r="AB30" s="158" t="s">
        <v>271</v>
      </c>
      <c r="AC30" s="158" t="s">
        <v>271</v>
      </c>
      <c r="AD30" s="158" t="s">
        <v>272</v>
      </c>
      <c r="AE30" s="158" t="s">
        <v>273</v>
      </c>
      <c r="AF30" s="157"/>
    </row>
    <row r="31" spans="1:32" s="137" customFormat="1" ht="30.75" customHeight="1" x14ac:dyDescent="0.25">
      <c r="A31" s="160">
        <v>90311</v>
      </c>
      <c r="B31" s="154" t="s">
        <v>364</v>
      </c>
      <c r="C31" s="159" t="s">
        <v>365</v>
      </c>
      <c r="D31" s="155" t="s">
        <v>260</v>
      </c>
      <c r="E31" s="156">
        <v>0</v>
      </c>
      <c r="F31" s="155"/>
      <c r="G31" s="155"/>
      <c r="H31" s="154" t="s">
        <v>223</v>
      </c>
      <c r="I31" s="157"/>
      <c r="J31" s="157"/>
      <c r="K31" s="157"/>
      <c r="L31" s="155"/>
      <c r="M31" s="157"/>
      <c r="N31" s="157"/>
      <c r="O31" s="157"/>
      <c r="P31" s="157"/>
      <c r="Q31" s="157"/>
      <c r="R31" s="157"/>
      <c r="S31" s="157"/>
      <c r="T31" s="157"/>
      <c r="U31" s="157"/>
      <c r="V31" s="157"/>
      <c r="W31" s="157"/>
      <c r="X31" s="158" t="s">
        <v>269</v>
      </c>
      <c r="Y31" s="158" t="s">
        <v>270</v>
      </c>
      <c r="Z31" s="158" t="s">
        <v>271</v>
      </c>
      <c r="AA31" s="158" t="s">
        <v>271</v>
      </c>
      <c r="AB31" s="158" t="s">
        <v>271</v>
      </c>
      <c r="AC31" s="158" t="s">
        <v>271</v>
      </c>
      <c r="AD31" s="158" t="s">
        <v>272</v>
      </c>
      <c r="AE31" s="158" t="s">
        <v>273</v>
      </c>
      <c r="AF31" s="157"/>
    </row>
    <row r="32" spans="1:32" s="137" customFormat="1" ht="30.75" customHeight="1" x14ac:dyDescent="0.25">
      <c r="A32" s="160">
        <v>90312</v>
      </c>
      <c r="B32" s="154" t="s">
        <v>366</v>
      </c>
      <c r="C32" s="159" t="s">
        <v>367</v>
      </c>
      <c r="D32" s="155" t="s">
        <v>260</v>
      </c>
      <c r="E32" s="156">
        <v>0</v>
      </c>
      <c r="F32" s="155"/>
      <c r="G32" s="155"/>
      <c r="H32" s="154" t="s">
        <v>223</v>
      </c>
      <c r="I32" s="157"/>
      <c r="J32" s="157"/>
      <c r="K32" s="157"/>
      <c r="L32" s="155"/>
      <c r="M32" s="157"/>
      <c r="N32" s="157"/>
      <c r="O32" s="157"/>
      <c r="P32" s="157"/>
      <c r="Q32" s="157"/>
      <c r="R32" s="157"/>
      <c r="S32" s="157"/>
      <c r="T32" s="157"/>
      <c r="U32" s="157"/>
      <c r="V32" s="157"/>
      <c r="W32" s="157"/>
      <c r="X32" s="158" t="s">
        <v>269</v>
      </c>
      <c r="Y32" s="158" t="s">
        <v>270</v>
      </c>
      <c r="Z32" s="158" t="s">
        <v>271</v>
      </c>
      <c r="AA32" s="158" t="s">
        <v>271</v>
      </c>
      <c r="AB32" s="158" t="s">
        <v>271</v>
      </c>
      <c r="AC32" s="158" t="s">
        <v>271</v>
      </c>
      <c r="AD32" s="158" t="s">
        <v>272</v>
      </c>
      <c r="AE32" s="158" t="s">
        <v>273</v>
      </c>
      <c r="AF32" s="157"/>
    </row>
    <row r="33" spans="1:32" s="137" customFormat="1" ht="30.75" customHeight="1" x14ac:dyDescent="0.25">
      <c r="A33" s="160">
        <v>90313</v>
      </c>
      <c r="B33" s="154" t="s">
        <v>368</v>
      </c>
      <c r="C33" s="159" t="s">
        <v>369</v>
      </c>
      <c r="D33" s="155" t="s">
        <v>260</v>
      </c>
      <c r="E33" s="156">
        <v>0</v>
      </c>
      <c r="F33" s="159"/>
      <c r="G33" s="159"/>
      <c r="H33" s="154"/>
      <c r="I33" s="158"/>
      <c r="J33" s="158"/>
      <c r="K33" s="159" t="s">
        <v>370</v>
      </c>
      <c r="L33" s="159" t="s">
        <v>371</v>
      </c>
      <c r="M33" s="157"/>
      <c r="N33" s="157"/>
      <c r="O33" s="157"/>
      <c r="P33" s="157"/>
      <c r="Q33" s="157"/>
      <c r="R33" s="157"/>
      <c r="S33" s="157"/>
      <c r="T33" s="157"/>
      <c r="U33" s="157"/>
      <c r="V33" s="157"/>
      <c r="W33" s="157"/>
      <c r="X33" s="158" t="s">
        <v>269</v>
      </c>
      <c r="Y33" s="158" t="s">
        <v>270</v>
      </c>
      <c r="Z33" s="158" t="s">
        <v>271</v>
      </c>
      <c r="AA33" s="158" t="s">
        <v>271</v>
      </c>
      <c r="AB33" s="158" t="s">
        <v>271</v>
      </c>
      <c r="AC33" s="158" t="s">
        <v>271</v>
      </c>
      <c r="AD33" s="158" t="s">
        <v>272</v>
      </c>
      <c r="AE33" s="158" t="s">
        <v>273</v>
      </c>
      <c r="AF33" s="157"/>
    </row>
    <row r="34" spans="1:32" s="152" customFormat="1" ht="30.75" customHeight="1" x14ac:dyDescent="0.25">
      <c r="A34" s="160">
        <v>90314</v>
      </c>
      <c r="B34" s="159" t="s">
        <v>372</v>
      </c>
      <c r="C34" s="159" t="s">
        <v>373</v>
      </c>
      <c r="D34" s="159" t="s">
        <v>374</v>
      </c>
      <c r="E34" s="168"/>
      <c r="F34" s="159"/>
      <c r="G34" s="159"/>
      <c r="H34" s="169"/>
      <c r="I34" s="169"/>
      <c r="J34" s="169"/>
      <c r="K34" s="169"/>
      <c r="L34" s="159" t="s">
        <v>375</v>
      </c>
      <c r="M34" s="158"/>
      <c r="N34" s="158"/>
      <c r="O34" s="158"/>
      <c r="P34" s="158"/>
      <c r="Q34" s="158"/>
      <c r="R34" s="158"/>
      <c r="S34" s="158"/>
      <c r="T34" s="158"/>
      <c r="U34" s="158"/>
      <c r="V34" s="158"/>
      <c r="W34" s="158"/>
      <c r="X34" s="158" t="s">
        <v>269</v>
      </c>
      <c r="Y34" s="158" t="s">
        <v>270</v>
      </c>
      <c r="Z34" s="158" t="s">
        <v>271</v>
      </c>
      <c r="AA34" s="158" t="s">
        <v>271</v>
      </c>
      <c r="AB34" s="158" t="s">
        <v>271</v>
      </c>
      <c r="AC34" s="158" t="s">
        <v>271</v>
      </c>
      <c r="AD34" s="158" t="s">
        <v>272</v>
      </c>
      <c r="AE34" s="158" t="s">
        <v>273</v>
      </c>
      <c r="AF34" s="158"/>
    </row>
    <row r="35" spans="1:32" s="152" customFormat="1" ht="30.75" customHeight="1" x14ac:dyDescent="0.25">
      <c r="A35" s="160">
        <v>90315</v>
      </c>
      <c r="B35" s="159" t="s">
        <v>376</v>
      </c>
      <c r="C35" s="159" t="s">
        <v>377</v>
      </c>
      <c r="D35" s="159" t="s">
        <v>374</v>
      </c>
      <c r="E35" s="168"/>
      <c r="F35" s="159"/>
      <c r="G35" s="159"/>
      <c r="H35" s="159" t="s">
        <v>378</v>
      </c>
      <c r="I35" s="159" t="s">
        <v>378</v>
      </c>
      <c r="J35" s="159"/>
      <c r="K35" s="159"/>
      <c r="L35" s="159"/>
      <c r="M35" s="158"/>
      <c r="N35" s="158"/>
      <c r="O35" s="158"/>
      <c r="P35" s="158"/>
      <c r="Q35" s="158"/>
      <c r="R35" s="158"/>
      <c r="S35" s="158"/>
      <c r="T35" s="158"/>
      <c r="U35" s="158"/>
      <c r="V35" s="158"/>
      <c r="W35" s="158"/>
      <c r="X35" s="158" t="s">
        <v>269</v>
      </c>
      <c r="Y35" s="158" t="s">
        <v>270</v>
      </c>
      <c r="Z35" s="158" t="s">
        <v>271</v>
      </c>
      <c r="AA35" s="158" t="s">
        <v>271</v>
      </c>
      <c r="AB35" s="158" t="s">
        <v>271</v>
      </c>
      <c r="AC35" s="158" t="s">
        <v>271</v>
      </c>
      <c r="AD35" s="158" t="s">
        <v>272</v>
      </c>
      <c r="AE35" s="158" t="s">
        <v>273</v>
      </c>
      <c r="AF35" s="158"/>
    </row>
    <row r="36" spans="1:32" s="152" customFormat="1" ht="30.75" customHeight="1" x14ac:dyDescent="0.25">
      <c r="A36" s="160">
        <v>90316</v>
      </c>
      <c r="B36" s="155" t="s">
        <v>379</v>
      </c>
      <c r="C36" s="159" t="s">
        <v>380</v>
      </c>
      <c r="D36" s="159" t="s">
        <v>374</v>
      </c>
      <c r="E36" s="168"/>
      <c r="F36" s="159"/>
      <c r="G36" s="159"/>
      <c r="H36" s="159" t="s">
        <v>381</v>
      </c>
      <c r="I36" s="159" t="s">
        <v>382</v>
      </c>
      <c r="J36" s="159" t="s">
        <v>382</v>
      </c>
      <c r="K36" s="159" t="s">
        <v>382</v>
      </c>
      <c r="L36" s="159"/>
      <c r="M36" s="158"/>
      <c r="N36" s="158"/>
      <c r="O36" s="158"/>
      <c r="P36" s="158"/>
      <c r="Q36" s="158"/>
      <c r="R36" s="158"/>
      <c r="S36" s="158"/>
      <c r="T36" s="158"/>
      <c r="U36" s="158"/>
      <c r="V36" s="158"/>
      <c r="W36" s="158"/>
      <c r="X36" s="158" t="s">
        <v>269</v>
      </c>
      <c r="Y36" s="158" t="s">
        <v>270</v>
      </c>
      <c r="Z36" s="158" t="s">
        <v>271</v>
      </c>
      <c r="AA36" s="158" t="s">
        <v>271</v>
      </c>
      <c r="AB36" s="158" t="s">
        <v>271</v>
      </c>
      <c r="AC36" s="158" t="s">
        <v>271</v>
      </c>
      <c r="AD36" s="158" t="s">
        <v>272</v>
      </c>
      <c r="AE36" s="158" t="s">
        <v>273</v>
      </c>
      <c r="AF36" s="158"/>
    </row>
    <row r="37" spans="1:32" s="152" customFormat="1" ht="30.75" customHeight="1" x14ac:dyDescent="0.25">
      <c r="A37" s="160">
        <v>90317</v>
      </c>
      <c r="B37" s="154" t="s">
        <v>383</v>
      </c>
      <c r="C37" s="159" t="s">
        <v>384</v>
      </c>
      <c r="D37" s="155" t="s">
        <v>260</v>
      </c>
      <c r="E37" s="156">
        <v>0</v>
      </c>
      <c r="F37" s="159"/>
      <c r="G37" s="159"/>
      <c r="H37" s="159" t="s">
        <v>350</v>
      </c>
      <c r="I37" s="159" t="s">
        <v>350</v>
      </c>
      <c r="J37" s="159" t="s">
        <v>350</v>
      </c>
      <c r="K37" s="159" t="s">
        <v>350</v>
      </c>
      <c r="L37" s="159"/>
      <c r="M37" s="158"/>
      <c r="N37" s="158"/>
      <c r="O37" s="158"/>
      <c r="P37" s="158"/>
      <c r="Q37" s="158"/>
      <c r="R37" s="158"/>
      <c r="S37" s="158"/>
      <c r="T37" s="158"/>
      <c r="U37" s="158"/>
      <c r="V37" s="158"/>
      <c r="W37" s="158"/>
      <c r="X37" s="158" t="s">
        <v>269</v>
      </c>
      <c r="Y37" s="158" t="s">
        <v>270</v>
      </c>
      <c r="Z37" s="158" t="s">
        <v>271</v>
      </c>
      <c r="AA37" s="158" t="s">
        <v>271</v>
      </c>
      <c r="AB37" s="158" t="s">
        <v>271</v>
      </c>
      <c r="AC37" s="158" t="s">
        <v>271</v>
      </c>
      <c r="AD37" s="158" t="s">
        <v>272</v>
      </c>
      <c r="AE37" s="158" t="s">
        <v>273</v>
      </c>
      <c r="AF37" s="158"/>
    </row>
    <row r="38" spans="1:32" s="152" customFormat="1" ht="30.75" customHeight="1" x14ac:dyDescent="0.25">
      <c r="A38" s="160">
        <v>90318</v>
      </c>
      <c r="B38" s="161" t="s">
        <v>385</v>
      </c>
      <c r="C38" s="159" t="s">
        <v>386</v>
      </c>
      <c r="D38" s="155" t="s">
        <v>260</v>
      </c>
      <c r="E38" s="156">
        <v>0</v>
      </c>
      <c r="F38" s="159"/>
      <c r="G38" s="159"/>
      <c r="H38" s="159" t="s">
        <v>350</v>
      </c>
      <c r="I38" s="159" t="s">
        <v>350</v>
      </c>
      <c r="J38" s="159" t="s">
        <v>350</v>
      </c>
      <c r="K38" s="159" t="s">
        <v>350</v>
      </c>
      <c r="L38" s="159"/>
      <c r="M38" s="158"/>
      <c r="N38" s="158"/>
      <c r="O38" s="158"/>
      <c r="P38" s="158"/>
      <c r="Q38" s="158"/>
      <c r="R38" s="158"/>
      <c r="S38" s="158"/>
      <c r="T38" s="158"/>
      <c r="U38" s="158"/>
      <c r="V38" s="158"/>
      <c r="W38" s="158"/>
      <c r="X38" s="158" t="s">
        <v>269</v>
      </c>
      <c r="Y38" s="158" t="s">
        <v>270</v>
      </c>
      <c r="Z38" s="158" t="s">
        <v>271</v>
      </c>
      <c r="AA38" s="158" t="s">
        <v>271</v>
      </c>
      <c r="AB38" s="158" t="s">
        <v>271</v>
      </c>
      <c r="AC38" s="158" t="s">
        <v>271</v>
      </c>
      <c r="AD38" s="158" t="s">
        <v>272</v>
      </c>
      <c r="AE38" s="158" t="s">
        <v>273</v>
      </c>
      <c r="AF38" s="158"/>
    </row>
    <row r="39" spans="1:32" s="152" customFormat="1" ht="30.75" customHeight="1" x14ac:dyDescent="0.25">
      <c r="A39" s="160">
        <v>90319</v>
      </c>
      <c r="B39" s="159" t="s">
        <v>387</v>
      </c>
      <c r="C39" s="159"/>
      <c r="D39" s="159" t="s">
        <v>260</v>
      </c>
      <c r="E39" s="156">
        <v>0</v>
      </c>
      <c r="F39" s="159"/>
      <c r="G39" s="159"/>
      <c r="H39" s="159" t="s">
        <v>340</v>
      </c>
      <c r="I39" s="159" t="s">
        <v>340</v>
      </c>
      <c r="J39" s="159" t="s">
        <v>340</v>
      </c>
      <c r="K39" s="159" t="s">
        <v>340</v>
      </c>
      <c r="L39" s="159"/>
      <c r="M39" s="158"/>
      <c r="N39" s="158"/>
      <c r="O39" s="158"/>
      <c r="P39" s="158"/>
      <c r="Q39" s="158"/>
      <c r="R39" s="158"/>
      <c r="S39" s="158"/>
      <c r="T39" s="158"/>
      <c r="U39" s="158"/>
      <c r="V39" s="158"/>
      <c r="W39" s="158"/>
      <c r="X39" s="158" t="s">
        <v>329</v>
      </c>
      <c r="Y39" s="158" t="s">
        <v>270</v>
      </c>
      <c r="Z39" s="158" t="s">
        <v>271</v>
      </c>
      <c r="AA39" s="158" t="s">
        <v>271</v>
      </c>
      <c r="AB39" s="158" t="s">
        <v>271</v>
      </c>
      <c r="AC39" s="158" t="s">
        <v>271</v>
      </c>
      <c r="AD39" s="158" t="s">
        <v>272</v>
      </c>
      <c r="AE39" s="158" t="s">
        <v>273</v>
      </c>
      <c r="AF39" s="158"/>
    </row>
    <row r="40" spans="1:32" s="152" customFormat="1" ht="30.75" customHeight="1" x14ac:dyDescent="0.25">
      <c r="A40" s="153">
        <v>90320</v>
      </c>
      <c r="B40" s="161" t="s">
        <v>388</v>
      </c>
      <c r="C40" s="155" t="s">
        <v>389</v>
      </c>
      <c r="D40" s="155" t="s">
        <v>260</v>
      </c>
      <c r="E40" s="156">
        <v>0</v>
      </c>
      <c r="F40" s="159"/>
      <c r="G40" s="159"/>
      <c r="H40" s="155" t="s">
        <v>340</v>
      </c>
      <c r="I40" s="159"/>
      <c r="J40" s="159"/>
      <c r="K40" s="159"/>
      <c r="L40" s="159"/>
      <c r="M40" s="159" t="s">
        <v>390</v>
      </c>
      <c r="N40" s="157"/>
      <c r="O40" s="154" t="s">
        <v>342</v>
      </c>
      <c r="P40" s="154" t="s">
        <v>343</v>
      </c>
      <c r="Q40" s="154" t="s">
        <v>344</v>
      </c>
      <c r="R40" s="154"/>
      <c r="S40" s="157"/>
      <c r="T40" s="154" t="s">
        <v>391</v>
      </c>
      <c r="U40" s="158" t="s">
        <v>287</v>
      </c>
      <c r="V40" s="158"/>
      <c r="W40" s="158"/>
      <c r="X40" s="158" t="s">
        <v>329</v>
      </c>
      <c r="Y40" s="158" t="s">
        <v>270</v>
      </c>
      <c r="Z40" s="158" t="s">
        <v>271</v>
      </c>
      <c r="AA40" s="158" t="s">
        <v>271</v>
      </c>
      <c r="AB40" s="158" t="s">
        <v>271</v>
      </c>
      <c r="AC40" s="158" t="s">
        <v>271</v>
      </c>
      <c r="AD40" s="158" t="s">
        <v>272</v>
      </c>
      <c r="AE40" s="158" t="s">
        <v>273</v>
      </c>
      <c r="AF40" s="158"/>
    </row>
    <row r="41" spans="1:32" s="152" customFormat="1" ht="30.75" customHeight="1" x14ac:dyDescent="0.25">
      <c r="A41" s="153">
        <v>90321</v>
      </c>
      <c r="B41" s="161" t="s">
        <v>392</v>
      </c>
      <c r="C41" s="155" t="s">
        <v>393</v>
      </c>
      <c r="D41" s="155" t="s">
        <v>260</v>
      </c>
      <c r="E41" s="156">
        <v>0</v>
      </c>
      <c r="F41" s="159"/>
      <c r="G41" s="159"/>
      <c r="H41" s="155" t="s">
        <v>340</v>
      </c>
      <c r="I41" s="159"/>
      <c r="J41" s="159"/>
      <c r="K41" s="159"/>
      <c r="L41" s="159"/>
      <c r="M41" s="159" t="s">
        <v>390</v>
      </c>
      <c r="N41" s="157"/>
      <c r="O41" s="154" t="s">
        <v>342</v>
      </c>
      <c r="P41" s="154" t="s">
        <v>343</v>
      </c>
      <c r="Q41" s="154" t="s">
        <v>344</v>
      </c>
      <c r="R41" s="154"/>
      <c r="S41" s="154"/>
      <c r="T41" s="154" t="s">
        <v>391</v>
      </c>
      <c r="U41" s="158" t="s">
        <v>287</v>
      </c>
      <c r="V41" s="158"/>
      <c r="W41" s="158"/>
      <c r="X41" s="158" t="s">
        <v>329</v>
      </c>
      <c r="Y41" s="158" t="s">
        <v>270</v>
      </c>
      <c r="Z41" s="158" t="s">
        <v>271</v>
      </c>
      <c r="AA41" s="158" t="s">
        <v>271</v>
      </c>
      <c r="AB41" s="158" t="s">
        <v>271</v>
      </c>
      <c r="AC41" s="158" t="s">
        <v>271</v>
      </c>
      <c r="AD41" s="158" t="s">
        <v>272</v>
      </c>
      <c r="AE41" s="158" t="s">
        <v>273</v>
      </c>
      <c r="AF41" s="158"/>
    </row>
    <row r="42" spans="1:32" s="137" customFormat="1" ht="30.75" customHeight="1" x14ac:dyDescent="0.25">
      <c r="A42" s="160">
        <v>90401</v>
      </c>
      <c r="B42" s="154" t="s">
        <v>394</v>
      </c>
      <c r="C42" s="159" t="s">
        <v>395</v>
      </c>
      <c r="D42" s="155" t="s">
        <v>260</v>
      </c>
      <c r="E42" s="156">
        <v>0</v>
      </c>
      <c r="F42" s="155"/>
      <c r="G42" s="155"/>
      <c r="H42" s="157" t="s">
        <v>223</v>
      </c>
      <c r="I42" s="157"/>
      <c r="J42" s="157"/>
      <c r="K42" s="157"/>
      <c r="L42" s="155"/>
      <c r="M42" s="157"/>
      <c r="N42" s="157"/>
      <c r="O42" s="157"/>
      <c r="P42" s="157"/>
      <c r="Q42" s="157"/>
      <c r="R42" s="157"/>
      <c r="S42" s="157"/>
      <c r="T42" s="157"/>
      <c r="U42" s="157"/>
      <c r="V42" s="157"/>
      <c r="W42" s="157"/>
      <c r="X42" s="158" t="s">
        <v>269</v>
      </c>
      <c r="Y42" s="158" t="s">
        <v>270</v>
      </c>
      <c r="Z42" s="158" t="s">
        <v>271</v>
      </c>
      <c r="AA42" s="158" t="s">
        <v>271</v>
      </c>
      <c r="AB42" s="158" t="s">
        <v>271</v>
      </c>
      <c r="AC42" s="158" t="s">
        <v>271</v>
      </c>
      <c r="AD42" s="158" t="s">
        <v>272</v>
      </c>
      <c r="AE42" s="158" t="s">
        <v>273</v>
      </c>
      <c r="AF42" s="157"/>
    </row>
    <row r="43" spans="1:32" s="137" customFormat="1" ht="30.75" customHeight="1" x14ac:dyDescent="0.25">
      <c r="A43" s="160">
        <v>90402</v>
      </c>
      <c r="B43" s="154" t="s">
        <v>396</v>
      </c>
      <c r="C43" s="159" t="s">
        <v>397</v>
      </c>
      <c r="D43" s="155" t="s">
        <v>260</v>
      </c>
      <c r="E43" s="156">
        <v>0</v>
      </c>
      <c r="F43" s="155"/>
      <c r="G43" s="155"/>
      <c r="H43" s="157" t="s">
        <v>223</v>
      </c>
      <c r="I43" s="157"/>
      <c r="J43" s="157"/>
      <c r="K43" s="157"/>
      <c r="L43" s="155"/>
      <c r="M43" s="157"/>
      <c r="N43" s="157"/>
      <c r="O43" s="157"/>
      <c r="P43" s="157"/>
      <c r="Q43" s="157"/>
      <c r="R43" s="157"/>
      <c r="S43" s="157"/>
      <c r="T43" s="157"/>
      <c r="U43" s="157"/>
      <c r="V43" s="157"/>
      <c r="W43" s="157"/>
      <c r="X43" s="158" t="s">
        <v>269</v>
      </c>
      <c r="Y43" s="158" t="s">
        <v>270</v>
      </c>
      <c r="Z43" s="158" t="s">
        <v>271</v>
      </c>
      <c r="AA43" s="158" t="s">
        <v>271</v>
      </c>
      <c r="AB43" s="158" t="s">
        <v>271</v>
      </c>
      <c r="AC43" s="158" t="s">
        <v>271</v>
      </c>
      <c r="AD43" s="158" t="s">
        <v>272</v>
      </c>
      <c r="AE43" s="158" t="s">
        <v>273</v>
      </c>
      <c r="AF43" s="157"/>
    </row>
    <row r="44" spans="1:32" s="137" customFormat="1" ht="30.75" customHeight="1" x14ac:dyDescent="0.25">
      <c r="A44" s="160">
        <v>90403</v>
      </c>
      <c r="B44" s="154" t="s">
        <v>398</v>
      </c>
      <c r="C44" s="159" t="s">
        <v>399</v>
      </c>
      <c r="D44" s="155" t="s">
        <v>260</v>
      </c>
      <c r="E44" s="156">
        <v>0</v>
      </c>
      <c r="F44" s="155"/>
      <c r="G44" s="155"/>
      <c r="H44" s="157" t="s">
        <v>223</v>
      </c>
      <c r="I44" s="157"/>
      <c r="J44" s="157"/>
      <c r="K44" s="157"/>
      <c r="L44" s="155"/>
      <c r="M44" s="157"/>
      <c r="N44" s="157"/>
      <c r="O44" s="157"/>
      <c r="P44" s="157"/>
      <c r="Q44" s="157"/>
      <c r="R44" s="157"/>
      <c r="S44" s="157"/>
      <c r="T44" s="157"/>
      <c r="U44" s="157"/>
      <c r="V44" s="157"/>
      <c r="W44" s="157"/>
      <c r="X44" s="158" t="s">
        <v>269</v>
      </c>
      <c r="Y44" s="158" t="s">
        <v>270</v>
      </c>
      <c r="Z44" s="158" t="s">
        <v>271</v>
      </c>
      <c r="AA44" s="158" t="s">
        <v>271</v>
      </c>
      <c r="AB44" s="158" t="s">
        <v>271</v>
      </c>
      <c r="AC44" s="158" t="s">
        <v>271</v>
      </c>
      <c r="AD44" s="158" t="s">
        <v>272</v>
      </c>
      <c r="AE44" s="158" t="s">
        <v>273</v>
      </c>
      <c r="AF44" s="157"/>
    </row>
    <row r="45" spans="1:32" s="137" customFormat="1" ht="30.75" customHeight="1" x14ac:dyDescent="0.25">
      <c r="A45" s="160">
        <v>90404</v>
      </c>
      <c r="B45" s="154" t="s">
        <v>400</v>
      </c>
      <c r="C45" s="159" t="s">
        <v>401</v>
      </c>
      <c r="D45" s="155" t="s">
        <v>260</v>
      </c>
      <c r="E45" s="156">
        <v>0</v>
      </c>
      <c r="F45" s="155"/>
      <c r="G45" s="155"/>
      <c r="H45" s="157" t="s">
        <v>223</v>
      </c>
      <c r="I45" s="157"/>
      <c r="J45" s="157"/>
      <c r="K45" s="157"/>
      <c r="L45" s="155"/>
      <c r="M45" s="157"/>
      <c r="N45" s="157"/>
      <c r="O45" s="157"/>
      <c r="P45" s="157"/>
      <c r="Q45" s="157"/>
      <c r="R45" s="157"/>
      <c r="S45" s="157"/>
      <c r="T45" s="157"/>
      <c r="U45" s="157"/>
      <c r="V45" s="157"/>
      <c r="W45" s="157"/>
      <c r="X45" s="158" t="s">
        <v>269</v>
      </c>
      <c r="Y45" s="158" t="s">
        <v>270</v>
      </c>
      <c r="Z45" s="158" t="s">
        <v>271</v>
      </c>
      <c r="AA45" s="158" t="s">
        <v>271</v>
      </c>
      <c r="AB45" s="158" t="s">
        <v>271</v>
      </c>
      <c r="AC45" s="158" t="s">
        <v>271</v>
      </c>
      <c r="AD45" s="158" t="s">
        <v>272</v>
      </c>
      <c r="AE45" s="158" t="s">
        <v>273</v>
      </c>
      <c r="AF45" s="157"/>
    </row>
    <row r="46" spans="1:32" s="137" customFormat="1" ht="30.75" customHeight="1" x14ac:dyDescent="0.25">
      <c r="A46" s="160">
        <v>90601</v>
      </c>
      <c r="B46" s="154" t="s">
        <v>402</v>
      </c>
      <c r="C46" s="159" t="s">
        <v>403</v>
      </c>
      <c r="D46" s="155" t="s">
        <v>260</v>
      </c>
      <c r="E46" s="156">
        <v>0</v>
      </c>
      <c r="F46" s="155"/>
      <c r="G46" s="155"/>
      <c r="H46" s="157" t="s">
        <v>223</v>
      </c>
      <c r="I46" s="157"/>
      <c r="J46" s="157"/>
      <c r="K46" s="157"/>
      <c r="L46" s="155" t="s">
        <v>404</v>
      </c>
      <c r="M46" s="157"/>
      <c r="N46" s="157"/>
      <c r="O46" s="157"/>
      <c r="P46" s="157"/>
      <c r="Q46" s="157"/>
      <c r="R46" s="157"/>
      <c r="S46" s="157"/>
      <c r="T46" s="157"/>
      <c r="U46" s="157"/>
      <c r="V46" s="157"/>
      <c r="W46" s="157"/>
      <c r="X46" s="158" t="s">
        <v>269</v>
      </c>
      <c r="Y46" s="158" t="s">
        <v>270</v>
      </c>
      <c r="Z46" s="158" t="s">
        <v>271</v>
      </c>
      <c r="AA46" s="158" t="s">
        <v>271</v>
      </c>
      <c r="AB46" s="158" t="s">
        <v>271</v>
      </c>
      <c r="AC46" s="158" t="s">
        <v>271</v>
      </c>
      <c r="AD46" s="158" t="s">
        <v>272</v>
      </c>
      <c r="AE46" s="158" t="s">
        <v>273</v>
      </c>
      <c r="AF46" s="157"/>
    </row>
    <row r="47" spans="1:32" s="137" customFormat="1" ht="30.75" customHeight="1" x14ac:dyDescent="0.25">
      <c r="A47" s="160">
        <v>90602</v>
      </c>
      <c r="B47" s="154" t="s">
        <v>405</v>
      </c>
      <c r="C47" s="159" t="s">
        <v>406</v>
      </c>
      <c r="D47" s="155" t="s">
        <v>260</v>
      </c>
      <c r="E47" s="156">
        <v>0</v>
      </c>
      <c r="F47" s="155"/>
      <c r="G47" s="155"/>
      <c r="H47" s="170" t="s">
        <v>223</v>
      </c>
      <c r="I47" s="157"/>
      <c r="J47" s="157"/>
      <c r="K47" s="157"/>
      <c r="L47" s="155"/>
      <c r="M47" s="157"/>
      <c r="N47" s="157"/>
      <c r="O47" s="157"/>
      <c r="P47" s="157"/>
      <c r="Q47" s="157"/>
      <c r="R47" s="157"/>
      <c r="S47" s="157"/>
      <c r="T47" s="157"/>
      <c r="U47" s="157"/>
      <c r="V47" s="157"/>
      <c r="W47" s="157"/>
      <c r="X47" s="158" t="s">
        <v>269</v>
      </c>
      <c r="Y47" s="158" t="s">
        <v>270</v>
      </c>
      <c r="Z47" s="158" t="s">
        <v>271</v>
      </c>
      <c r="AA47" s="158" t="s">
        <v>271</v>
      </c>
      <c r="AB47" s="158" t="s">
        <v>271</v>
      </c>
      <c r="AC47" s="158" t="s">
        <v>271</v>
      </c>
      <c r="AD47" s="158" t="s">
        <v>272</v>
      </c>
      <c r="AE47" s="158" t="s">
        <v>273</v>
      </c>
      <c r="AF47" s="157"/>
    </row>
    <row r="48" spans="1:32" s="137" customFormat="1" ht="30.75" customHeight="1" x14ac:dyDescent="0.25">
      <c r="A48" s="153">
        <v>90603</v>
      </c>
      <c r="B48" s="161" t="s">
        <v>407</v>
      </c>
      <c r="C48" s="155" t="s">
        <v>408</v>
      </c>
      <c r="D48" s="155" t="s">
        <v>260</v>
      </c>
      <c r="E48" s="156">
        <v>0</v>
      </c>
      <c r="F48" s="155"/>
      <c r="G48" s="155"/>
      <c r="H48" s="170"/>
      <c r="I48" s="157"/>
      <c r="J48" s="157"/>
      <c r="K48" s="157"/>
      <c r="L48" s="161" t="s">
        <v>409</v>
      </c>
      <c r="M48" s="159" t="s">
        <v>410</v>
      </c>
      <c r="N48" s="157"/>
      <c r="O48" s="155" t="s">
        <v>411</v>
      </c>
      <c r="P48" s="155" t="s">
        <v>412</v>
      </c>
      <c r="Q48" s="157" t="s">
        <v>413</v>
      </c>
      <c r="R48" s="162">
        <v>45153</v>
      </c>
      <c r="S48" s="157"/>
      <c r="T48" s="157"/>
      <c r="U48" s="157"/>
      <c r="V48" s="157"/>
      <c r="W48" s="157" t="s">
        <v>414</v>
      </c>
      <c r="X48" s="158" t="s">
        <v>329</v>
      </c>
      <c r="Y48" s="158" t="s">
        <v>270</v>
      </c>
      <c r="Z48" s="158" t="s">
        <v>271</v>
      </c>
      <c r="AA48" s="158" t="s">
        <v>271</v>
      </c>
      <c r="AB48" s="158" t="s">
        <v>271</v>
      </c>
      <c r="AC48" s="158" t="s">
        <v>271</v>
      </c>
      <c r="AD48" s="158" t="s">
        <v>272</v>
      </c>
      <c r="AE48" s="158" t="s">
        <v>273</v>
      </c>
      <c r="AF48" s="157"/>
    </row>
    <row r="49" spans="1:32" s="137" customFormat="1" ht="30.75" customHeight="1" x14ac:dyDescent="0.25">
      <c r="A49" s="160">
        <v>90801</v>
      </c>
      <c r="B49" s="154" t="s">
        <v>415</v>
      </c>
      <c r="C49" s="159" t="s">
        <v>416</v>
      </c>
      <c r="D49" s="155" t="s">
        <v>260</v>
      </c>
      <c r="E49" s="156">
        <v>0</v>
      </c>
      <c r="F49" s="155"/>
      <c r="G49" s="155"/>
      <c r="H49" s="157" t="s">
        <v>223</v>
      </c>
      <c r="I49" s="157"/>
      <c r="J49" s="157"/>
      <c r="K49" s="157"/>
      <c r="L49" s="155"/>
      <c r="M49" s="157"/>
      <c r="N49" s="157"/>
      <c r="O49" s="157"/>
      <c r="P49" s="157"/>
      <c r="Q49" s="157"/>
      <c r="R49" s="157"/>
      <c r="S49" s="157"/>
      <c r="T49" s="157"/>
      <c r="U49" s="157"/>
      <c r="V49" s="157"/>
      <c r="W49" s="157"/>
      <c r="X49" s="158" t="s">
        <v>269</v>
      </c>
      <c r="Y49" s="158" t="s">
        <v>270</v>
      </c>
      <c r="Z49" s="158" t="s">
        <v>271</v>
      </c>
      <c r="AA49" s="158" t="s">
        <v>271</v>
      </c>
      <c r="AB49" s="158" t="s">
        <v>271</v>
      </c>
      <c r="AC49" s="158" t="s">
        <v>271</v>
      </c>
      <c r="AD49" s="158" t="s">
        <v>272</v>
      </c>
      <c r="AE49" s="158" t="s">
        <v>273</v>
      </c>
      <c r="AF49" s="157"/>
    </row>
    <row r="50" spans="1:32" s="137" customFormat="1" ht="30.75" customHeight="1" x14ac:dyDescent="0.25">
      <c r="A50" s="160">
        <v>90802</v>
      </c>
      <c r="B50" s="154" t="s">
        <v>417</v>
      </c>
      <c r="C50" s="159" t="s">
        <v>418</v>
      </c>
      <c r="D50" s="155" t="s">
        <v>260</v>
      </c>
      <c r="E50" s="156">
        <v>0</v>
      </c>
      <c r="F50" s="155"/>
      <c r="G50" s="155"/>
      <c r="H50" s="157" t="s">
        <v>223</v>
      </c>
      <c r="I50" s="157"/>
      <c r="J50" s="157"/>
      <c r="K50" s="157"/>
      <c r="L50" s="155" t="s">
        <v>419</v>
      </c>
      <c r="M50" s="157"/>
      <c r="N50" s="157"/>
      <c r="O50" s="157"/>
      <c r="P50" s="157"/>
      <c r="Q50" s="157"/>
      <c r="R50" s="157"/>
      <c r="S50" s="157"/>
      <c r="T50" s="157"/>
      <c r="U50" s="157"/>
      <c r="V50" s="157"/>
      <c r="W50" s="157"/>
      <c r="X50" s="158" t="s">
        <v>269</v>
      </c>
      <c r="Y50" s="158" t="s">
        <v>270</v>
      </c>
      <c r="Z50" s="158" t="s">
        <v>271</v>
      </c>
      <c r="AA50" s="158" t="s">
        <v>271</v>
      </c>
      <c r="AB50" s="158" t="s">
        <v>271</v>
      </c>
      <c r="AC50" s="158" t="s">
        <v>271</v>
      </c>
      <c r="AD50" s="158" t="s">
        <v>272</v>
      </c>
      <c r="AE50" s="158" t="s">
        <v>273</v>
      </c>
      <c r="AF50" s="157"/>
    </row>
    <row r="51" spans="1:32" s="137" customFormat="1" ht="30.75" customHeight="1" x14ac:dyDescent="0.25">
      <c r="A51" s="160">
        <v>90803</v>
      </c>
      <c r="B51" s="154" t="s">
        <v>420</v>
      </c>
      <c r="C51" s="159" t="s">
        <v>421</v>
      </c>
      <c r="D51" s="155" t="s">
        <v>260</v>
      </c>
      <c r="E51" s="156">
        <v>0</v>
      </c>
      <c r="F51" s="155"/>
      <c r="G51" s="155"/>
      <c r="H51" s="157" t="s">
        <v>223</v>
      </c>
      <c r="I51" s="157"/>
      <c r="J51" s="157"/>
      <c r="K51" s="157"/>
      <c r="L51" s="155"/>
      <c r="M51" s="157"/>
      <c r="N51" s="157"/>
      <c r="O51" s="157"/>
      <c r="P51" s="157"/>
      <c r="Q51" s="157"/>
      <c r="R51" s="157"/>
      <c r="S51" s="157"/>
      <c r="T51" s="157"/>
      <c r="U51" s="157"/>
      <c r="V51" s="157"/>
      <c r="W51" s="157"/>
      <c r="X51" s="158" t="s">
        <v>269</v>
      </c>
      <c r="Y51" s="158" t="s">
        <v>270</v>
      </c>
      <c r="Z51" s="158" t="s">
        <v>271</v>
      </c>
      <c r="AA51" s="158" t="s">
        <v>271</v>
      </c>
      <c r="AB51" s="158" t="s">
        <v>271</v>
      </c>
      <c r="AC51" s="158" t="s">
        <v>271</v>
      </c>
      <c r="AD51" s="158" t="s">
        <v>272</v>
      </c>
      <c r="AE51" s="158" t="s">
        <v>273</v>
      </c>
      <c r="AF51" s="157"/>
    </row>
    <row r="52" spans="1:32" s="137" customFormat="1" ht="30.75" customHeight="1" x14ac:dyDescent="0.25">
      <c r="A52" s="160">
        <v>90804</v>
      </c>
      <c r="B52" s="154" t="s">
        <v>422</v>
      </c>
      <c r="C52" s="159" t="s">
        <v>423</v>
      </c>
      <c r="D52" s="155" t="s">
        <v>260</v>
      </c>
      <c r="E52" s="156">
        <v>0</v>
      </c>
      <c r="F52" s="155"/>
      <c r="G52" s="155"/>
      <c r="H52" s="155" t="s">
        <v>223</v>
      </c>
      <c r="I52" s="157"/>
      <c r="J52" s="157"/>
      <c r="K52" s="157"/>
      <c r="L52" s="155"/>
      <c r="M52" s="157"/>
      <c r="N52" s="157"/>
      <c r="O52" s="157"/>
      <c r="P52" s="157"/>
      <c r="Q52" s="157"/>
      <c r="R52" s="157"/>
      <c r="S52" s="157"/>
      <c r="T52" s="157"/>
      <c r="U52" s="157"/>
      <c r="V52" s="157"/>
      <c r="W52" s="157"/>
      <c r="X52" s="158" t="s">
        <v>269</v>
      </c>
      <c r="Y52" s="158" t="s">
        <v>270</v>
      </c>
      <c r="Z52" s="158" t="s">
        <v>271</v>
      </c>
      <c r="AA52" s="158" t="s">
        <v>271</v>
      </c>
      <c r="AB52" s="158" t="s">
        <v>271</v>
      </c>
      <c r="AC52" s="158" t="s">
        <v>271</v>
      </c>
      <c r="AD52" s="158" t="s">
        <v>272</v>
      </c>
      <c r="AE52" s="158" t="s">
        <v>273</v>
      </c>
      <c r="AF52" s="157"/>
    </row>
    <row r="53" spans="1:32" s="137" customFormat="1" ht="30.75" customHeight="1" x14ac:dyDescent="0.25">
      <c r="A53" s="160">
        <v>90805</v>
      </c>
      <c r="B53" s="154" t="s">
        <v>424</v>
      </c>
      <c r="C53" s="159" t="s">
        <v>425</v>
      </c>
      <c r="D53" s="155" t="s">
        <v>260</v>
      </c>
      <c r="E53" s="156">
        <v>0</v>
      </c>
      <c r="F53" s="155"/>
      <c r="G53" s="155"/>
      <c r="H53" s="155" t="s">
        <v>223</v>
      </c>
      <c r="I53" s="157"/>
      <c r="J53" s="157"/>
      <c r="K53" s="157"/>
      <c r="L53" s="155"/>
      <c r="M53" s="157"/>
      <c r="N53" s="157"/>
      <c r="O53" s="157"/>
      <c r="P53" s="157"/>
      <c r="Q53" s="157"/>
      <c r="R53" s="157"/>
      <c r="S53" s="157"/>
      <c r="T53" s="157"/>
      <c r="U53" s="157"/>
      <c r="V53" s="157"/>
      <c r="W53" s="157"/>
      <c r="X53" s="158" t="s">
        <v>269</v>
      </c>
      <c r="Y53" s="158" t="s">
        <v>270</v>
      </c>
      <c r="Z53" s="158">
        <v>59</v>
      </c>
      <c r="AA53" s="158">
        <v>79</v>
      </c>
      <c r="AB53" s="158">
        <v>89</v>
      </c>
      <c r="AC53" s="158">
        <v>90</v>
      </c>
      <c r="AD53" s="158" t="s">
        <v>272</v>
      </c>
      <c r="AE53" s="158" t="s">
        <v>273</v>
      </c>
      <c r="AF53" s="157"/>
    </row>
    <row r="54" spans="1:32" s="137" customFormat="1" ht="30.75" customHeight="1" x14ac:dyDescent="0.25">
      <c r="A54" s="160">
        <v>90806</v>
      </c>
      <c r="B54" s="154" t="s">
        <v>426</v>
      </c>
      <c r="C54" s="159" t="s">
        <v>427</v>
      </c>
      <c r="D54" s="155" t="s">
        <v>260</v>
      </c>
      <c r="E54" s="156">
        <v>0</v>
      </c>
      <c r="F54" s="155"/>
      <c r="G54" s="155"/>
      <c r="H54" s="157" t="s">
        <v>223</v>
      </c>
      <c r="I54" s="157"/>
      <c r="J54" s="157"/>
      <c r="K54" s="157"/>
      <c r="L54" s="155" t="s">
        <v>428</v>
      </c>
      <c r="M54" s="157"/>
      <c r="N54" s="157"/>
      <c r="O54" s="157"/>
      <c r="P54" s="157"/>
      <c r="Q54" s="157"/>
      <c r="R54" s="157"/>
      <c r="S54" s="157"/>
      <c r="T54" s="157"/>
      <c r="U54" s="157"/>
      <c r="V54" s="157"/>
      <c r="W54" s="157"/>
      <c r="X54" s="158" t="s">
        <v>269</v>
      </c>
      <c r="Y54" s="158" t="s">
        <v>270</v>
      </c>
      <c r="Z54" s="158">
        <v>59</v>
      </c>
      <c r="AA54" s="158">
        <v>79</v>
      </c>
      <c r="AB54" s="158">
        <v>89</v>
      </c>
      <c r="AC54" s="158">
        <v>90</v>
      </c>
      <c r="AD54" s="158" t="s">
        <v>272</v>
      </c>
      <c r="AE54" s="158" t="s">
        <v>273</v>
      </c>
      <c r="AF54" s="157"/>
    </row>
    <row r="55" spans="1:32" s="137" customFormat="1" ht="30.75" customHeight="1" x14ac:dyDescent="0.25">
      <c r="A55" s="160">
        <v>90807</v>
      </c>
      <c r="B55" s="154" t="s">
        <v>429</v>
      </c>
      <c r="C55" s="159" t="s">
        <v>430</v>
      </c>
      <c r="D55" s="155" t="s">
        <v>260</v>
      </c>
      <c r="E55" s="156">
        <v>0</v>
      </c>
      <c r="F55" s="155"/>
      <c r="G55" s="155"/>
      <c r="H55" s="161" t="s">
        <v>223</v>
      </c>
      <c r="I55" s="157"/>
      <c r="J55" s="157"/>
      <c r="K55" s="157"/>
      <c r="L55" s="155" t="s">
        <v>431</v>
      </c>
      <c r="M55" s="157"/>
      <c r="N55" s="157"/>
      <c r="O55" s="157"/>
      <c r="P55" s="157"/>
      <c r="Q55" s="157"/>
      <c r="R55" s="157"/>
      <c r="S55" s="157"/>
      <c r="T55" s="157"/>
      <c r="U55" s="157"/>
      <c r="V55" s="157"/>
      <c r="W55" s="157"/>
      <c r="X55" s="158" t="s">
        <v>269</v>
      </c>
      <c r="Y55" s="158" t="s">
        <v>270</v>
      </c>
      <c r="Z55" s="158" t="s">
        <v>271</v>
      </c>
      <c r="AA55" s="158" t="s">
        <v>271</v>
      </c>
      <c r="AB55" s="158" t="s">
        <v>271</v>
      </c>
      <c r="AC55" s="158" t="s">
        <v>271</v>
      </c>
      <c r="AD55" s="158" t="s">
        <v>272</v>
      </c>
      <c r="AE55" s="158" t="s">
        <v>273</v>
      </c>
      <c r="AF55" s="157"/>
    </row>
    <row r="56" spans="1:32" s="137" customFormat="1" ht="30.75" customHeight="1" x14ac:dyDescent="0.25">
      <c r="A56" s="160">
        <v>90808</v>
      </c>
      <c r="B56" s="154" t="s">
        <v>432</v>
      </c>
      <c r="C56" s="159" t="s">
        <v>433</v>
      </c>
      <c r="D56" s="155" t="s">
        <v>260</v>
      </c>
      <c r="E56" s="156">
        <v>0</v>
      </c>
      <c r="F56" s="155"/>
      <c r="G56" s="155"/>
      <c r="H56" s="161" t="s">
        <v>223</v>
      </c>
      <c r="I56" s="157"/>
      <c r="J56" s="157"/>
      <c r="K56" s="157"/>
      <c r="L56" s="155"/>
      <c r="M56" s="157"/>
      <c r="N56" s="157"/>
      <c r="O56" s="157"/>
      <c r="P56" s="157"/>
      <c r="Q56" s="157"/>
      <c r="R56" s="157"/>
      <c r="S56" s="157"/>
      <c r="T56" s="157"/>
      <c r="U56" s="157"/>
      <c r="V56" s="157"/>
      <c r="W56" s="157"/>
      <c r="X56" s="158" t="s">
        <v>269</v>
      </c>
      <c r="Y56" s="158" t="s">
        <v>270</v>
      </c>
      <c r="Z56" s="158" t="s">
        <v>271</v>
      </c>
      <c r="AA56" s="158" t="s">
        <v>271</v>
      </c>
      <c r="AB56" s="158" t="s">
        <v>271</v>
      </c>
      <c r="AC56" s="158" t="s">
        <v>271</v>
      </c>
      <c r="AD56" s="158" t="s">
        <v>272</v>
      </c>
      <c r="AE56" s="158" t="s">
        <v>273</v>
      </c>
      <c r="AF56" s="157"/>
    </row>
    <row r="57" spans="1:32" s="137" customFormat="1" ht="30.75" customHeight="1" x14ac:dyDescent="0.25">
      <c r="A57" s="160">
        <v>90809</v>
      </c>
      <c r="B57" s="154" t="s">
        <v>434</v>
      </c>
      <c r="C57" s="159" t="s">
        <v>435</v>
      </c>
      <c r="D57" s="155" t="s">
        <v>260</v>
      </c>
      <c r="E57" s="156">
        <v>0</v>
      </c>
      <c r="F57" s="155"/>
      <c r="G57" s="155"/>
      <c r="H57" s="157" t="s">
        <v>223</v>
      </c>
      <c r="I57" s="157"/>
      <c r="J57" s="157"/>
      <c r="K57" s="157"/>
      <c r="L57" s="155" t="s">
        <v>436</v>
      </c>
      <c r="M57" s="157"/>
      <c r="N57" s="157"/>
      <c r="O57" s="157"/>
      <c r="P57" s="157"/>
      <c r="Q57" s="157"/>
      <c r="R57" s="157"/>
      <c r="S57" s="157"/>
      <c r="T57" s="157"/>
      <c r="U57" s="157"/>
      <c r="V57" s="157"/>
      <c r="W57" s="157"/>
      <c r="X57" s="158" t="s">
        <v>269</v>
      </c>
      <c r="Y57" s="158" t="s">
        <v>270</v>
      </c>
      <c r="Z57" s="158">
        <v>59</v>
      </c>
      <c r="AA57" s="158">
        <v>79</v>
      </c>
      <c r="AB57" s="158">
        <v>89</v>
      </c>
      <c r="AC57" s="158">
        <v>90</v>
      </c>
      <c r="AD57" s="158" t="s">
        <v>272</v>
      </c>
      <c r="AE57" s="158" t="s">
        <v>273</v>
      </c>
      <c r="AF57" s="157"/>
    </row>
    <row r="58" spans="1:32" s="137" customFormat="1" ht="30.75" customHeight="1" x14ac:dyDescent="0.25">
      <c r="A58" s="160">
        <v>90810</v>
      </c>
      <c r="B58" s="161" t="s">
        <v>437</v>
      </c>
      <c r="C58" s="155" t="s">
        <v>438</v>
      </c>
      <c r="D58" s="155" t="s">
        <v>260</v>
      </c>
      <c r="E58" s="156">
        <v>0</v>
      </c>
      <c r="F58" s="159"/>
      <c r="G58" s="159"/>
      <c r="H58" s="161" t="s">
        <v>223</v>
      </c>
      <c r="I58" s="157"/>
      <c r="J58" s="157"/>
      <c r="K58" s="157"/>
      <c r="L58" s="161" t="s">
        <v>439</v>
      </c>
      <c r="M58" s="159" t="s">
        <v>440</v>
      </c>
      <c r="N58" s="157"/>
      <c r="O58" s="159" t="s">
        <v>441</v>
      </c>
      <c r="P58" s="159" t="s">
        <v>442</v>
      </c>
      <c r="Q58" s="159" t="s">
        <v>443</v>
      </c>
      <c r="R58" s="157"/>
      <c r="S58" s="157"/>
      <c r="T58" s="157"/>
      <c r="U58" s="157"/>
      <c r="V58" s="158" t="s">
        <v>268</v>
      </c>
      <c r="W58" s="158" t="s">
        <v>414</v>
      </c>
      <c r="X58" s="158" t="s">
        <v>269</v>
      </c>
      <c r="Y58" s="158" t="s">
        <v>270</v>
      </c>
      <c r="Z58" s="158" t="s">
        <v>271</v>
      </c>
      <c r="AA58" s="158" t="s">
        <v>271</v>
      </c>
      <c r="AB58" s="158" t="s">
        <v>271</v>
      </c>
      <c r="AC58" s="158" t="s">
        <v>271</v>
      </c>
      <c r="AD58" s="158" t="s">
        <v>272</v>
      </c>
      <c r="AE58" s="158" t="s">
        <v>273</v>
      </c>
      <c r="AF58" s="157"/>
    </row>
    <row r="59" spans="1:32" s="137" customFormat="1" ht="30.75" customHeight="1" x14ac:dyDescent="0.25">
      <c r="A59" s="160">
        <v>90811</v>
      </c>
      <c r="B59" s="161" t="s">
        <v>444</v>
      </c>
      <c r="C59" s="159" t="s">
        <v>445</v>
      </c>
      <c r="D59" s="155" t="s">
        <v>260</v>
      </c>
      <c r="E59" s="156">
        <v>0</v>
      </c>
      <c r="F59" s="155"/>
      <c r="G59" s="155"/>
      <c r="H59" s="161"/>
      <c r="I59" s="157"/>
      <c r="J59" s="157"/>
      <c r="K59" s="155"/>
      <c r="L59" s="155"/>
      <c r="M59" s="157"/>
      <c r="N59" s="157"/>
      <c r="O59" s="157"/>
      <c r="P59" s="157"/>
      <c r="Q59" s="157"/>
      <c r="R59" s="157"/>
      <c r="S59" s="157"/>
      <c r="T59" s="157"/>
      <c r="U59" s="157"/>
      <c r="V59" s="157"/>
      <c r="W59" s="157"/>
      <c r="X59" s="158" t="s">
        <v>269</v>
      </c>
      <c r="Y59" s="158" t="s">
        <v>270</v>
      </c>
      <c r="Z59" s="158" t="s">
        <v>271</v>
      </c>
      <c r="AA59" s="158" t="s">
        <v>271</v>
      </c>
      <c r="AB59" s="158" t="s">
        <v>271</v>
      </c>
      <c r="AC59" s="158" t="s">
        <v>271</v>
      </c>
      <c r="AD59" s="158" t="s">
        <v>272</v>
      </c>
      <c r="AE59" s="158" t="s">
        <v>273</v>
      </c>
      <c r="AF59" s="157"/>
    </row>
    <row r="60" spans="1:32" s="137" customFormat="1" ht="30.75" customHeight="1" x14ac:dyDescent="0.25">
      <c r="A60" s="160">
        <v>90812</v>
      </c>
      <c r="B60" s="154" t="s">
        <v>446</v>
      </c>
      <c r="C60" s="159" t="s">
        <v>447</v>
      </c>
      <c r="D60" s="155" t="s">
        <v>260</v>
      </c>
      <c r="E60" s="156">
        <v>0</v>
      </c>
      <c r="F60" s="155"/>
      <c r="G60" s="155"/>
      <c r="H60" s="161"/>
      <c r="I60" s="157"/>
      <c r="J60" s="157"/>
      <c r="K60" s="157"/>
      <c r="L60" s="155" t="s">
        <v>448</v>
      </c>
      <c r="M60" s="157"/>
      <c r="N60" s="157"/>
      <c r="O60" s="157"/>
      <c r="P60" s="157"/>
      <c r="Q60" s="157"/>
      <c r="R60" s="157"/>
      <c r="S60" s="157"/>
      <c r="T60" s="157"/>
      <c r="U60" s="157"/>
      <c r="V60" s="157"/>
      <c r="W60" s="157"/>
      <c r="X60" s="158" t="s">
        <v>269</v>
      </c>
      <c r="Y60" s="158" t="s">
        <v>270</v>
      </c>
      <c r="Z60" s="158" t="s">
        <v>271</v>
      </c>
      <c r="AA60" s="158" t="s">
        <v>271</v>
      </c>
      <c r="AB60" s="158" t="s">
        <v>271</v>
      </c>
      <c r="AC60" s="158" t="s">
        <v>271</v>
      </c>
      <c r="AD60" s="158" t="s">
        <v>272</v>
      </c>
      <c r="AE60" s="158" t="s">
        <v>273</v>
      </c>
      <c r="AF60" s="157"/>
    </row>
    <row r="61" spans="1:32" s="152" customFormat="1" ht="30.75" customHeight="1" x14ac:dyDescent="0.25">
      <c r="A61" s="171">
        <v>90813</v>
      </c>
      <c r="B61" s="154" t="s">
        <v>449</v>
      </c>
      <c r="C61" s="159"/>
      <c r="D61" s="154" t="s">
        <v>260</v>
      </c>
      <c r="E61" s="156">
        <v>0</v>
      </c>
      <c r="F61" s="159"/>
      <c r="G61" s="159"/>
      <c r="H61" s="154"/>
      <c r="I61" s="158"/>
      <c r="J61" s="158"/>
      <c r="K61" s="158"/>
      <c r="L61" s="159"/>
      <c r="M61" s="158"/>
      <c r="N61" s="158"/>
      <c r="O61" s="158"/>
      <c r="P61" s="158"/>
      <c r="Q61" s="158"/>
      <c r="R61" s="158"/>
      <c r="S61" s="158"/>
      <c r="T61" s="158"/>
      <c r="U61" s="158"/>
      <c r="V61" s="158"/>
      <c r="W61" s="158"/>
      <c r="X61" s="158" t="s">
        <v>329</v>
      </c>
      <c r="Y61" s="158" t="s">
        <v>270</v>
      </c>
      <c r="Z61" s="158" t="s">
        <v>271</v>
      </c>
      <c r="AA61" s="158" t="s">
        <v>271</v>
      </c>
      <c r="AB61" s="158" t="s">
        <v>271</v>
      </c>
      <c r="AC61" s="158" t="s">
        <v>271</v>
      </c>
      <c r="AD61" s="158" t="s">
        <v>272</v>
      </c>
      <c r="AE61" s="158" t="s">
        <v>273</v>
      </c>
      <c r="AF61" s="158"/>
    </row>
    <row r="62" spans="1:32" s="137" customFormat="1" ht="30.75" customHeight="1" x14ac:dyDescent="0.25">
      <c r="A62" s="160">
        <v>90901</v>
      </c>
      <c r="B62" s="154" t="s">
        <v>450</v>
      </c>
      <c r="C62" s="159" t="s">
        <v>451</v>
      </c>
      <c r="D62" s="155" t="s">
        <v>260</v>
      </c>
      <c r="E62" s="156">
        <v>0</v>
      </c>
      <c r="F62" s="155"/>
      <c r="G62" s="155"/>
      <c r="H62" s="155" t="s">
        <v>223</v>
      </c>
      <c r="I62" s="157"/>
      <c r="J62" s="157"/>
      <c r="K62" s="157"/>
      <c r="L62" s="155"/>
      <c r="M62" s="157"/>
      <c r="N62" s="157"/>
      <c r="O62" s="157"/>
      <c r="P62" s="157"/>
      <c r="Q62" s="157"/>
      <c r="R62" s="157"/>
      <c r="S62" s="157"/>
      <c r="T62" s="157"/>
      <c r="U62" s="157"/>
      <c r="V62" s="157"/>
      <c r="W62" s="157"/>
      <c r="X62" s="158" t="s">
        <v>269</v>
      </c>
      <c r="Y62" s="158" t="s">
        <v>270</v>
      </c>
      <c r="Z62" s="158" t="s">
        <v>271</v>
      </c>
      <c r="AA62" s="158" t="s">
        <v>271</v>
      </c>
      <c r="AB62" s="158" t="s">
        <v>271</v>
      </c>
      <c r="AC62" s="158" t="s">
        <v>271</v>
      </c>
      <c r="AD62" s="158" t="s">
        <v>272</v>
      </c>
      <c r="AE62" s="158" t="s">
        <v>273</v>
      </c>
      <c r="AF62" s="157"/>
    </row>
    <row r="63" spans="1:32" s="137" customFormat="1" ht="30.75" customHeight="1" x14ac:dyDescent="0.25">
      <c r="A63" s="160">
        <v>90902</v>
      </c>
      <c r="B63" s="154" t="s">
        <v>452</v>
      </c>
      <c r="C63" s="159" t="s">
        <v>453</v>
      </c>
      <c r="D63" s="155" t="s">
        <v>260</v>
      </c>
      <c r="E63" s="156">
        <v>0</v>
      </c>
      <c r="F63" s="155"/>
      <c r="G63" s="155"/>
      <c r="H63" s="155" t="s">
        <v>223</v>
      </c>
      <c r="I63" s="157"/>
      <c r="J63" s="157"/>
      <c r="K63" s="157"/>
      <c r="L63" s="155"/>
      <c r="M63" s="157"/>
      <c r="N63" s="157"/>
      <c r="O63" s="157"/>
      <c r="P63" s="157"/>
      <c r="Q63" s="157"/>
      <c r="R63" s="157"/>
      <c r="S63" s="157"/>
      <c r="T63" s="157"/>
      <c r="U63" s="157"/>
      <c r="V63" s="157"/>
      <c r="W63" s="157"/>
      <c r="X63" s="158" t="s">
        <v>269</v>
      </c>
      <c r="Y63" s="158" t="s">
        <v>270</v>
      </c>
      <c r="Z63" s="158" t="s">
        <v>271</v>
      </c>
      <c r="AA63" s="158" t="s">
        <v>271</v>
      </c>
      <c r="AB63" s="158" t="s">
        <v>271</v>
      </c>
      <c r="AC63" s="158" t="s">
        <v>271</v>
      </c>
      <c r="AD63" s="158" t="s">
        <v>272</v>
      </c>
      <c r="AE63" s="158" t="s">
        <v>273</v>
      </c>
      <c r="AF63" s="157"/>
    </row>
    <row r="64" spans="1:32" s="137" customFormat="1" ht="30.75" customHeight="1" x14ac:dyDescent="0.25">
      <c r="A64" s="160">
        <v>90903</v>
      </c>
      <c r="B64" s="154" t="s">
        <v>454</v>
      </c>
      <c r="C64" s="159" t="s">
        <v>455</v>
      </c>
      <c r="D64" s="155" t="s">
        <v>260</v>
      </c>
      <c r="E64" s="156">
        <v>0</v>
      </c>
      <c r="F64" s="155"/>
      <c r="G64" s="155"/>
      <c r="H64" s="155" t="s">
        <v>223</v>
      </c>
      <c r="I64" s="157"/>
      <c r="J64" s="157"/>
      <c r="K64" s="157"/>
      <c r="L64" s="155"/>
      <c r="M64" s="157"/>
      <c r="N64" s="157"/>
      <c r="O64" s="157"/>
      <c r="P64" s="157"/>
      <c r="Q64" s="157"/>
      <c r="R64" s="157"/>
      <c r="S64" s="157"/>
      <c r="T64" s="157"/>
      <c r="U64" s="157"/>
      <c r="V64" s="157"/>
      <c r="W64" s="157"/>
      <c r="X64" s="158" t="s">
        <v>269</v>
      </c>
      <c r="Y64" s="158" t="s">
        <v>270</v>
      </c>
      <c r="Z64" s="158" t="s">
        <v>271</v>
      </c>
      <c r="AA64" s="158" t="s">
        <v>271</v>
      </c>
      <c r="AB64" s="158" t="s">
        <v>271</v>
      </c>
      <c r="AC64" s="158" t="s">
        <v>271</v>
      </c>
      <c r="AD64" s="158" t="s">
        <v>272</v>
      </c>
      <c r="AE64" s="158" t="s">
        <v>273</v>
      </c>
      <c r="AF64" s="157"/>
    </row>
    <row r="65" spans="1:32" s="137" customFormat="1" ht="30.75" customHeight="1" x14ac:dyDescent="0.25">
      <c r="A65" s="160">
        <v>90904</v>
      </c>
      <c r="B65" s="154" t="s">
        <v>456</v>
      </c>
      <c r="C65" s="159" t="s">
        <v>457</v>
      </c>
      <c r="D65" s="155" t="s">
        <v>260</v>
      </c>
      <c r="E65" s="156">
        <v>0</v>
      </c>
      <c r="F65" s="155"/>
      <c r="G65" s="155"/>
      <c r="H65" s="157" t="s">
        <v>223</v>
      </c>
      <c r="I65" s="157"/>
      <c r="J65" s="157"/>
      <c r="K65" s="157"/>
      <c r="L65" s="155" t="s">
        <v>458</v>
      </c>
      <c r="M65" s="157"/>
      <c r="N65" s="157"/>
      <c r="O65" s="157"/>
      <c r="P65" s="157"/>
      <c r="Q65" s="157"/>
      <c r="R65" s="157"/>
      <c r="S65" s="157"/>
      <c r="T65" s="157"/>
      <c r="U65" s="157"/>
      <c r="V65" s="157"/>
      <c r="W65" s="157"/>
      <c r="X65" s="158" t="s">
        <v>269</v>
      </c>
      <c r="Y65" s="158" t="s">
        <v>270</v>
      </c>
      <c r="Z65" s="158" t="s">
        <v>271</v>
      </c>
      <c r="AA65" s="158" t="s">
        <v>271</v>
      </c>
      <c r="AB65" s="158" t="s">
        <v>271</v>
      </c>
      <c r="AC65" s="158" t="s">
        <v>271</v>
      </c>
      <c r="AD65" s="158" t="s">
        <v>272</v>
      </c>
      <c r="AE65" s="158" t="s">
        <v>273</v>
      </c>
      <c r="AF65" s="157"/>
    </row>
    <row r="66" spans="1:32" s="137" customFormat="1" ht="30.75" customHeight="1" x14ac:dyDescent="0.25">
      <c r="A66" s="160">
        <v>90905</v>
      </c>
      <c r="B66" s="154" t="s">
        <v>459</v>
      </c>
      <c r="C66" s="159" t="s">
        <v>460</v>
      </c>
      <c r="D66" s="155" t="s">
        <v>260</v>
      </c>
      <c r="E66" s="156">
        <v>0</v>
      </c>
      <c r="F66" s="155"/>
      <c r="G66" s="155"/>
      <c r="H66" s="157" t="s">
        <v>223</v>
      </c>
      <c r="I66" s="157"/>
      <c r="J66" s="157"/>
      <c r="K66" s="157"/>
      <c r="L66" s="155" t="s">
        <v>461</v>
      </c>
      <c r="M66" s="157"/>
      <c r="N66" s="157"/>
      <c r="O66" s="157"/>
      <c r="P66" s="157"/>
      <c r="Q66" s="157"/>
      <c r="R66" s="157"/>
      <c r="S66" s="157"/>
      <c r="T66" s="157"/>
      <c r="U66" s="157"/>
      <c r="V66" s="157"/>
      <c r="W66" s="157"/>
      <c r="X66" s="158" t="s">
        <v>269</v>
      </c>
      <c r="Y66" s="158" t="s">
        <v>270</v>
      </c>
      <c r="Z66" s="158" t="s">
        <v>271</v>
      </c>
      <c r="AA66" s="158" t="s">
        <v>271</v>
      </c>
      <c r="AB66" s="158" t="s">
        <v>271</v>
      </c>
      <c r="AC66" s="158" t="s">
        <v>271</v>
      </c>
      <c r="AD66" s="158" t="s">
        <v>272</v>
      </c>
      <c r="AE66" s="158" t="s">
        <v>273</v>
      </c>
      <c r="AF66" s="157"/>
    </row>
    <row r="67" spans="1:32" s="137" customFormat="1" ht="30.75" customHeight="1" x14ac:dyDescent="0.25">
      <c r="A67" s="160">
        <v>90906</v>
      </c>
      <c r="B67" s="154" t="s">
        <v>462</v>
      </c>
      <c r="C67" s="159" t="s">
        <v>463</v>
      </c>
      <c r="D67" s="155" t="s">
        <v>260</v>
      </c>
      <c r="E67" s="156">
        <v>0</v>
      </c>
      <c r="F67" s="155"/>
      <c r="G67" s="155"/>
      <c r="H67" s="155" t="s">
        <v>223</v>
      </c>
      <c r="I67" s="157"/>
      <c r="J67" s="157"/>
      <c r="K67" s="157"/>
      <c r="L67" s="155"/>
      <c r="M67" s="157"/>
      <c r="N67" s="157"/>
      <c r="O67" s="157"/>
      <c r="P67" s="157"/>
      <c r="Q67" s="157"/>
      <c r="R67" s="157"/>
      <c r="S67" s="157"/>
      <c r="T67" s="157"/>
      <c r="U67" s="157"/>
      <c r="V67" s="157"/>
      <c r="W67" s="157"/>
      <c r="X67" s="158" t="s">
        <v>269</v>
      </c>
      <c r="Y67" s="158" t="s">
        <v>270</v>
      </c>
      <c r="Z67" s="158" t="s">
        <v>271</v>
      </c>
      <c r="AA67" s="158" t="s">
        <v>271</v>
      </c>
      <c r="AB67" s="158" t="s">
        <v>271</v>
      </c>
      <c r="AC67" s="158" t="s">
        <v>271</v>
      </c>
      <c r="AD67" s="158" t="s">
        <v>272</v>
      </c>
      <c r="AE67" s="158" t="s">
        <v>273</v>
      </c>
      <c r="AF67" s="157"/>
    </row>
    <row r="68" spans="1:32" s="137" customFormat="1" ht="30.75" customHeight="1" x14ac:dyDescent="0.25">
      <c r="A68" s="160">
        <v>90909</v>
      </c>
      <c r="B68" s="154" t="s">
        <v>464</v>
      </c>
      <c r="C68" s="159" t="s">
        <v>465</v>
      </c>
      <c r="D68" s="155" t="s">
        <v>260</v>
      </c>
      <c r="E68" s="156">
        <v>0</v>
      </c>
      <c r="F68" s="159"/>
      <c r="G68" s="159"/>
      <c r="H68" s="155" t="s">
        <v>223</v>
      </c>
      <c r="I68" s="157"/>
      <c r="J68" s="157"/>
      <c r="K68" s="157"/>
      <c r="L68" s="155"/>
      <c r="M68" s="157"/>
      <c r="N68" s="157"/>
      <c r="O68" s="157"/>
      <c r="P68" s="157"/>
      <c r="Q68" s="157"/>
      <c r="R68" s="157"/>
      <c r="S68" s="157"/>
      <c r="T68" s="157"/>
      <c r="U68" s="157"/>
      <c r="V68" s="157"/>
      <c r="W68" s="157"/>
      <c r="X68" s="158" t="s">
        <v>269</v>
      </c>
      <c r="Y68" s="158" t="s">
        <v>270</v>
      </c>
      <c r="Z68" s="158" t="s">
        <v>271</v>
      </c>
      <c r="AA68" s="158" t="s">
        <v>271</v>
      </c>
      <c r="AB68" s="158" t="s">
        <v>271</v>
      </c>
      <c r="AC68" s="158" t="s">
        <v>271</v>
      </c>
      <c r="AD68" s="158" t="s">
        <v>272</v>
      </c>
      <c r="AE68" s="158" t="s">
        <v>273</v>
      </c>
      <c r="AF68" s="157"/>
    </row>
    <row r="69" spans="1:32" s="137" customFormat="1" ht="30.75" customHeight="1" x14ac:dyDescent="0.25">
      <c r="A69" s="160">
        <v>90910</v>
      </c>
      <c r="B69" s="154" t="s">
        <v>466</v>
      </c>
      <c r="C69" s="159" t="s">
        <v>467</v>
      </c>
      <c r="D69" s="155" t="s">
        <v>260</v>
      </c>
      <c r="E69" s="156">
        <v>0</v>
      </c>
      <c r="F69" s="155"/>
      <c r="G69" s="155"/>
      <c r="H69" s="155" t="s">
        <v>223</v>
      </c>
      <c r="I69" s="157"/>
      <c r="J69" s="157"/>
      <c r="K69" s="157"/>
      <c r="L69" s="155"/>
      <c r="M69" s="157"/>
      <c r="N69" s="157"/>
      <c r="O69" s="157"/>
      <c r="P69" s="157"/>
      <c r="Q69" s="157"/>
      <c r="R69" s="157"/>
      <c r="S69" s="157"/>
      <c r="T69" s="157"/>
      <c r="U69" s="157"/>
      <c r="V69" s="157"/>
      <c r="W69" s="157"/>
      <c r="X69" s="158" t="s">
        <v>269</v>
      </c>
      <c r="Y69" s="158" t="s">
        <v>270</v>
      </c>
      <c r="Z69" s="158" t="s">
        <v>271</v>
      </c>
      <c r="AA69" s="158" t="s">
        <v>271</v>
      </c>
      <c r="AB69" s="158" t="s">
        <v>271</v>
      </c>
      <c r="AC69" s="158" t="s">
        <v>271</v>
      </c>
      <c r="AD69" s="158" t="s">
        <v>272</v>
      </c>
      <c r="AE69" s="158" t="s">
        <v>273</v>
      </c>
      <c r="AF69" s="157"/>
    </row>
    <row r="70" spans="1:32" s="137" customFormat="1" ht="30.75" customHeight="1" x14ac:dyDescent="0.25">
      <c r="A70" s="160">
        <v>90912</v>
      </c>
      <c r="B70" s="154" t="s">
        <v>468</v>
      </c>
      <c r="C70" s="159" t="s">
        <v>469</v>
      </c>
      <c r="D70" s="159" t="s">
        <v>260</v>
      </c>
      <c r="E70" s="156">
        <v>0</v>
      </c>
      <c r="F70" s="159"/>
      <c r="G70" s="159"/>
      <c r="H70" s="158" t="s">
        <v>223</v>
      </c>
      <c r="I70" s="158"/>
      <c r="J70" s="158"/>
      <c r="K70" s="158"/>
      <c r="L70" s="159" t="s">
        <v>470</v>
      </c>
      <c r="M70" s="157"/>
      <c r="N70" s="157"/>
      <c r="O70" s="157"/>
      <c r="P70" s="157"/>
      <c r="Q70" s="157"/>
      <c r="R70" s="157"/>
      <c r="S70" s="157"/>
      <c r="T70" s="157"/>
      <c r="U70" s="157"/>
      <c r="V70" s="157"/>
      <c r="W70" s="157"/>
      <c r="X70" s="158" t="s">
        <v>269</v>
      </c>
      <c r="Y70" s="158" t="s">
        <v>270</v>
      </c>
      <c r="Z70" s="158" t="s">
        <v>271</v>
      </c>
      <c r="AA70" s="158" t="s">
        <v>271</v>
      </c>
      <c r="AB70" s="158" t="s">
        <v>271</v>
      </c>
      <c r="AC70" s="158" t="s">
        <v>271</v>
      </c>
      <c r="AD70" s="158" t="s">
        <v>272</v>
      </c>
      <c r="AE70" s="158" t="s">
        <v>273</v>
      </c>
      <c r="AF70" s="157"/>
    </row>
    <row r="71" spans="1:32" s="137" customFormat="1" ht="30.75" customHeight="1" x14ac:dyDescent="0.25">
      <c r="A71" s="160">
        <v>90913</v>
      </c>
      <c r="B71" s="154" t="s">
        <v>471</v>
      </c>
      <c r="C71" s="159" t="s">
        <v>472</v>
      </c>
      <c r="D71" s="155" t="s">
        <v>260</v>
      </c>
      <c r="E71" s="156">
        <v>0</v>
      </c>
      <c r="F71" s="155"/>
      <c r="G71" s="155"/>
      <c r="H71" s="157" t="s">
        <v>223</v>
      </c>
      <c r="I71" s="157"/>
      <c r="J71" s="157"/>
      <c r="K71" s="157"/>
      <c r="L71" s="155" t="s">
        <v>473</v>
      </c>
      <c r="M71" s="157"/>
      <c r="N71" s="157"/>
      <c r="O71" s="157"/>
      <c r="P71" s="157"/>
      <c r="Q71" s="157"/>
      <c r="R71" s="157"/>
      <c r="S71" s="157"/>
      <c r="T71" s="157"/>
      <c r="U71" s="157"/>
      <c r="V71" s="157"/>
      <c r="W71" s="157"/>
      <c r="X71" s="158" t="s">
        <v>269</v>
      </c>
      <c r="Y71" s="158" t="s">
        <v>270</v>
      </c>
      <c r="Z71" s="158" t="s">
        <v>271</v>
      </c>
      <c r="AA71" s="158" t="s">
        <v>271</v>
      </c>
      <c r="AB71" s="158" t="s">
        <v>271</v>
      </c>
      <c r="AC71" s="158" t="s">
        <v>271</v>
      </c>
      <c r="AD71" s="158" t="s">
        <v>272</v>
      </c>
      <c r="AE71" s="158" t="s">
        <v>273</v>
      </c>
      <c r="AF71" s="157"/>
    </row>
    <row r="72" spans="1:32" s="137" customFormat="1" ht="30.75" customHeight="1" x14ac:dyDescent="0.25">
      <c r="A72" s="160">
        <v>90914</v>
      </c>
      <c r="B72" s="161" t="s">
        <v>474</v>
      </c>
      <c r="C72" s="155" t="s">
        <v>475</v>
      </c>
      <c r="D72" s="155" t="s">
        <v>260</v>
      </c>
      <c r="E72" s="156">
        <v>0</v>
      </c>
      <c r="F72" s="155"/>
      <c r="G72" s="155"/>
      <c r="H72" s="157" t="s">
        <v>223</v>
      </c>
      <c r="I72" s="157"/>
      <c r="J72" s="157"/>
      <c r="K72" s="157"/>
      <c r="L72" s="170"/>
      <c r="M72" s="159" t="s">
        <v>476</v>
      </c>
      <c r="N72" s="157"/>
      <c r="O72" s="159" t="s">
        <v>477</v>
      </c>
      <c r="P72" s="159" t="s">
        <v>478</v>
      </c>
      <c r="Q72" s="159" t="s">
        <v>479</v>
      </c>
      <c r="R72" s="157"/>
      <c r="S72" s="155" t="s">
        <v>480</v>
      </c>
      <c r="T72" s="157"/>
      <c r="U72" s="157"/>
      <c r="V72" s="158" t="s">
        <v>268</v>
      </c>
      <c r="W72" s="158" t="s">
        <v>414</v>
      </c>
      <c r="X72" s="158" t="s">
        <v>269</v>
      </c>
      <c r="Y72" s="158" t="s">
        <v>270</v>
      </c>
      <c r="Z72" s="158" t="s">
        <v>271</v>
      </c>
      <c r="AA72" s="158" t="s">
        <v>271</v>
      </c>
      <c r="AB72" s="158" t="s">
        <v>271</v>
      </c>
      <c r="AC72" s="158" t="s">
        <v>271</v>
      </c>
      <c r="AD72" s="158" t="s">
        <v>272</v>
      </c>
      <c r="AE72" s="158" t="s">
        <v>273</v>
      </c>
      <c r="AF72" s="157"/>
    </row>
    <row r="73" spans="1:32" s="137" customFormat="1" ht="30.75" customHeight="1" x14ac:dyDescent="0.25">
      <c r="A73" s="160">
        <v>90915</v>
      </c>
      <c r="B73" s="154" t="s">
        <v>481</v>
      </c>
      <c r="C73" s="159" t="s">
        <v>482</v>
      </c>
      <c r="D73" s="155" t="s">
        <v>260</v>
      </c>
      <c r="E73" s="156">
        <v>0</v>
      </c>
      <c r="F73" s="155"/>
      <c r="G73" s="155"/>
      <c r="H73" s="155" t="s">
        <v>223</v>
      </c>
      <c r="I73" s="157"/>
      <c r="J73" s="157"/>
      <c r="K73" s="157"/>
      <c r="L73" s="155"/>
      <c r="M73" s="157"/>
      <c r="N73" s="157"/>
      <c r="O73" s="157"/>
      <c r="P73" s="157"/>
      <c r="Q73" s="157"/>
      <c r="R73" s="157"/>
      <c r="S73" s="157"/>
      <c r="T73" s="157"/>
      <c r="U73" s="157"/>
      <c r="V73" s="157"/>
      <c r="W73" s="157"/>
      <c r="X73" s="158" t="s">
        <v>269</v>
      </c>
      <c r="Y73" s="158" t="s">
        <v>270</v>
      </c>
      <c r="Z73" s="158" t="s">
        <v>271</v>
      </c>
      <c r="AA73" s="158" t="s">
        <v>271</v>
      </c>
      <c r="AB73" s="158" t="s">
        <v>271</v>
      </c>
      <c r="AC73" s="158" t="s">
        <v>271</v>
      </c>
      <c r="AD73" s="158" t="s">
        <v>272</v>
      </c>
      <c r="AE73" s="158" t="s">
        <v>273</v>
      </c>
      <c r="AF73" s="157"/>
    </row>
    <row r="74" spans="1:32" s="137" customFormat="1" ht="30.75" customHeight="1" x14ac:dyDescent="0.25">
      <c r="A74" s="160">
        <v>90916</v>
      </c>
      <c r="B74" s="154" t="s">
        <v>483</v>
      </c>
      <c r="C74" s="159" t="s">
        <v>484</v>
      </c>
      <c r="D74" s="155" t="s">
        <v>260</v>
      </c>
      <c r="E74" s="156">
        <v>0</v>
      </c>
      <c r="F74" s="155"/>
      <c r="G74" s="155"/>
      <c r="H74" s="155" t="s">
        <v>223</v>
      </c>
      <c r="I74" s="157"/>
      <c r="J74" s="157"/>
      <c r="K74" s="157"/>
      <c r="L74" s="155"/>
      <c r="M74" s="157"/>
      <c r="N74" s="157"/>
      <c r="O74" s="157"/>
      <c r="P74" s="157"/>
      <c r="Q74" s="157"/>
      <c r="R74" s="157"/>
      <c r="S74" s="157"/>
      <c r="T74" s="157"/>
      <c r="U74" s="157"/>
      <c r="V74" s="157"/>
      <c r="W74" s="157"/>
      <c r="X74" s="158" t="s">
        <v>269</v>
      </c>
      <c r="Y74" s="158" t="s">
        <v>270</v>
      </c>
      <c r="Z74" s="158" t="s">
        <v>271</v>
      </c>
      <c r="AA74" s="158" t="s">
        <v>271</v>
      </c>
      <c r="AB74" s="158" t="s">
        <v>271</v>
      </c>
      <c r="AC74" s="158" t="s">
        <v>271</v>
      </c>
      <c r="AD74" s="158" t="s">
        <v>272</v>
      </c>
      <c r="AE74" s="158" t="s">
        <v>273</v>
      </c>
      <c r="AF74" s="157"/>
    </row>
    <row r="75" spans="1:32" s="137" customFormat="1" ht="30.75" customHeight="1" x14ac:dyDescent="0.25">
      <c r="A75" s="160">
        <v>90917</v>
      </c>
      <c r="B75" s="154" t="s">
        <v>485</v>
      </c>
      <c r="C75" s="159" t="s">
        <v>486</v>
      </c>
      <c r="D75" s="155" t="s">
        <v>260</v>
      </c>
      <c r="E75" s="156">
        <v>0</v>
      </c>
      <c r="F75" s="155"/>
      <c r="G75" s="155"/>
      <c r="H75" s="155" t="s">
        <v>223</v>
      </c>
      <c r="I75" s="157"/>
      <c r="J75" s="157"/>
      <c r="K75" s="157"/>
      <c r="L75" s="155"/>
      <c r="M75" s="157"/>
      <c r="N75" s="157"/>
      <c r="O75" s="157"/>
      <c r="P75" s="157"/>
      <c r="Q75" s="157"/>
      <c r="R75" s="157"/>
      <c r="S75" s="157"/>
      <c r="T75" s="157"/>
      <c r="U75" s="157"/>
      <c r="V75" s="157"/>
      <c r="W75" s="157"/>
      <c r="X75" s="158" t="s">
        <v>269</v>
      </c>
      <c r="Y75" s="158" t="s">
        <v>270</v>
      </c>
      <c r="Z75" s="158" t="s">
        <v>271</v>
      </c>
      <c r="AA75" s="158" t="s">
        <v>271</v>
      </c>
      <c r="AB75" s="158" t="s">
        <v>271</v>
      </c>
      <c r="AC75" s="158" t="s">
        <v>271</v>
      </c>
      <c r="AD75" s="158" t="s">
        <v>272</v>
      </c>
      <c r="AE75" s="158" t="s">
        <v>273</v>
      </c>
      <c r="AF75" s="157"/>
    </row>
    <row r="76" spans="1:32" s="137" customFormat="1" ht="30.75" customHeight="1" x14ac:dyDescent="0.25">
      <c r="A76" s="160">
        <v>90918</v>
      </c>
      <c r="B76" s="154" t="s">
        <v>487</v>
      </c>
      <c r="C76" s="159" t="s">
        <v>488</v>
      </c>
      <c r="D76" s="155" t="s">
        <v>260</v>
      </c>
      <c r="E76" s="156">
        <v>0</v>
      </c>
      <c r="F76" s="155"/>
      <c r="G76" s="155"/>
      <c r="H76" s="155" t="s">
        <v>223</v>
      </c>
      <c r="I76" s="157"/>
      <c r="J76" s="157"/>
      <c r="K76" s="157"/>
      <c r="L76" s="155"/>
      <c r="M76" s="157"/>
      <c r="N76" s="157"/>
      <c r="O76" s="157"/>
      <c r="P76" s="157"/>
      <c r="Q76" s="157"/>
      <c r="R76" s="157"/>
      <c r="S76" s="157"/>
      <c r="T76" s="157"/>
      <c r="U76" s="157"/>
      <c r="V76" s="157"/>
      <c r="W76" s="157"/>
      <c r="X76" s="158" t="s">
        <v>269</v>
      </c>
      <c r="Y76" s="158" t="s">
        <v>270</v>
      </c>
      <c r="Z76" s="158" t="s">
        <v>271</v>
      </c>
      <c r="AA76" s="158" t="s">
        <v>271</v>
      </c>
      <c r="AB76" s="158" t="s">
        <v>271</v>
      </c>
      <c r="AC76" s="158" t="s">
        <v>271</v>
      </c>
      <c r="AD76" s="158" t="s">
        <v>272</v>
      </c>
      <c r="AE76" s="158" t="s">
        <v>273</v>
      </c>
      <c r="AF76" s="157"/>
    </row>
    <row r="77" spans="1:32" s="137" customFormat="1" ht="30.75" customHeight="1" x14ac:dyDescent="0.25">
      <c r="A77" s="160">
        <v>90919</v>
      </c>
      <c r="B77" s="154" t="s">
        <v>489</v>
      </c>
      <c r="C77" s="159" t="s">
        <v>490</v>
      </c>
      <c r="D77" s="155" t="s">
        <v>260</v>
      </c>
      <c r="E77" s="156">
        <v>0</v>
      </c>
      <c r="F77" s="155"/>
      <c r="G77" s="155"/>
      <c r="H77" s="155" t="s">
        <v>223</v>
      </c>
      <c r="I77" s="157"/>
      <c r="J77" s="157"/>
      <c r="K77" s="157"/>
      <c r="L77" s="155"/>
      <c r="M77" s="157"/>
      <c r="N77" s="157"/>
      <c r="O77" s="157"/>
      <c r="P77" s="157"/>
      <c r="Q77" s="157"/>
      <c r="R77" s="157"/>
      <c r="S77" s="157"/>
      <c r="T77" s="157"/>
      <c r="U77" s="157"/>
      <c r="V77" s="157"/>
      <c r="W77" s="157"/>
      <c r="X77" s="158" t="s">
        <v>269</v>
      </c>
      <c r="Y77" s="158" t="s">
        <v>270</v>
      </c>
      <c r="Z77" s="158" t="s">
        <v>271</v>
      </c>
      <c r="AA77" s="158" t="s">
        <v>271</v>
      </c>
      <c r="AB77" s="158" t="s">
        <v>271</v>
      </c>
      <c r="AC77" s="158" t="s">
        <v>271</v>
      </c>
      <c r="AD77" s="158" t="s">
        <v>272</v>
      </c>
      <c r="AE77" s="158" t="s">
        <v>273</v>
      </c>
      <c r="AF77" s="157"/>
    </row>
    <row r="78" spans="1:32" s="137" customFormat="1" ht="30.75" customHeight="1" x14ac:dyDescent="0.25">
      <c r="A78" s="160">
        <v>90920</v>
      </c>
      <c r="B78" s="154" t="s">
        <v>491</v>
      </c>
      <c r="C78" s="159" t="s">
        <v>492</v>
      </c>
      <c r="D78" s="155" t="s">
        <v>260</v>
      </c>
      <c r="E78" s="156">
        <v>0</v>
      </c>
      <c r="F78" s="155"/>
      <c r="G78" s="155"/>
      <c r="H78" s="155" t="s">
        <v>223</v>
      </c>
      <c r="I78" s="157"/>
      <c r="J78" s="157"/>
      <c r="K78" s="157"/>
      <c r="L78" s="155"/>
      <c r="M78" s="157"/>
      <c r="N78" s="157"/>
      <c r="O78" s="157"/>
      <c r="P78" s="157"/>
      <c r="Q78" s="157"/>
      <c r="R78" s="157"/>
      <c r="S78" s="157"/>
      <c r="T78" s="157"/>
      <c r="U78" s="157"/>
      <c r="V78" s="157"/>
      <c r="W78" s="157"/>
      <c r="X78" s="158" t="s">
        <v>269</v>
      </c>
      <c r="Y78" s="158" t="s">
        <v>270</v>
      </c>
      <c r="Z78" s="158" t="s">
        <v>271</v>
      </c>
      <c r="AA78" s="158" t="s">
        <v>271</v>
      </c>
      <c r="AB78" s="158" t="s">
        <v>271</v>
      </c>
      <c r="AC78" s="158" t="s">
        <v>271</v>
      </c>
      <c r="AD78" s="158" t="s">
        <v>272</v>
      </c>
      <c r="AE78" s="158" t="s">
        <v>273</v>
      </c>
      <c r="AF78" s="157"/>
    </row>
    <row r="79" spans="1:32" s="137" customFormat="1" ht="30.75" customHeight="1" x14ac:dyDescent="0.25">
      <c r="A79" s="160">
        <v>90921</v>
      </c>
      <c r="B79" s="154" t="s">
        <v>493</v>
      </c>
      <c r="C79" s="159" t="s">
        <v>494</v>
      </c>
      <c r="D79" s="155" t="s">
        <v>260</v>
      </c>
      <c r="E79" s="156">
        <v>0</v>
      </c>
      <c r="F79" s="155"/>
      <c r="G79" s="155"/>
      <c r="H79" s="155" t="s">
        <v>223</v>
      </c>
      <c r="I79" s="157"/>
      <c r="J79" s="157"/>
      <c r="K79" s="157"/>
      <c r="L79" s="155"/>
      <c r="M79" s="157"/>
      <c r="N79" s="157"/>
      <c r="O79" s="157"/>
      <c r="P79" s="157"/>
      <c r="Q79" s="157"/>
      <c r="R79" s="157"/>
      <c r="S79" s="157"/>
      <c r="T79" s="157"/>
      <c r="U79" s="157"/>
      <c r="V79" s="157"/>
      <c r="W79" s="157"/>
      <c r="X79" s="158" t="s">
        <v>269</v>
      </c>
      <c r="Y79" s="158" t="s">
        <v>270</v>
      </c>
      <c r="Z79" s="158" t="s">
        <v>271</v>
      </c>
      <c r="AA79" s="158" t="s">
        <v>271</v>
      </c>
      <c r="AB79" s="158" t="s">
        <v>271</v>
      </c>
      <c r="AC79" s="158" t="s">
        <v>271</v>
      </c>
      <c r="AD79" s="158" t="s">
        <v>272</v>
      </c>
      <c r="AE79" s="158" t="s">
        <v>273</v>
      </c>
      <c r="AF79" s="157"/>
    </row>
    <row r="80" spans="1:32" s="137" customFormat="1" ht="30.75" customHeight="1" x14ac:dyDescent="0.25">
      <c r="A80" s="160">
        <v>90922</v>
      </c>
      <c r="B80" s="154" t="s">
        <v>495</v>
      </c>
      <c r="C80" s="159" t="s">
        <v>496</v>
      </c>
      <c r="D80" s="155" t="s">
        <v>260</v>
      </c>
      <c r="E80" s="156">
        <v>0</v>
      </c>
      <c r="F80" s="155"/>
      <c r="G80" s="155"/>
      <c r="H80" s="155"/>
      <c r="I80" s="155" t="s">
        <v>497</v>
      </c>
      <c r="J80" s="157"/>
      <c r="K80" s="157"/>
      <c r="L80" s="155"/>
      <c r="M80" s="157"/>
      <c r="N80" s="157"/>
      <c r="O80" s="157"/>
      <c r="P80" s="157"/>
      <c r="Q80" s="157"/>
      <c r="R80" s="157"/>
      <c r="S80" s="157"/>
      <c r="T80" s="157"/>
      <c r="U80" s="157"/>
      <c r="V80" s="157"/>
      <c r="W80" s="157"/>
      <c r="X80" s="158" t="s">
        <v>269</v>
      </c>
      <c r="Y80" s="158" t="s">
        <v>270</v>
      </c>
      <c r="Z80" s="158" t="s">
        <v>271</v>
      </c>
      <c r="AA80" s="158" t="s">
        <v>271</v>
      </c>
      <c r="AB80" s="158" t="s">
        <v>271</v>
      </c>
      <c r="AC80" s="158" t="s">
        <v>271</v>
      </c>
      <c r="AD80" s="158" t="s">
        <v>272</v>
      </c>
      <c r="AE80" s="158" t="s">
        <v>273</v>
      </c>
      <c r="AF80" s="157"/>
    </row>
    <row r="81" spans="1:32" s="137" customFormat="1" ht="30.75" customHeight="1" x14ac:dyDescent="0.25">
      <c r="A81" s="153">
        <v>90923</v>
      </c>
      <c r="B81" s="161" t="s">
        <v>498</v>
      </c>
      <c r="C81" s="161" t="s">
        <v>499</v>
      </c>
      <c r="D81" s="155" t="s">
        <v>260</v>
      </c>
      <c r="E81" s="156">
        <v>0</v>
      </c>
      <c r="F81" s="157"/>
      <c r="G81" s="172"/>
      <c r="H81" s="155" t="s">
        <v>500</v>
      </c>
      <c r="I81" s="159"/>
      <c r="J81" s="155"/>
      <c r="K81" s="155"/>
      <c r="L81" s="155"/>
      <c r="M81" s="159" t="s">
        <v>501</v>
      </c>
      <c r="N81" s="157"/>
      <c r="O81" s="159" t="s">
        <v>502</v>
      </c>
      <c r="P81" s="159" t="s">
        <v>503</v>
      </c>
      <c r="Q81" s="159" t="s">
        <v>504</v>
      </c>
      <c r="R81" s="157"/>
      <c r="S81" s="157"/>
      <c r="T81" s="159" t="s">
        <v>505</v>
      </c>
      <c r="U81" s="159" t="s">
        <v>287</v>
      </c>
      <c r="V81" s="157"/>
      <c r="W81" s="157"/>
      <c r="X81" s="158" t="s">
        <v>329</v>
      </c>
      <c r="Y81" s="158" t="s">
        <v>270</v>
      </c>
      <c r="Z81" s="158" t="s">
        <v>271</v>
      </c>
      <c r="AA81" s="158" t="s">
        <v>271</v>
      </c>
      <c r="AB81" s="158" t="s">
        <v>271</v>
      </c>
      <c r="AC81" s="158" t="s">
        <v>271</v>
      </c>
      <c r="AD81" s="158" t="s">
        <v>272</v>
      </c>
      <c r="AE81" s="158" t="s">
        <v>273</v>
      </c>
      <c r="AF81" s="157"/>
    </row>
    <row r="82" spans="1:32" s="137" customFormat="1" ht="30.75" customHeight="1" x14ac:dyDescent="0.25">
      <c r="A82" s="160">
        <v>91002</v>
      </c>
      <c r="B82" s="154" t="s">
        <v>506</v>
      </c>
      <c r="C82" s="159" t="s">
        <v>507</v>
      </c>
      <c r="D82" s="155" t="s">
        <v>260</v>
      </c>
      <c r="E82" s="156">
        <v>0</v>
      </c>
      <c r="F82" s="159"/>
      <c r="G82" s="159"/>
      <c r="H82" s="158" t="s">
        <v>223</v>
      </c>
      <c r="I82" s="158"/>
      <c r="J82" s="158"/>
      <c r="K82" s="158"/>
      <c r="L82" s="159" t="s">
        <v>508</v>
      </c>
      <c r="M82" s="157"/>
      <c r="N82" s="157"/>
      <c r="O82" s="157"/>
      <c r="P82" s="157"/>
      <c r="Q82" s="157"/>
      <c r="R82" s="157"/>
      <c r="S82" s="157"/>
      <c r="T82" s="157"/>
      <c r="U82" s="157"/>
      <c r="V82" s="157"/>
      <c r="W82" s="157"/>
      <c r="X82" s="158" t="s">
        <v>269</v>
      </c>
      <c r="Y82" s="158" t="s">
        <v>270</v>
      </c>
      <c r="Z82" s="158" t="s">
        <v>271</v>
      </c>
      <c r="AA82" s="158" t="s">
        <v>271</v>
      </c>
      <c r="AB82" s="158" t="s">
        <v>271</v>
      </c>
      <c r="AC82" s="158" t="s">
        <v>271</v>
      </c>
      <c r="AD82" s="158" t="s">
        <v>272</v>
      </c>
      <c r="AE82" s="158" t="s">
        <v>273</v>
      </c>
      <c r="AF82" s="157"/>
    </row>
    <row r="83" spans="1:32" s="137" customFormat="1" ht="30.75" customHeight="1" x14ac:dyDescent="0.25">
      <c r="A83" s="160">
        <v>91101</v>
      </c>
      <c r="B83" s="154" t="s">
        <v>509</v>
      </c>
      <c r="C83" s="159" t="s">
        <v>510</v>
      </c>
      <c r="D83" s="155" t="s">
        <v>260</v>
      </c>
      <c r="E83" s="156">
        <v>0</v>
      </c>
      <c r="F83" s="159"/>
      <c r="G83" s="159"/>
      <c r="H83" s="158" t="s">
        <v>223</v>
      </c>
      <c r="I83" s="158"/>
      <c r="J83" s="158"/>
      <c r="K83" s="158"/>
      <c r="L83" s="159" t="s">
        <v>511</v>
      </c>
      <c r="M83" s="157"/>
      <c r="N83" s="157"/>
      <c r="O83" s="157"/>
      <c r="P83" s="157"/>
      <c r="Q83" s="157"/>
      <c r="R83" s="157"/>
      <c r="S83" s="157"/>
      <c r="T83" s="157"/>
      <c r="U83" s="157"/>
      <c r="V83" s="157"/>
      <c r="W83" s="157"/>
      <c r="X83" s="158" t="s">
        <v>269</v>
      </c>
      <c r="Y83" s="158" t="s">
        <v>270</v>
      </c>
      <c r="Z83" s="158" t="s">
        <v>271</v>
      </c>
      <c r="AA83" s="158" t="s">
        <v>271</v>
      </c>
      <c r="AB83" s="158" t="s">
        <v>271</v>
      </c>
      <c r="AC83" s="158" t="s">
        <v>271</v>
      </c>
      <c r="AD83" s="158" t="s">
        <v>272</v>
      </c>
      <c r="AE83" s="158" t="s">
        <v>273</v>
      </c>
      <c r="AF83" s="157"/>
    </row>
    <row r="84" spans="1:32" s="137" customFormat="1" ht="30.75" customHeight="1" x14ac:dyDescent="0.25">
      <c r="A84" s="160">
        <v>91102</v>
      </c>
      <c r="B84" s="154" t="s">
        <v>512</v>
      </c>
      <c r="C84" s="159" t="s">
        <v>513</v>
      </c>
      <c r="D84" s="155" t="s">
        <v>260</v>
      </c>
      <c r="E84" s="156">
        <v>0</v>
      </c>
      <c r="F84" s="159"/>
      <c r="G84" s="159"/>
      <c r="H84" s="158" t="s">
        <v>223</v>
      </c>
      <c r="I84" s="158"/>
      <c r="J84" s="158"/>
      <c r="K84" s="158"/>
      <c r="L84" s="159" t="s">
        <v>514</v>
      </c>
      <c r="M84" s="157"/>
      <c r="N84" s="157"/>
      <c r="O84" s="157"/>
      <c r="P84" s="157"/>
      <c r="Q84" s="157"/>
      <c r="R84" s="157"/>
      <c r="S84" s="157"/>
      <c r="T84" s="157"/>
      <c r="U84" s="157"/>
      <c r="V84" s="157"/>
      <c r="W84" s="157"/>
      <c r="X84" s="158" t="s">
        <v>269</v>
      </c>
      <c r="Y84" s="158" t="s">
        <v>270</v>
      </c>
      <c r="Z84" s="158" t="s">
        <v>271</v>
      </c>
      <c r="AA84" s="158" t="s">
        <v>271</v>
      </c>
      <c r="AB84" s="158" t="s">
        <v>271</v>
      </c>
      <c r="AC84" s="158" t="s">
        <v>271</v>
      </c>
      <c r="AD84" s="158" t="s">
        <v>272</v>
      </c>
      <c r="AE84" s="158" t="s">
        <v>273</v>
      </c>
      <c r="AF84" s="157"/>
    </row>
    <row r="85" spans="1:32" s="137" customFormat="1" ht="30.75" customHeight="1" x14ac:dyDescent="0.25">
      <c r="A85" s="160">
        <v>91103</v>
      </c>
      <c r="B85" s="154" t="s">
        <v>515</v>
      </c>
      <c r="C85" s="159" t="s">
        <v>516</v>
      </c>
      <c r="D85" s="155" t="s">
        <v>260</v>
      </c>
      <c r="E85" s="156">
        <v>0</v>
      </c>
      <c r="F85" s="159"/>
      <c r="G85" s="159"/>
      <c r="H85" s="159"/>
      <c r="I85" s="159"/>
      <c r="J85" s="159"/>
      <c r="K85" s="159"/>
      <c r="L85" s="159" t="s">
        <v>517</v>
      </c>
      <c r="M85" s="157"/>
      <c r="N85" s="157"/>
      <c r="O85" s="157"/>
      <c r="P85" s="157"/>
      <c r="Q85" s="157"/>
      <c r="R85" s="157"/>
      <c r="S85" s="157"/>
      <c r="T85" s="157"/>
      <c r="U85" s="157"/>
      <c r="V85" s="157"/>
      <c r="W85" s="157"/>
      <c r="X85" s="158" t="s">
        <v>269</v>
      </c>
      <c r="Y85" s="158" t="s">
        <v>270</v>
      </c>
      <c r="Z85" s="158" t="s">
        <v>271</v>
      </c>
      <c r="AA85" s="158" t="s">
        <v>271</v>
      </c>
      <c r="AB85" s="158" t="s">
        <v>271</v>
      </c>
      <c r="AC85" s="158" t="s">
        <v>271</v>
      </c>
      <c r="AD85" s="158" t="s">
        <v>272</v>
      </c>
      <c r="AE85" s="158" t="s">
        <v>273</v>
      </c>
      <c r="AF85" s="157"/>
    </row>
    <row r="86" spans="1:32" s="137" customFormat="1" ht="30.75" customHeight="1" x14ac:dyDescent="0.25">
      <c r="A86" s="160">
        <v>91104</v>
      </c>
      <c r="B86" s="154" t="s">
        <v>518</v>
      </c>
      <c r="C86" s="159" t="s">
        <v>519</v>
      </c>
      <c r="D86" s="155" t="s">
        <v>260</v>
      </c>
      <c r="E86" s="156">
        <v>0</v>
      </c>
      <c r="F86" s="159"/>
      <c r="G86" s="159"/>
      <c r="H86" s="159"/>
      <c r="I86" s="159"/>
      <c r="J86" s="159"/>
      <c r="K86" s="159"/>
      <c r="L86" s="159"/>
      <c r="M86" s="157"/>
      <c r="N86" s="157"/>
      <c r="O86" s="157"/>
      <c r="P86" s="157"/>
      <c r="Q86" s="157"/>
      <c r="R86" s="157"/>
      <c r="S86" s="157"/>
      <c r="T86" s="157"/>
      <c r="U86" s="157"/>
      <c r="V86" s="157"/>
      <c r="W86" s="157"/>
      <c r="X86" s="158" t="s">
        <v>269</v>
      </c>
      <c r="Y86" s="158" t="s">
        <v>270</v>
      </c>
      <c r="Z86" s="158" t="s">
        <v>271</v>
      </c>
      <c r="AA86" s="158" t="s">
        <v>271</v>
      </c>
      <c r="AB86" s="158" t="s">
        <v>271</v>
      </c>
      <c r="AC86" s="158" t="s">
        <v>271</v>
      </c>
      <c r="AD86" s="158" t="s">
        <v>272</v>
      </c>
      <c r="AE86" s="158" t="s">
        <v>273</v>
      </c>
      <c r="AF86" s="157"/>
    </row>
    <row r="87" spans="1:32" s="137" customFormat="1" ht="30.75" customHeight="1" x14ac:dyDescent="0.25">
      <c r="A87" s="160">
        <v>91105</v>
      </c>
      <c r="B87" s="154" t="s">
        <v>520</v>
      </c>
      <c r="C87" s="159" t="s">
        <v>521</v>
      </c>
      <c r="D87" s="155" t="s">
        <v>260</v>
      </c>
      <c r="E87" s="156">
        <v>0</v>
      </c>
      <c r="F87" s="159"/>
      <c r="G87" s="159"/>
      <c r="H87" s="159"/>
      <c r="I87" s="159"/>
      <c r="J87" s="159"/>
      <c r="K87" s="159"/>
      <c r="L87" s="159"/>
      <c r="M87" s="157"/>
      <c r="N87" s="157"/>
      <c r="O87" s="157"/>
      <c r="P87" s="157"/>
      <c r="Q87" s="157"/>
      <c r="R87" s="157"/>
      <c r="S87" s="157"/>
      <c r="T87" s="157"/>
      <c r="U87" s="157"/>
      <c r="V87" s="157"/>
      <c r="W87" s="157"/>
      <c r="X87" s="158" t="s">
        <v>269</v>
      </c>
      <c r="Y87" s="158" t="s">
        <v>270</v>
      </c>
      <c r="Z87" s="158" t="s">
        <v>271</v>
      </c>
      <c r="AA87" s="158" t="s">
        <v>271</v>
      </c>
      <c r="AB87" s="158" t="s">
        <v>271</v>
      </c>
      <c r="AC87" s="158" t="s">
        <v>271</v>
      </c>
      <c r="AD87" s="158" t="s">
        <v>272</v>
      </c>
      <c r="AE87" s="158" t="s">
        <v>273</v>
      </c>
      <c r="AF87" s="157"/>
    </row>
    <row r="88" spans="1:32" s="137" customFormat="1" ht="30.75" customHeight="1" x14ac:dyDescent="0.25">
      <c r="A88" s="160">
        <v>91107</v>
      </c>
      <c r="B88" s="154" t="s">
        <v>522</v>
      </c>
      <c r="C88" s="159" t="s">
        <v>523</v>
      </c>
      <c r="D88" s="155" t="s">
        <v>260</v>
      </c>
      <c r="E88" s="156">
        <v>0</v>
      </c>
      <c r="F88" s="159"/>
      <c r="G88" s="159"/>
      <c r="H88" s="159"/>
      <c r="I88" s="159"/>
      <c r="J88" s="159"/>
      <c r="K88" s="159"/>
      <c r="L88" s="159"/>
      <c r="M88" s="157"/>
      <c r="N88" s="157"/>
      <c r="O88" s="157"/>
      <c r="P88" s="157"/>
      <c r="Q88" s="157"/>
      <c r="R88" s="157"/>
      <c r="S88" s="157"/>
      <c r="T88" s="157"/>
      <c r="U88" s="157"/>
      <c r="V88" s="157"/>
      <c r="W88" s="157"/>
      <c r="X88" s="158" t="s">
        <v>269</v>
      </c>
      <c r="Y88" s="158" t="s">
        <v>270</v>
      </c>
      <c r="Z88" s="158" t="s">
        <v>271</v>
      </c>
      <c r="AA88" s="158" t="s">
        <v>271</v>
      </c>
      <c r="AB88" s="158" t="s">
        <v>271</v>
      </c>
      <c r="AC88" s="158" t="s">
        <v>271</v>
      </c>
      <c r="AD88" s="158" t="s">
        <v>272</v>
      </c>
      <c r="AE88" s="158" t="s">
        <v>273</v>
      </c>
      <c r="AF88" s="157"/>
    </row>
    <row r="89" spans="1:32" s="137" customFormat="1" ht="30.75" customHeight="1" x14ac:dyDescent="0.25">
      <c r="A89" s="160">
        <v>91202</v>
      </c>
      <c r="B89" s="154" t="s">
        <v>524</v>
      </c>
      <c r="C89" s="159" t="s">
        <v>525</v>
      </c>
      <c r="D89" s="155" t="s">
        <v>260</v>
      </c>
      <c r="E89" s="156">
        <v>0</v>
      </c>
      <c r="F89" s="159"/>
      <c r="G89" s="159"/>
      <c r="H89" s="158" t="s">
        <v>223</v>
      </c>
      <c r="I89" s="158"/>
      <c r="J89" s="158"/>
      <c r="K89" s="158"/>
      <c r="L89" s="159" t="s">
        <v>526</v>
      </c>
      <c r="M89" s="157"/>
      <c r="N89" s="157"/>
      <c r="O89" s="157"/>
      <c r="P89" s="157"/>
      <c r="Q89" s="157"/>
      <c r="R89" s="157"/>
      <c r="S89" s="157"/>
      <c r="T89" s="157"/>
      <c r="U89" s="157"/>
      <c r="V89" s="157"/>
      <c r="W89" s="157"/>
      <c r="X89" s="158" t="s">
        <v>269</v>
      </c>
      <c r="Y89" s="158" t="s">
        <v>270</v>
      </c>
      <c r="Z89" s="158" t="s">
        <v>271</v>
      </c>
      <c r="AA89" s="158" t="s">
        <v>271</v>
      </c>
      <c r="AB89" s="158" t="s">
        <v>271</v>
      </c>
      <c r="AC89" s="158" t="s">
        <v>271</v>
      </c>
      <c r="AD89" s="158" t="s">
        <v>272</v>
      </c>
      <c r="AE89" s="158" t="s">
        <v>273</v>
      </c>
      <c r="AF89" s="157"/>
    </row>
    <row r="90" spans="1:32" s="137" customFormat="1" ht="30.75" customHeight="1" x14ac:dyDescent="0.25">
      <c r="A90" s="160">
        <v>91207</v>
      </c>
      <c r="B90" s="154" t="s">
        <v>527</v>
      </c>
      <c r="C90" s="159" t="s">
        <v>528</v>
      </c>
      <c r="D90" s="155" t="s">
        <v>260</v>
      </c>
      <c r="E90" s="156">
        <v>0</v>
      </c>
      <c r="F90" s="159"/>
      <c r="G90" s="159"/>
      <c r="H90" s="158" t="s">
        <v>223</v>
      </c>
      <c r="I90" s="155" t="s">
        <v>529</v>
      </c>
      <c r="J90" s="158"/>
      <c r="K90" s="158"/>
      <c r="L90" s="155" t="s">
        <v>530</v>
      </c>
      <c r="M90" s="158" t="s">
        <v>531</v>
      </c>
      <c r="N90" s="157"/>
      <c r="O90" s="155" t="s">
        <v>334</v>
      </c>
      <c r="P90" s="158"/>
      <c r="Q90" s="158"/>
      <c r="R90" s="158"/>
      <c r="S90" s="158"/>
      <c r="T90" s="157"/>
      <c r="U90" s="158"/>
      <c r="V90" s="158" t="s">
        <v>268</v>
      </c>
      <c r="W90" s="158"/>
      <c r="X90" s="158" t="s">
        <v>269</v>
      </c>
      <c r="Y90" s="158" t="s">
        <v>270</v>
      </c>
      <c r="Z90" s="158" t="s">
        <v>271</v>
      </c>
      <c r="AA90" s="158" t="s">
        <v>271</v>
      </c>
      <c r="AB90" s="158" t="s">
        <v>271</v>
      </c>
      <c r="AC90" s="158" t="s">
        <v>271</v>
      </c>
      <c r="AD90" s="158" t="s">
        <v>272</v>
      </c>
      <c r="AE90" s="158" t="s">
        <v>273</v>
      </c>
      <c r="AF90" s="157"/>
    </row>
    <row r="91" spans="1:32" s="137" customFormat="1" ht="30.75" customHeight="1" x14ac:dyDescent="0.25">
      <c r="A91" s="160">
        <v>91208</v>
      </c>
      <c r="B91" s="154" t="s">
        <v>532</v>
      </c>
      <c r="C91" s="159" t="s">
        <v>533</v>
      </c>
      <c r="D91" s="155" t="s">
        <v>260</v>
      </c>
      <c r="E91" s="156">
        <v>0</v>
      </c>
      <c r="F91" s="159"/>
      <c r="G91" s="159"/>
      <c r="H91" s="159" t="s">
        <v>279</v>
      </c>
      <c r="I91" s="159" t="s">
        <v>279</v>
      </c>
      <c r="J91" s="159" t="s">
        <v>279</v>
      </c>
      <c r="K91" s="159" t="s">
        <v>280</v>
      </c>
      <c r="L91" s="155"/>
      <c r="M91" s="157"/>
      <c r="N91" s="157"/>
      <c r="O91" s="157"/>
      <c r="P91" s="157"/>
      <c r="Q91" s="157"/>
      <c r="R91" s="157"/>
      <c r="S91" s="157"/>
      <c r="T91" s="157"/>
      <c r="U91" s="157"/>
      <c r="V91" s="157"/>
      <c r="W91" s="157"/>
      <c r="X91" s="158" t="s">
        <v>269</v>
      </c>
      <c r="Y91" s="158" t="s">
        <v>270</v>
      </c>
      <c r="Z91" s="158" t="s">
        <v>271</v>
      </c>
      <c r="AA91" s="158" t="s">
        <v>271</v>
      </c>
      <c r="AB91" s="158" t="s">
        <v>271</v>
      </c>
      <c r="AC91" s="158" t="s">
        <v>271</v>
      </c>
      <c r="AD91" s="158" t="s">
        <v>272</v>
      </c>
      <c r="AE91" s="158" t="s">
        <v>273</v>
      </c>
      <c r="AF91" s="157"/>
    </row>
    <row r="92" spans="1:32" s="137" customFormat="1" ht="30.75" customHeight="1" x14ac:dyDescent="0.25">
      <c r="A92" s="160">
        <v>91209</v>
      </c>
      <c r="B92" s="154" t="s">
        <v>534</v>
      </c>
      <c r="C92" s="159" t="s">
        <v>535</v>
      </c>
      <c r="D92" s="155" t="s">
        <v>260</v>
      </c>
      <c r="E92" s="156">
        <v>0</v>
      </c>
      <c r="F92" s="159"/>
      <c r="G92" s="159"/>
      <c r="H92" s="158" t="s">
        <v>223</v>
      </c>
      <c r="I92" s="158"/>
      <c r="J92" s="158"/>
      <c r="K92" s="158"/>
      <c r="L92" s="155" t="s">
        <v>536</v>
      </c>
      <c r="M92" s="157"/>
      <c r="N92" s="157"/>
      <c r="O92" s="157"/>
      <c r="P92" s="157"/>
      <c r="Q92" s="157"/>
      <c r="R92" s="157"/>
      <c r="S92" s="157"/>
      <c r="T92" s="157"/>
      <c r="U92" s="157"/>
      <c r="V92" s="157"/>
      <c r="W92" s="157"/>
      <c r="X92" s="158" t="s">
        <v>269</v>
      </c>
      <c r="Y92" s="158" t="s">
        <v>270</v>
      </c>
      <c r="Z92" s="158" t="s">
        <v>271</v>
      </c>
      <c r="AA92" s="158" t="s">
        <v>271</v>
      </c>
      <c r="AB92" s="158" t="s">
        <v>271</v>
      </c>
      <c r="AC92" s="158" t="s">
        <v>271</v>
      </c>
      <c r="AD92" s="158" t="s">
        <v>272</v>
      </c>
      <c r="AE92" s="158" t="s">
        <v>273</v>
      </c>
      <c r="AF92" s="157"/>
    </row>
    <row r="93" spans="1:32" s="137" customFormat="1" ht="30.75" customHeight="1" x14ac:dyDescent="0.25">
      <c r="A93" s="160">
        <v>91210</v>
      </c>
      <c r="B93" s="154" t="s">
        <v>537</v>
      </c>
      <c r="C93" s="159" t="s">
        <v>538</v>
      </c>
      <c r="D93" s="155" t="s">
        <v>260</v>
      </c>
      <c r="E93" s="156">
        <v>0</v>
      </c>
      <c r="F93" s="159"/>
      <c r="G93" s="159"/>
      <c r="H93" s="158" t="s">
        <v>223</v>
      </c>
      <c r="I93" s="158"/>
      <c r="J93" s="158"/>
      <c r="K93" s="158"/>
      <c r="L93" s="159" t="s">
        <v>539</v>
      </c>
      <c r="M93" s="157"/>
      <c r="N93" s="157"/>
      <c r="O93" s="157"/>
      <c r="P93" s="157"/>
      <c r="Q93" s="157"/>
      <c r="R93" s="157"/>
      <c r="S93" s="157"/>
      <c r="T93" s="157"/>
      <c r="U93" s="157"/>
      <c r="V93" s="157"/>
      <c r="W93" s="157"/>
      <c r="X93" s="158" t="s">
        <v>269</v>
      </c>
      <c r="Y93" s="158" t="s">
        <v>270</v>
      </c>
      <c r="Z93" s="158" t="s">
        <v>271</v>
      </c>
      <c r="AA93" s="158" t="s">
        <v>271</v>
      </c>
      <c r="AB93" s="158" t="s">
        <v>271</v>
      </c>
      <c r="AC93" s="158" t="s">
        <v>271</v>
      </c>
      <c r="AD93" s="158" t="s">
        <v>272</v>
      </c>
      <c r="AE93" s="158" t="s">
        <v>273</v>
      </c>
      <c r="AF93" s="157"/>
    </row>
    <row r="94" spans="1:32" s="137" customFormat="1" ht="30.75" customHeight="1" x14ac:dyDescent="0.25">
      <c r="A94" s="160">
        <v>91211</v>
      </c>
      <c r="B94" s="154" t="s">
        <v>540</v>
      </c>
      <c r="C94" s="159" t="s">
        <v>541</v>
      </c>
      <c r="D94" s="155" t="s">
        <v>260</v>
      </c>
      <c r="E94" s="156">
        <v>0</v>
      </c>
      <c r="F94" s="159"/>
      <c r="G94" s="159"/>
      <c r="H94" s="154"/>
      <c r="I94" s="159"/>
      <c r="J94" s="158"/>
      <c r="K94" s="158"/>
      <c r="L94" s="159" t="s">
        <v>542</v>
      </c>
      <c r="M94" s="157"/>
      <c r="N94" s="157"/>
      <c r="O94" s="157"/>
      <c r="P94" s="157"/>
      <c r="Q94" s="157"/>
      <c r="R94" s="157"/>
      <c r="S94" s="157"/>
      <c r="T94" s="157"/>
      <c r="U94" s="157"/>
      <c r="V94" s="157"/>
      <c r="W94" s="157"/>
      <c r="X94" s="158" t="s">
        <v>269</v>
      </c>
      <c r="Y94" s="158" t="s">
        <v>270</v>
      </c>
      <c r="Z94" s="158" t="s">
        <v>271</v>
      </c>
      <c r="AA94" s="158" t="s">
        <v>271</v>
      </c>
      <c r="AB94" s="158" t="s">
        <v>271</v>
      </c>
      <c r="AC94" s="158" t="s">
        <v>271</v>
      </c>
      <c r="AD94" s="158" t="s">
        <v>272</v>
      </c>
      <c r="AE94" s="158" t="s">
        <v>273</v>
      </c>
      <c r="AF94" s="157"/>
    </row>
    <row r="95" spans="1:32" s="137" customFormat="1" ht="30.75" customHeight="1" x14ac:dyDescent="0.25">
      <c r="A95" s="160">
        <v>91212</v>
      </c>
      <c r="B95" s="154" t="s">
        <v>543</v>
      </c>
      <c r="C95" s="159" t="s">
        <v>544</v>
      </c>
      <c r="D95" s="155" t="s">
        <v>260</v>
      </c>
      <c r="E95" s="156">
        <v>0</v>
      </c>
      <c r="F95" s="159"/>
      <c r="G95" s="159"/>
      <c r="H95" s="158"/>
      <c r="I95" s="158"/>
      <c r="J95" s="158"/>
      <c r="K95" s="158"/>
      <c r="L95" s="155"/>
      <c r="M95" s="157"/>
      <c r="N95" s="157"/>
      <c r="O95" s="157"/>
      <c r="P95" s="157"/>
      <c r="Q95" s="157"/>
      <c r="R95" s="157"/>
      <c r="S95" s="157"/>
      <c r="T95" s="157"/>
      <c r="U95" s="157"/>
      <c r="V95" s="157"/>
      <c r="W95" s="157"/>
      <c r="X95" s="158" t="s">
        <v>269</v>
      </c>
      <c r="Y95" s="158" t="s">
        <v>270</v>
      </c>
      <c r="Z95" s="158" t="s">
        <v>271</v>
      </c>
      <c r="AA95" s="158" t="s">
        <v>271</v>
      </c>
      <c r="AB95" s="158" t="s">
        <v>271</v>
      </c>
      <c r="AC95" s="158" t="s">
        <v>271</v>
      </c>
      <c r="AD95" s="158" t="s">
        <v>272</v>
      </c>
      <c r="AE95" s="158" t="s">
        <v>273</v>
      </c>
      <c r="AF95" s="157"/>
    </row>
    <row r="96" spans="1:32" s="137" customFormat="1" ht="30.75" customHeight="1" x14ac:dyDescent="0.25">
      <c r="A96" s="160">
        <v>91213</v>
      </c>
      <c r="B96" s="154" t="s">
        <v>545</v>
      </c>
      <c r="C96" s="159" t="s">
        <v>546</v>
      </c>
      <c r="D96" s="155" t="s">
        <v>260</v>
      </c>
      <c r="E96" s="156">
        <v>0</v>
      </c>
      <c r="F96" s="159"/>
      <c r="G96" s="159"/>
      <c r="H96" s="158"/>
      <c r="I96" s="158"/>
      <c r="J96" s="158"/>
      <c r="K96" s="158"/>
      <c r="L96" s="159" t="s">
        <v>547</v>
      </c>
      <c r="M96" s="157"/>
      <c r="N96" s="157"/>
      <c r="O96" s="157"/>
      <c r="P96" s="157"/>
      <c r="Q96" s="157"/>
      <c r="R96" s="157"/>
      <c r="S96" s="157"/>
      <c r="T96" s="157"/>
      <c r="U96" s="157"/>
      <c r="V96" s="157"/>
      <c r="W96" s="157"/>
      <c r="X96" s="158" t="s">
        <v>269</v>
      </c>
      <c r="Y96" s="158" t="s">
        <v>270</v>
      </c>
      <c r="Z96" s="158" t="s">
        <v>271</v>
      </c>
      <c r="AA96" s="158" t="s">
        <v>271</v>
      </c>
      <c r="AB96" s="158" t="s">
        <v>271</v>
      </c>
      <c r="AC96" s="158" t="s">
        <v>271</v>
      </c>
      <c r="AD96" s="158" t="s">
        <v>272</v>
      </c>
      <c r="AE96" s="158" t="s">
        <v>273</v>
      </c>
      <c r="AF96" s="157"/>
    </row>
    <row r="97" spans="1:32" s="137" customFormat="1" ht="30.75" customHeight="1" x14ac:dyDescent="0.25">
      <c r="A97" s="160">
        <v>91214</v>
      </c>
      <c r="B97" s="154" t="s">
        <v>548</v>
      </c>
      <c r="C97" s="159" t="s">
        <v>549</v>
      </c>
      <c r="D97" s="155" t="s">
        <v>260</v>
      </c>
      <c r="E97" s="156">
        <v>0</v>
      </c>
      <c r="F97" s="159"/>
      <c r="G97" s="159"/>
      <c r="H97" s="158" t="s">
        <v>223</v>
      </c>
      <c r="I97" s="158"/>
      <c r="J97" s="158"/>
      <c r="K97" s="158"/>
      <c r="L97" s="155" t="s">
        <v>550</v>
      </c>
      <c r="M97" s="157"/>
      <c r="N97" s="157"/>
      <c r="O97" s="157"/>
      <c r="P97" s="157"/>
      <c r="Q97" s="157"/>
      <c r="R97" s="157"/>
      <c r="S97" s="157"/>
      <c r="T97" s="157"/>
      <c r="U97" s="157"/>
      <c r="V97" s="157"/>
      <c r="W97" s="157"/>
      <c r="X97" s="158" t="s">
        <v>269</v>
      </c>
      <c r="Y97" s="158" t="s">
        <v>270</v>
      </c>
      <c r="Z97" s="158" t="s">
        <v>271</v>
      </c>
      <c r="AA97" s="158" t="s">
        <v>271</v>
      </c>
      <c r="AB97" s="158" t="s">
        <v>271</v>
      </c>
      <c r="AC97" s="158" t="s">
        <v>271</v>
      </c>
      <c r="AD97" s="158" t="s">
        <v>272</v>
      </c>
      <c r="AE97" s="158" t="s">
        <v>273</v>
      </c>
      <c r="AF97" s="157"/>
    </row>
    <row r="98" spans="1:32" s="137" customFormat="1" ht="30.75" customHeight="1" x14ac:dyDescent="0.25">
      <c r="A98" s="171">
        <v>91215</v>
      </c>
      <c r="B98" s="161" t="s">
        <v>551</v>
      </c>
      <c r="C98" s="159" t="s">
        <v>552</v>
      </c>
      <c r="D98" s="155" t="s">
        <v>260</v>
      </c>
      <c r="E98" s="156">
        <v>0</v>
      </c>
      <c r="F98" s="155"/>
      <c r="G98" s="155"/>
      <c r="H98" s="157" t="s">
        <v>223</v>
      </c>
      <c r="I98" s="157"/>
      <c r="J98" s="157"/>
      <c r="K98" s="157"/>
      <c r="L98" s="155" t="s">
        <v>553</v>
      </c>
      <c r="M98" s="157"/>
      <c r="N98" s="157"/>
      <c r="O98" s="157"/>
      <c r="P98" s="157"/>
      <c r="Q98" s="157"/>
      <c r="R98" s="157"/>
      <c r="S98" s="157"/>
      <c r="T98" s="157"/>
      <c r="U98" s="157"/>
      <c r="V98" s="157"/>
      <c r="W98" s="157"/>
      <c r="X98" s="158" t="s">
        <v>329</v>
      </c>
      <c r="Y98" s="158" t="s">
        <v>270</v>
      </c>
      <c r="Z98" s="158" t="s">
        <v>271</v>
      </c>
      <c r="AA98" s="158" t="s">
        <v>271</v>
      </c>
      <c r="AB98" s="158" t="s">
        <v>271</v>
      </c>
      <c r="AC98" s="158" t="s">
        <v>271</v>
      </c>
      <c r="AD98" s="158" t="s">
        <v>272</v>
      </c>
      <c r="AE98" s="158" t="s">
        <v>273</v>
      </c>
      <c r="AF98" s="157"/>
    </row>
    <row r="99" spans="1:32" s="137" customFormat="1" ht="30.75" customHeight="1" x14ac:dyDescent="0.25">
      <c r="A99" s="160">
        <v>91401</v>
      </c>
      <c r="B99" s="154" t="s">
        <v>554</v>
      </c>
      <c r="C99" s="159" t="s">
        <v>555</v>
      </c>
      <c r="D99" s="155" t="s">
        <v>260</v>
      </c>
      <c r="E99" s="156">
        <v>0</v>
      </c>
      <c r="F99" s="159"/>
      <c r="G99" s="159"/>
      <c r="H99" s="154" t="s">
        <v>223</v>
      </c>
      <c r="I99" s="158"/>
      <c r="J99" s="158"/>
      <c r="K99" s="158"/>
      <c r="L99" s="155"/>
      <c r="M99" s="157"/>
      <c r="N99" s="157"/>
      <c r="O99" s="157"/>
      <c r="P99" s="157"/>
      <c r="Q99" s="157"/>
      <c r="R99" s="157"/>
      <c r="S99" s="157"/>
      <c r="T99" s="157"/>
      <c r="U99" s="157"/>
      <c r="V99" s="157"/>
      <c r="W99" s="157"/>
      <c r="X99" s="158" t="s">
        <v>269</v>
      </c>
      <c r="Y99" s="158" t="s">
        <v>270</v>
      </c>
      <c r="Z99" s="158" t="s">
        <v>271</v>
      </c>
      <c r="AA99" s="158" t="s">
        <v>271</v>
      </c>
      <c r="AB99" s="158" t="s">
        <v>271</v>
      </c>
      <c r="AC99" s="158" t="s">
        <v>271</v>
      </c>
      <c r="AD99" s="158" t="s">
        <v>272</v>
      </c>
      <c r="AE99" s="158" t="s">
        <v>273</v>
      </c>
      <c r="AF99" s="157"/>
    </row>
    <row r="100" spans="1:32" s="137" customFormat="1" ht="30.75" customHeight="1" x14ac:dyDescent="0.25">
      <c r="A100" s="160">
        <v>91402</v>
      </c>
      <c r="B100" s="154" t="s">
        <v>556</v>
      </c>
      <c r="C100" s="159" t="s">
        <v>557</v>
      </c>
      <c r="D100" s="155" t="s">
        <v>260</v>
      </c>
      <c r="E100" s="156">
        <v>0</v>
      </c>
      <c r="F100" s="159"/>
      <c r="G100" s="159"/>
      <c r="H100" s="154" t="s">
        <v>223</v>
      </c>
      <c r="I100" s="158"/>
      <c r="J100" s="158"/>
      <c r="K100" s="158"/>
      <c r="L100" s="155"/>
      <c r="M100" s="157"/>
      <c r="N100" s="157"/>
      <c r="O100" s="157"/>
      <c r="P100" s="157"/>
      <c r="Q100" s="157"/>
      <c r="R100" s="157"/>
      <c r="S100" s="157"/>
      <c r="T100" s="157"/>
      <c r="U100" s="157"/>
      <c r="V100" s="157"/>
      <c r="W100" s="157"/>
      <c r="X100" s="158" t="s">
        <v>269</v>
      </c>
      <c r="Y100" s="158" t="s">
        <v>270</v>
      </c>
      <c r="Z100" s="158" t="s">
        <v>271</v>
      </c>
      <c r="AA100" s="158" t="s">
        <v>271</v>
      </c>
      <c r="AB100" s="158" t="s">
        <v>271</v>
      </c>
      <c r="AC100" s="158" t="s">
        <v>271</v>
      </c>
      <c r="AD100" s="158" t="s">
        <v>272</v>
      </c>
      <c r="AE100" s="158" t="s">
        <v>273</v>
      </c>
      <c r="AF100" s="157"/>
    </row>
    <row r="101" spans="1:32" s="137" customFormat="1" ht="30.75" customHeight="1" x14ac:dyDescent="0.25">
      <c r="A101" s="160">
        <v>91403</v>
      </c>
      <c r="B101" s="154" t="s">
        <v>558</v>
      </c>
      <c r="C101" s="159" t="s">
        <v>559</v>
      </c>
      <c r="D101" s="155" t="s">
        <v>260</v>
      </c>
      <c r="E101" s="156">
        <v>0</v>
      </c>
      <c r="F101" s="159"/>
      <c r="G101" s="159"/>
      <c r="H101" s="154" t="s">
        <v>223</v>
      </c>
      <c r="I101" s="158"/>
      <c r="J101" s="158"/>
      <c r="K101" s="158"/>
      <c r="L101" s="155"/>
      <c r="M101" s="157"/>
      <c r="N101" s="157"/>
      <c r="O101" s="157"/>
      <c r="P101" s="157"/>
      <c r="Q101" s="157"/>
      <c r="R101" s="157"/>
      <c r="S101" s="157"/>
      <c r="T101" s="157"/>
      <c r="U101" s="157"/>
      <c r="V101" s="157"/>
      <c r="W101" s="157"/>
      <c r="X101" s="158" t="s">
        <v>269</v>
      </c>
      <c r="Y101" s="158" t="s">
        <v>270</v>
      </c>
      <c r="Z101" s="158" t="s">
        <v>271</v>
      </c>
      <c r="AA101" s="158" t="s">
        <v>271</v>
      </c>
      <c r="AB101" s="158" t="s">
        <v>271</v>
      </c>
      <c r="AC101" s="158" t="s">
        <v>271</v>
      </c>
      <c r="AD101" s="158" t="s">
        <v>272</v>
      </c>
      <c r="AE101" s="158" t="s">
        <v>273</v>
      </c>
      <c r="AF101" s="157"/>
    </row>
    <row r="102" spans="1:32" s="137" customFormat="1" ht="30.75" customHeight="1" x14ac:dyDescent="0.25">
      <c r="A102" s="160">
        <v>91404</v>
      </c>
      <c r="B102" s="154" t="s">
        <v>560</v>
      </c>
      <c r="C102" s="159" t="s">
        <v>561</v>
      </c>
      <c r="D102" s="155" t="s">
        <v>260</v>
      </c>
      <c r="E102" s="156">
        <v>0</v>
      </c>
      <c r="F102" s="159"/>
      <c r="G102" s="159"/>
      <c r="H102" s="154" t="s">
        <v>223</v>
      </c>
      <c r="I102" s="158"/>
      <c r="J102" s="158"/>
      <c r="K102" s="158"/>
      <c r="L102" s="155"/>
      <c r="M102" s="157"/>
      <c r="N102" s="157"/>
      <c r="O102" s="157"/>
      <c r="P102" s="157"/>
      <c r="Q102" s="157"/>
      <c r="R102" s="157"/>
      <c r="S102" s="157"/>
      <c r="T102" s="157"/>
      <c r="U102" s="157"/>
      <c r="V102" s="157"/>
      <c r="W102" s="157"/>
      <c r="X102" s="158" t="s">
        <v>269</v>
      </c>
      <c r="Y102" s="158" t="s">
        <v>270</v>
      </c>
      <c r="Z102" s="158" t="s">
        <v>271</v>
      </c>
      <c r="AA102" s="158" t="s">
        <v>271</v>
      </c>
      <c r="AB102" s="158" t="s">
        <v>271</v>
      </c>
      <c r="AC102" s="158" t="s">
        <v>271</v>
      </c>
      <c r="AD102" s="158" t="s">
        <v>272</v>
      </c>
      <c r="AE102" s="158" t="s">
        <v>273</v>
      </c>
      <c r="AF102" s="157"/>
    </row>
    <row r="103" spans="1:32" s="137" customFormat="1" ht="30.75" customHeight="1" x14ac:dyDescent="0.25">
      <c r="A103" s="160">
        <v>91405</v>
      </c>
      <c r="B103" s="154" t="s">
        <v>562</v>
      </c>
      <c r="C103" s="159" t="s">
        <v>563</v>
      </c>
      <c r="D103" s="155" t="s">
        <v>260</v>
      </c>
      <c r="E103" s="156">
        <v>0</v>
      </c>
      <c r="F103" s="159"/>
      <c r="G103" s="159"/>
      <c r="H103" s="154" t="s">
        <v>223</v>
      </c>
      <c r="I103" s="158"/>
      <c r="J103" s="158"/>
      <c r="K103" s="158"/>
      <c r="L103" s="155"/>
      <c r="M103" s="157"/>
      <c r="N103" s="157"/>
      <c r="O103" s="157"/>
      <c r="P103" s="157"/>
      <c r="Q103" s="157"/>
      <c r="R103" s="157"/>
      <c r="S103" s="157"/>
      <c r="T103" s="157"/>
      <c r="U103" s="157"/>
      <c r="V103" s="157"/>
      <c r="W103" s="157"/>
      <c r="X103" s="158" t="s">
        <v>269</v>
      </c>
      <c r="Y103" s="158" t="s">
        <v>270</v>
      </c>
      <c r="Z103" s="158" t="s">
        <v>271</v>
      </c>
      <c r="AA103" s="158" t="s">
        <v>271</v>
      </c>
      <c r="AB103" s="158" t="s">
        <v>271</v>
      </c>
      <c r="AC103" s="158" t="s">
        <v>271</v>
      </c>
      <c r="AD103" s="158" t="s">
        <v>272</v>
      </c>
      <c r="AE103" s="158" t="s">
        <v>273</v>
      </c>
      <c r="AF103" s="157"/>
    </row>
    <row r="104" spans="1:32" s="137" customFormat="1" ht="30.75" customHeight="1" x14ac:dyDescent="0.25">
      <c r="A104" s="160">
        <v>91406</v>
      </c>
      <c r="B104" s="154" t="s">
        <v>564</v>
      </c>
      <c r="C104" s="159" t="s">
        <v>565</v>
      </c>
      <c r="D104" s="155" t="s">
        <v>260</v>
      </c>
      <c r="E104" s="156">
        <v>0</v>
      </c>
      <c r="F104" s="159"/>
      <c r="G104" s="159"/>
      <c r="H104" s="158" t="s">
        <v>223</v>
      </c>
      <c r="I104" s="158"/>
      <c r="J104" s="158"/>
      <c r="K104" s="158"/>
      <c r="L104" s="155" t="s">
        <v>566</v>
      </c>
      <c r="M104" s="157"/>
      <c r="N104" s="157"/>
      <c r="O104" s="157"/>
      <c r="P104" s="157"/>
      <c r="Q104" s="157"/>
      <c r="R104" s="157"/>
      <c r="S104" s="157"/>
      <c r="T104" s="157"/>
      <c r="U104" s="157"/>
      <c r="V104" s="157"/>
      <c r="W104" s="157"/>
      <c r="X104" s="158" t="s">
        <v>269</v>
      </c>
      <c r="Y104" s="158" t="s">
        <v>270</v>
      </c>
      <c r="Z104" s="158" t="s">
        <v>271</v>
      </c>
      <c r="AA104" s="158" t="s">
        <v>271</v>
      </c>
      <c r="AB104" s="158" t="s">
        <v>271</v>
      </c>
      <c r="AC104" s="158" t="s">
        <v>271</v>
      </c>
      <c r="AD104" s="158" t="s">
        <v>272</v>
      </c>
      <c r="AE104" s="158" t="s">
        <v>273</v>
      </c>
      <c r="AF104" s="157"/>
    </row>
    <row r="105" spans="1:32" s="137" customFormat="1" ht="30.75" customHeight="1" x14ac:dyDescent="0.25">
      <c r="A105" s="160">
        <v>91407</v>
      </c>
      <c r="B105" s="154" t="s">
        <v>567</v>
      </c>
      <c r="C105" s="159" t="s">
        <v>568</v>
      </c>
      <c r="D105" s="155" t="s">
        <v>260</v>
      </c>
      <c r="E105" s="156">
        <v>0</v>
      </c>
      <c r="F105" s="159"/>
      <c r="G105" s="159"/>
      <c r="H105" s="154" t="s">
        <v>223</v>
      </c>
      <c r="I105" s="158"/>
      <c r="J105" s="158"/>
      <c r="K105" s="158"/>
      <c r="L105" s="155"/>
      <c r="M105" s="157"/>
      <c r="N105" s="157"/>
      <c r="O105" s="157"/>
      <c r="P105" s="157"/>
      <c r="Q105" s="157"/>
      <c r="R105" s="157"/>
      <c r="S105" s="157"/>
      <c r="T105" s="157"/>
      <c r="U105" s="157"/>
      <c r="V105" s="157"/>
      <c r="W105" s="157"/>
      <c r="X105" s="158" t="s">
        <v>269</v>
      </c>
      <c r="Y105" s="158" t="s">
        <v>270</v>
      </c>
      <c r="Z105" s="158" t="s">
        <v>271</v>
      </c>
      <c r="AA105" s="158" t="s">
        <v>271</v>
      </c>
      <c r="AB105" s="158" t="s">
        <v>271</v>
      </c>
      <c r="AC105" s="158" t="s">
        <v>271</v>
      </c>
      <c r="AD105" s="158" t="s">
        <v>272</v>
      </c>
      <c r="AE105" s="158" t="s">
        <v>273</v>
      </c>
      <c r="AF105" s="157"/>
    </row>
    <row r="106" spans="1:32" s="137" customFormat="1" ht="30.75" customHeight="1" x14ac:dyDescent="0.25">
      <c r="A106" s="160">
        <v>91408</v>
      </c>
      <c r="B106" s="154" t="s">
        <v>569</v>
      </c>
      <c r="C106" s="159" t="s">
        <v>570</v>
      </c>
      <c r="D106" s="155" t="s">
        <v>260</v>
      </c>
      <c r="E106" s="156">
        <v>0</v>
      </c>
      <c r="F106" s="159"/>
      <c r="G106" s="159"/>
      <c r="H106" s="154" t="s">
        <v>223</v>
      </c>
      <c r="I106" s="158"/>
      <c r="J106" s="158"/>
      <c r="K106" s="158"/>
      <c r="L106" s="155"/>
      <c r="M106" s="157"/>
      <c r="N106" s="157"/>
      <c r="O106" s="157"/>
      <c r="P106" s="157"/>
      <c r="Q106" s="157"/>
      <c r="R106" s="157"/>
      <c r="S106" s="157"/>
      <c r="T106" s="157"/>
      <c r="U106" s="157"/>
      <c r="V106" s="157"/>
      <c r="W106" s="157"/>
      <c r="X106" s="158" t="s">
        <v>269</v>
      </c>
      <c r="Y106" s="158" t="s">
        <v>270</v>
      </c>
      <c r="Z106" s="158" t="s">
        <v>271</v>
      </c>
      <c r="AA106" s="158" t="s">
        <v>271</v>
      </c>
      <c r="AB106" s="158" t="s">
        <v>271</v>
      </c>
      <c r="AC106" s="158" t="s">
        <v>271</v>
      </c>
      <c r="AD106" s="158" t="s">
        <v>272</v>
      </c>
      <c r="AE106" s="158" t="s">
        <v>273</v>
      </c>
      <c r="AF106" s="157"/>
    </row>
    <row r="107" spans="1:32" s="152" customFormat="1" ht="30.75" customHeight="1" x14ac:dyDescent="0.25">
      <c r="A107" s="160">
        <v>4200</v>
      </c>
      <c r="B107" s="154" t="s">
        <v>571</v>
      </c>
      <c r="C107" s="159" t="s">
        <v>572</v>
      </c>
      <c r="D107" s="155" t="s">
        <v>260</v>
      </c>
      <c r="E107" s="156">
        <v>0</v>
      </c>
      <c r="F107" s="155"/>
      <c r="G107" s="155"/>
      <c r="H107" s="161" t="s">
        <v>223</v>
      </c>
      <c r="I107" s="157"/>
      <c r="J107" s="157"/>
      <c r="K107" s="157"/>
      <c r="L107" s="155"/>
      <c r="M107" s="158"/>
      <c r="N107" s="158"/>
      <c r="O107" s="158"/>
      <c r="P107" s="158"/>
      <c r="Q107" s="158"/>
      <c r="R107" s="158"/>
      <c r="S107" s="158"/>
      <c r="T107" s="158"/>
      <c r="U107" s="158"/>
      <c r="V107" s="158"/>
      <c r="W107" s="158"/>
      <c r="X107" s="158" t="s">
        <v>269</v>
      </c>
      <c r="Y107" s="158" t="s">
        <v>270</v>
      </c>
      <c r="Z107" s="158" t="s">
        <v>271</v>
      </c>
      <c r="AA107" s="158" t="s">
        <v>271</v>
      </c>
      <c r="AB107" s="158" t="s">
        <v>271</v>
      </c>
      <c r="AC107" s="158" t="s">
        <v>271</v>
      </c>
      <c r="AD107" s="158" t="s">
        <v>272</v>
      </c>
      <c r="AE107" s="158" t="s">
        <v>273</v>
      </c>
      <c r="AF107" s="158"/>
    </row>
    <row r="108" spans="1:32" s="137" customFormat="1" ht="30.75" customHeight="1" x14ac:dyDescent="0.25">
      <c r="A108" s="160">
        <v>91701</v>
      </c>
      <c r="B108" s="154" t="s">
        <v>573</v>
      </c>
      <c r="C108" s="159" t="s">
        <v>574</v>
      </c>
      <c r="D108" s="155" t="s">
        <v>260</v>
      </c>
      <c r="E108" s="156">
        <v>0</v>
      </c>
      <c r="F108" s="155"/>
      <c r="G108" s="155"/>
      <c r="H108" s="161" t="s">
        <v>223</v>
      </c>
      <c r="I108" s="157"/>
      <c r="J108" s="157"/>
      <c r="K108" s="157"/>
      <c r="L108" s="155"/>
      <c r="M108" s="157"/>
      <c r="N108" s="157"/>
      <c r="O108" s="157"/>
      <c r="P108" s="157"/>
      <c r="Q108" s="157"/>
      <c r="R108" s="157"/>
      <c r="S108" s="157"/>
      <c r="T108" s="157"/>
      <c r="U108" s="157"/>
      <c r="V108" s="157"/>
      <c r="W108" s="157"/>
      <c r="X108" s="158" t="s">
        <v>269</v>
      </c>
      <c r="Y108" s="158" t="s">
        <v>270</v>
      </c>
      <c r="Z108" s="158" t="s">
        <v>271</v>
      </c>
      <c r="AA108" s="158" t="s">
        <v>271</v>
      </c>
      <c r="AB108" s="158" t="s">
        <v>271</v>
      </c>
      <c r="AC108" s="158" t="s">
        <v>271</v>
      </c>
      <c r="AD108" s="158" t="s">
        <v>272</v>
      </c>
      <c r="AE108" s="158" t="s">
        <v>273</v>
      </c>
      <c r="AF108" s="157"/>
    </row>
    <row r="109" spans="1:32" s="137" customFormat="1" ht="30.75" customHeight="1" x14ac:dyDescent="0.25">
      <c r="A109" s="160">
        <v>91702</v>
      </c>
      <c r="B109" s="154" t="s">
        <v>575</v>
      </c>
      <c r="C109" s="159" t="s">
        <v>576</v>
      </c>
      <c r="D109" s="155" t="s">
        <v>260</v>
      </c>
      <c r="E109" s="156">
        <v>0</v>
      </c>
      <c r="F109" s="155"/>
      <c r="G109" s="155"/>
      <c r="H109" s="157" t="s">
        <v>223</v>
      </c>
      <c r="I109" s="157"/>
      <c r="J109" s="157"/>
      <c r="K109" s="157"/>
      <c r="L109" s="155" t="s">
        <v>577</v>
      </c>
      <c r="M109" s="157"/>
      <c r="N109" s="157"/>
      <c r="O109" s="157"/>
      <c r="P109" s="157"/>
      <c r="Q109" s="157"/>
      <c r="R109" s="157"/>
      <c r="S109" s="157"/>
      <c r="T109" s="157"/>
      <c r="U109" s="157"/>
      <c r="V109" s="157"/>
      <c r="W109" s="157"/>
      <c r="X109" s="158" t="s">
        <v>269</v>
      </c>
      <c r="Y109" s="158" t="s">
        <v>270</v>
      </c>
      <c r="Z109" s="158" t="s">
        <v>271</v>
      </c>
      <c r="AA109" s="158" t="s">
        <v>271</v>
      </c>
      <c r="AB109" s="158" t="s">
        <v>271</v>
      </c>
      <c r="AC109" s="158" t="s">
        <v>271</v>
      </c>
      <c r="AD109" s="158" t="s">
        <v>272</v>
      </c>
      <c r="AE109" s="158" t="s">
        <v>273</v>
      </c>
      <c r="AF109" s="157"/>
    </row>
    <row r="110" spans="1:32" s="137" customFormat="1" ht="30.75" customHeight="1" x14ac:dyDescent="0.25">
      <c r="A110" s="160">
        <v>91703</v>
      </c>
      <c r="B110" s="154" t="s">
        <v>578</v>
      </c>
      <c r="C110" s="159" t="s">
        <v>579</v>
      </c>
      <c r="D110" s="155" t="s">
        <v>260</v>
      </c>
      <c r="E110" s="156">
        <v>0</v>
      </c>
      <c r="F110" s="155"/>
      <c r="G110" s="155"/>
      <c r="H110" s="161" t="s">
        <v>223</v>
      </c>
      <c r="I110" s="157"/>
      <c r="J110" s="157"/>
      <c r="K110" s="157"/>
      <c r="L110" s="155"/>
      <c r="M110" s="157"/>
      <c r="N110" s="157"/>
      <c r="O110" s="157"/>
      <c r="P110" s="157"/>
      <c r="Q110" s="157"/>
      <c r="R110" s="157"/>
      <c r="S110" s="157"/>
      <c r="T110" s="157"/>
      <c r="U110" s="157"/>
      <c r="V110" s="157"/>
      <c r="W110" s="157"/>
      <c r="X110" s="158" t="s">
        <v>269</v>
      </c>
      <c r="Y110" s="158" t="s">
        <v>270</v>
      </c>
      <c r="Z110" s="158" t="s">
        <v>271</v>
      </c>
      <c r="AA110" s="158" t="s">
        <v>271</v>
      </c>
      <c r="AB110" s="158" t="s">
        <v>271</v>
      </c>
      <c r="AC110" s="158" t="s">
        <v>271</v>
      </c>
      <c r="AD110" s="158" t="s">
        <v>272</v>
      </c>
      <c r="AE110" s="158" t="s">
        <v>273</v>
      </c>
      <c r="AF110" s="157"/>
    </row>
    <row r="111" spans="1:32" s="137" customFormat="1" ht="30.75" customHeight="1" x14ac:dyDescent="0.25">
      <c r="A111" s="160">
        <v>91704</v>
      </c>
      <c r="B111" s="154" t="s">
        <v>580</v>
      </c>
      <c r="C111" s="159" t="s">
        <v>581</v>
      </c>
      <c r="D111" s="155" t="s">
        <v>260</v>
      </c>
      <c r="E111" s="156">
        <v>0</v>
      </c>
      <c r="F111" s="155"/>
      <c r="G111" s="155"/>
      <c r="H111" s="161"/>
      <c r="I111" s="157"/>
      <c r="J111" s="157"/>
      <c r="K111" s="157"/>
      <c r="L111" s="155"/>
      <c r="M111" s="157"/>
      <c r="N111" s="157"/>
      <c r="O111" s="157"/>
      <c r="P111" s="157"/>
      <c r="Q111" s="157"/>
      <c r="R111" s="157"/>
      <c r="S111" s="157"/>
      <c r="T111" s="157"/>
      <c r="U111" s="157"/>
      <c r="V111" s="157"/>
      <c r="W111" s="157"/>
      <c r="X111" s="158" t="s">
        <v>269</v>
      </c>
      <c r="Y111" s="158" t="s">
        <v>270</v>
      </c>
      <c r="Z111" s="158" t="s">
        <v>271</v>
      </c>
      <c r="AA111" s="158" t="s">
        <v>271</v>
      </c>
      <c r="AB111" s="158" t="s">
        <v>271</v>
      </c>
      <c r="AC111" s="158" t="s">
        <v>271</v>
      </c>
      <c r="AD111" s="158" t="s">
        <v>272</v>
      </c>
      <c r="AE111" s="158" t="s">
        <v>273</v>
      </c>
      <c r="AF111" s="157"/>
    </row>
    <row r="112" spans="1:32" s="137" customFormat="1" ht="30.75" customHeight="1" x14ac:dyDescent="0.25">
      <c r="A112" s="160">
        <v>91705</v>
      </c>
      <c r="B112" s="154" t="s">
        <v>582</v>
      </c>
      <c r="C112" s="159" t="s">
        <v>583</v>
      </c>
      <c r="D112" s="155" t="s">
        <v>260</v>
      </c>
      <c r="E112" s="156">
        <v>0</v>
      </c>
      <c r="F112" s="155"/>
      <c r="G112" s="155"/>
      <c r="H112" s="161"/>
      <c r="I112" s="157"/>
      <c r="J112" s="157"/>
      <c r="K112" s="157"/>
      <c r="L112" s="155"/>
      <c r="M112" s="157"/>
      <c r="N112" s="157"/>
      <c r="O112" s="157"/>
      <c r="P112" s="157"/>
      <c r="Q112" s="157"/>
      <c r="R112" s="157"/>
      <c r="S112" s="157"/>
      <c r="T112" s="157"/>
      <c r="U112" s="157"/>
      <c r="V112" s="157"/>
      <c r="W112" s="157"/>
      <c r="X112" s="158" t="s">
        <v>269</v>
      </c>
      <c r="Y112" s="158" t="s">
        <v>270</v>
      </c>
      <c r="Z112" s="158" t="s">
        <v>271</v>
      </c>
      <c r="AA112" s="158" t="s">
        <v>271</v>
      </c>
      <c r="AB112" s="158" t="s">
        <v>271</v>
      </c>
      <c r="AC112" s="158" t="s">
        <v>271</v>
      </c>
      <c r="AD112" s="158" t="s">
        <v>272</v>
      </c>
      <c r="AE112" s="158" t="s">
        <v>273</v>
      </c>
      <c r="AF112" s="157"/>
    </row>
    <row r="113" spans="1:32" s="137" customFormat="1" ht="30.75" customHeight="1" x14ac:dyDescent="0.25">
      <c r="A113" s="171">
        <v>91706</v>
      </c>
      <c r="B113" s="154" t="s">
        <v>584</v>
      </c>
      <c r="C113" s="159" t="s">
        <v>585</v>
      </c>
      <c r="D113" s="155" t="s">
        <v>260</v>
      </c>
      <c r="E113" s="156">
        <v>0</v>
      </c>
      <c r="F113" s="159"/>
      <c r="G113" s="159"/>
      <c r="H113" s="158" t="s">
        <v>223</v>
      </c>
      <c r="I113" s="158"/>
      <c r="J113" s="158"/>
      <c r="K113" s="158"/>
      <c r="L113" s="155" t="s">
        <v>586</v>
      </c>
      <c r="M113" s="157"/>
      <c r="N113" s="157"/>
      <c r="O113" s="157"/>
      <c r="P113" s="157"/>
      <c r="Q113" s="157"/>
      <c r="R113" s="157"/>
      <c r="S113" s="157"/>
      <c r="T113" s="157"/>
      <c r="U113" s="157"/>
      <c r="V113" s="157"/>
      <c r="W113" s="157"/>
      <c r="X113" s="158" t="s">
        <v>329</v>
      </c>
      <c r="Y113" s="158" t="s">
        <v>270</v>
      </c>
      <c r="Z113" s="158" t="s">
        <v>271</v>
      </c>
      <c r="AA113" s="158" t="s">
        <v>271</v>
      </c>
      <c r="AB113" s="158" t="s">
        <v>271</v>
      </c>
      <c r="AC113" s="158" t="s">
        <v>271</v>
      </c>
      <c r="AD113" s="158" t="s">
        <v>272</v>
      </c>
      <c r="AE113" s="158" t="s">
        <v>273</v>
      </c>
      <c r="AF113" s="157"/>
    </row>
    <row r="114" spans="1:32" s="137" customFormat="1" ht="30.75" customHeight="1" x14ac:dyDescent="0.25">
      <c r="A114" s="171">
        <v>91707</v>
      </c>
      <c r="B114" s="154" t="s">
        <v>587</v>
      </c>
      <c r="C114" s="159" t="s">
        <v>588</v>
      </c>
      <c r="D114" s="155" t="s">
        <v>260</v>
      </c>
      <c r="E114" s="156">
        <v>0</v>
      </c>
      <c r="F114" s="159"/>
      <c r="G114" s="159"/>
      <c r="H114" s="158" t="s">
        <v>223</v>
      </c>
      <c r="I114" s="158"/>
      <c r="J114" s="158"/>
      <c r="K114" s="158"/>
      <c r="L114" s="155" t="s">
        <v>589</v>
      </c>
      <c r="M114" s="157"/>
      <c r="N114" s="157"/>
      <c r="O114" s="157"/>
      <c r="P114" s="157"/>
      <c r="Q114" s="157"/>
      <c r="R114" s="157"/>
      <c r="S114" s="157"/>
      <c r="T114" s="157"/>
      <c r="U114" s="157"/>
      <c r="V114" s="157"/>
      <c r="W114" s="157"/>
      <c r="X114" s="158" t="s">
        <v>329</v>
      </c>
      <c r="Y114" s="158" t="s">
        <v>270</v>
      </c>
      <c r="Z114" s="158" t="s">
        <v>271</v>
      </c>
      <c r="AA114" s="158" t="s">
        <v>271</v>
      </c>
      <c r="AB114" s="158" t="s">
        <v>271</v>
      </c>
      <c r="AC114" s="158" t="s">
        <v>271</v>
      </c>
      <c r="AD114" s="158" t="s">
        <v>272</v>
      </c>
      <c r="AE114" s="158" t="s">
        <v>273</v>
      </c>
      <c r="AF114" s="157"/>
    </row>
    <row r="115" spans="1:32" s="137" customFormat="1" ht="30.75" customHeight="1" x14ac:dyDescent="0.25">
      <c r="A115" s="171">
        <v>91801</v>
      </c>
      <c r="B115" s="154" t="s">
        <v>590</v>
      </c>
      <c r="C115" s="159" t="s">
        <v>591</v>
      </c>
      <c r="D115" s="155" t="s">
        <v>260</v>
      </c>
      <c r="E115" s="156">
        <v>0</v>
      </c>
      <c r="F115" s="159"/>
      <c r="G115" s="159"/>
      <c r="H115" s="159"/>
      <c r="I115" s="159"/>
      <c r="J115" s="159"/>
      <c r="K115" s="159"/>
      <c r="L115" s="159"/>
      <c r="M115" s="157"/>
      <c r="N115" s="157"/>
      <c r="O115" s="157"/>
      <c r="P115" s="157"/>
      <c r="Q115" s="157"/>
      <c r="R115" s="157"/>
      <c r="S115" s="157"/>
      <c r="T115" s="157"/>
      <c r="U115" s="157"/>
      <c r="V115" s="157"/>
      <c r="W115" s="157"/>
      <c r="X115" s="158" t="s">
        <v>329</v>
      </c>
      <c r="Y115" s="158" t="s">
        <v>270</v>
      </c>
      <c r="Z115" s="158" t="s">
        <v>271</v>
      </c>
      <c r="AA115" s="158" t="s">
        <v>271</v>
      </c>
      <c r="AB115" s="158" t="s">
        <v>271</v>
      </c>
      <c r="AC115" s="158" t="s">
        <v>271</v>
      </c>
      <c r="AD115" s="158" t="s">
        <v>272</v>
      </c>
      <c r="AE115" s="158" t="s">
        <v>273</v>
      </c>
      <c r="AF115" s="157"/>
    </row>
    <row r="116" spans="1:32" s="137" customFormat="1" ht="30.75" customHeight="1" x14ac:dyDescent="0.25">
      <c r="A116" s="171">
        <v>91802</v>
      </c>
      <c r="B116" s="154" t="s">
        <v>592</v>
      </c>
      <c r="C116" s="159" t="s">
        <v>593</v>
      </c>
      <c r="D116" s="159" t="s">
        <v>260</v>
      </c>
      <c r="E116" s="156">
        <v>0</v>
      </c>
      <c r="F116" s="159"/>
      <c r="G116" s="159"/>
      <c r="H116" s="159" t="s">
        <v>594</v>
      </c>
      <c r="I116" s="159" t="s">
        <v>594</v>
      </c>
      <c r="J116" s="159" t="s">
        <v>594</v>
      </c>
      <c r="K116" s="159" t="s">
        <v>594</v>
      </c>
      <c r="L116" s="154" t="s">
        <v>595</v>
      </c>
      <c r="M116" s="157"/>
      <c r="N116" s="157"/>
      <c r="O116" s="157"/>
      <c r="P116" s="157"/>
      <c r="Q116" s="157"/>
      <c r="R116" s="157"/>
      <c r="S116" s="157"/>
      <c r="T116" s="157"/>
      <c r="U116" s="157"/>
      <c r="V116" s="157"/>
      <c r="W116" s="157"/>
      <c r="X116" s="158" t="s">
        <v>329</v>
      </c>
      <c r="Y116" s="158" t="s">
        <v>270</v>
      </c>
      <c r="Z116" s="158" t="s">
        <v>271</v>
      </c>
      <c r="AA116" s="158" t="s">
        <v>271</v>
      </c>
      <c r="AB116" s="158" t="s">
        <v>271</v>
      </c>
      <c r="AC116" s="158" t="s">
        <v>271</v>
      </c>
      <c r="AD116" s="158" t="s">
        <v>272</v>
      </c>
      <c r="AE116" s="158" t="s">
        <v>273</v>
      </c>
      <c r="AF116" s="157"/>
    </row>
    <row r="117" spans="1:32" s="137" customFormat="1" ht="30.75" customHeight="1" x14ac:dyDescent="0.25">
      <c r="A117" s="171">
        <v>91803</v>
      </c>
      <c r="B117" s="154" t="s">
        <v>596</v>
      </c>
      <c r="C117" s="159" t="s">
        <v>597</v>
      </c>
      <c r="D117" s="159" t="s">
        <v>260</v>
      </c>
      <c r="E117" s="156">
        <v>0</v>
      </c>
      <c r="F117" s="159"/>
      <c r="G117" s="159"/>
      <c r="H117" s="159" t="s">
        <v>223</v>
      </c>
      <c r="I117" s="159"/>
      <c r="J117" s="159"/>
      <c r="K117" s="159"/>
      <c r="L117" s="159" t="s">
        <v>598</v>
      </c>
      <c r="M117" s="157"/>
      <c r="N117" s="157"/>
      <c r="O117" s="157"/>
      <c r="P117" s="157"/>
      <c r="Q117" s="157"/>
      <c r="R117" s="157"/>
      <c r="S117" s="157"/>
      <c r="T117" s="157"/>
      <c r="U117" s="157"/>
      <c r="V117" s="157"/>
      <c r="W117" s="157"/>
      <c r="X117" s="158" t="s">
        <v>329</v>
      </c>
      <c r="Y117" s="158" t="s">
        <v>270</v>
      </c>
      <c r="Z117" s="158" t="s">
        <v>271</v>
      </c>
      <c r="AA117" s="158" t="s">
        <v>271</v>
      </c>
      <c r="AB117" s="158" t="s">
        <v>271</v>
      </c>
      <c r="AC117" s="158" t="s">
        <v>271</v>
      </c>
      <c r="AD117" s="158" t="s">
        <v>272</v>
      </c>
      <c r="AE117" s="158" t="s">
        <v>273</v>
      </c>
      <c r="AF117" s="157"/>
    </row>
    <row r="118" spans="1:32" s="137" customFormat="1" ht="30.75" customHeight="1" x14ac:dyDescent="0.25">
      <c r="A118" s="171">
        <v>91804</v>
      </c>
      <c r="B118" s="154" t="s">
        <v>599</v>
      </c>
      <c r="C118" s="159" t="s">
        <v>600</v>
      </c>
      <c r="D118" s="159" t="s">
        <v>260</v>
      </c>
      <c r="E118" s="156">
        <v>0</v>
      </c>
      <c r="F118" s="159"/>
      <c r="G118" s="159"/>
      <c r="H118" s="159"/>
      <c r="I118" s="159"/>
      <c r="J118" s="159"/>
      <c r="K118" s="159"/>
      <c r="L118" s="169" t="s">
        <v>601</v>
      </c>
      <c r="M118" s="157"/>
      <c r="N118" s="157"/>
      <c r="O118" s="157"/>
      <c r="P118" s="157"/>
      <c r="Q118" s="157"/>
      <c r="R118" s="157"/>
      <c r="S118" s="157"/>
      <c r="T118" s="157"/>
      <c r="U118" s="157"/>
      <c r="V118" s="157"/>
      <c r="W118" s="157"/>
      <c r="X118" s="158" t="s">
        <v>329</v>
      </c>
      <c r="Y118" s="158" t="s">
        <v>270</v>
      </c>
      <c r="Z118" s="158" t="s">
        <v>271</v>
      </c>
      <c r="AA118" s="158" t="s">
        <v>271</v>
      </c>
      <c r="AB118" s="158" t="s">
        <v>271</v>
      </c>
      <c r="AC118" s="158" t="s">
        <v>271</v>
      </c>
      <c r="AD118" s="158" t="s">
        <v>272</v>
      </c>
      <c r="AE118" s="158" t="s">
        <v>273</v>
      </c>
      <c r="AF118" s="157"/>
    </row>
    <row r="119" spans="1:32" s="173" customFormat="1" ht="30.75" customHeight="1" x14ac:dyDescent="0.25">
      <c r="A119" s="174">
        <v>91805</v>
      </c>
      <c r="B119" s="161" t="s">
        <v>602</v>
      </c>
      <c r="C119" s="155" t="s">
        <v>603</v>
      </c>
      <c r="D119" s="155" t="s">
        <v>260</v>
      </c>
      <c r="E119" s="156">
        <v>0</v>
      </c>
      <c r="F119" s="155"/>
      <c r="G119" s="155"/>
      <c r="H119" s="155" t="s">
        <v>604</v>
      </c>
      <c r="I119" s="155" t="s">
        <v>604</v>
      </c>
      <c r="J119" s="155" t="s">
        <v>604</v>
      </c>
      <c r="K119" s="155" t="s">
        <v>604</v>
      </c>
      <c r="L119" s="161" t="s">
        <v>605</v>
      </c>
      <c r="M119" s="157"/>
      <c r="N119" s="157"/>
      <c r="O119" s="157"/>
      <c r="P119" s="157"/>
      <c r="Q119" s="157"/>
      <c r="R119" s="157"/>
      <c r="S119" s="157"/>
      <c r="T119" s="157"/>
      <c r="U119" s="157"/>
      <c r="V119" s="157"/>
      <c r="W119" s="157"/>
      <c r="X119" s="158" t="s">
        <v>329</v>
      </c>
      <c r="Y119" s="158" t="s">
        <v>270</v>
      </c>
      <c r="Z119" s="158" t="s">
        <v>271</v>
      </c>
      <c r="AA119" s="158" t="s">
        <v>271</v>
      </c>
      <c r="AB119" s="158" t="s">
        <v>271</v>
      </c>
      <c r="AC119" s="158" t="s">
        <v>271</v>
      </c>
      <c r="AD119" s="158" t="s">
        <v>272</v>
      </c>
      <c r="AE119" s="158" t="s">
        <v>273</v>
      </c>
      <c r="AF119" s="157"/>
    </row>
    <row r="120" spans="1:32" s="137" customFormat="1" ht="30.75" customHeight="1" x14ac:dyDescent="0.25">
      <c r="A120" s="171">
        <v>91806</v>
      </c>
      <c r="B120" s="154" t="s">
        <v>606</v>
      </c>
      <c r="C120" s="159" t="s">
        <v>607</v>
      </c>
      <c r="D120" s="155" t="s">
        <v>260</v>
      </c>
      <c r="E120" s="156">
        <v>0</v>
      </c>
      <c r="F120" s="159"/>
      <c r="G120" s="159"/>
      <c r="H120" s="159" t="s">
        <v>223</v>
      </c>
      <c r="I120" s="159"/>
      <c r="J120" s="159"/>
      <c r="K120" s="155"/>
      <c r="L120" s="161" t="s">
        <v>608</v>
      </c>
      <c r="M120" s="157"/>
      <c r="N120" s="157"/>
      <c r="O120" s="157"/>
      <c r="P120" s="157"/>
      <c r="Q120" s="157"/>
      <c r="R120" s="157"/>
      <c r="S120" s="157"/>
      <c r="T120" s="157"/>
      <c r="U120" s="157"/>
      <c r="V120" s="157"/>
      <c r="W120" s="157"/>
      <c r="X120" s="158" t="s">
        <v>329</v>
      </c>
      <c r="Y120" s="158" t="s">
        <v>270</v>
      </c>
      <c r="Z120" s="158" t="s">
        <v>271</v>
      </c>
      <c r="AA120" s="158" t="s">
        <v>271</v>
      </c>
      <c r="AB120" s="158" t="s">
        <v>271</v>
      </c>
      <c r="AC120" s="158" t="s">
        <v>271</v>
      </c>
      <c r="AD120" s="158" t="s">
        <v>272</v>
      </c>
      <c r="AE120" s="158" t="s">
        <v>273</v>
      </c>
      <c r="AF120" s="157"/>
    </row>
    <row r="121" spans="1:32" s="173" customFormat="1" ht="30.75" customHeight="1" x14ac:dyDescent="0.25">
      <c r="A121" s="174">
        <v>91807</v>
      </c>
      <c r="B121" s="155" t="s">
        <v>609</v>
      </c>
      <c r="C121" s="155" t="s">
        <v>610</v>
      </c>
      <c r="D121" s="155" t="s">
        <v>260</v>
      </c>
      <c r="E121" s="156">
        <v>0</v>
      </c>
      <c r="F121" s="155"/>
      <c r="G121" s="155"/>
      <c r="H121" s="155" t="s">
        <v>611</v>
      </c>
      <c r="I121" s="155" t="s">
        <v>611</v>
      </c>
      <c r="J121" s="155" t="s">
        <v>611</v>
      </c>
      <c r="K121" s="155" t="s">
        <v>611</v>
      </c>
      <c r="L121" s="155" t="s">
        <v>612</v>
      </c>
      <c r="M121" s="157"/>
      <c r="N121" s="157"/>
      <c r="O121" s="157"/>
      <c r="P121" s="157"/>
      <c r="Q121" s="157"/>
      <c r="R121" s="157"/>
      <c r="S121" s="157"/>
      <c r="T121" s="157"/>
      <c r="U121" s="157"/>
      <c r="V121" s="157"/>
      <c r="W121" s="157"/>
      <c r="X121" s="158" t="s">
        <v>269</v>
      </c>
      <c r="Y121" s="158" t="s">
        <v>270</v>
      </c>
      <c r="Z121" s="158" t="s">
        <v>271</v>
      </c>
      <c r="AA121" s="158" t="s">
        <v>271</v>
      </c>
      <c r="AB121" s="158" t="s">
        <v>271</v>
      </c>
      <c r="AC121" s="158" t="s">
        <v>271</v>
      </c>
      <c r="AD121" s="158" t="s">
        <v>272</v>
      </c>
      <c r="AE121" s="158" t="s">
        <v>273</v>
      </c>
      <c r="AF121" s="157"/>
    </row>
    <row r="122" spans="1:32" s="173" customFormat="1" ht="30.75" customHeight="1" x14ac:dyDescent="0.25">
      <c r="A122" s="153">
        <v>91808</v>
      </c>
      <c r="B122" s="161" t="s">
        <v>613</v>
      </c>
      <c r="C122" s="155"/>
      <c r="D122" s="155" t="s">
        <v>260</v>
      </c>
      <c r="E122" s="156">
        <v>0</v>
      </c>
      <c r="F122" s="155"/>
      <c r="G122" s="155"/>
      <c r="H122" s="155" t="s">
        <v>614</v>
      </c>
      <c r="I122" s="155" t="s">
        <v>614</v>
      </c>
      <c r="J122" s="155" t="s">
        <v>614</v>
      </c>
      <c r="K122" s="155" t="s">
        <v>614</v>
      </c>
      <c r="L122" s="155"/>
      <c r="M122" s="157"/>
      <c r="N122" s="157"/>
      <c r="O122" s="157"/>
      <c r="P122" s="157"/>
      <c r="Q122" s="157"/>
      <c r="R122" s="157"/>
      <c r="S122" s="157"/>
      <c r="T122" s="157"/>
      <c r="U122" s="157"/>
      <c r="V122" s="157"/>
      <c r="W122" s="157"/>
      <c r="X122" s="158" t="s">
        <v>269</v>
      </c>
      <c r="Y122" s="158" t="s">
        <v>270</v>
      </c>
      <c r="Z122" s="158" t="s">
        <v>271</v>
      </c>
      <c r="AA122" s="158" t="s">
        <v>271</v>
      </c>
      <c r="AB122" s="158" t="s">
        <v>271</v>
      </c>
      <c r="AC122" s="158" t="s">
        <v>271</v>
      </c>
      <c r="AD122" s="158" t="s">
        <v>272</v>
      </c>
      <c r="AE122" s="158" t="s">
        <v>273</v>
      </c>
      <c r="AF122" s="157"/>
    </row>
    <row r="123" spans="1:32" s="173" customFormat="1" ht="30.75" customHeight="1" x14ac:dyDescent="0.25">
      <c r="A123" s="153">
        <v>91809</v>
      </c>
      <c r="B123" s="155" t="s">
        <v>615</v>
      </c>
      <c r="C123" s="155"/>
      <c r="D123" s="155" t="s">
        <v>260</v>
      </c>
      <c r="E123" s="156">
        <v>0</v>
      </c>
      <c r="F123" s="155"/>
      <c r="G123" s="155"/>
      <c r="H123" s="155" t="s">
        <v>616</v>
      </c>
      <c r="I123" s="155" t="s">
        <v>616</v>
      </c>
      <c r="J123" s="155" t="s">
        <v>616</v>
      </c>
      <c r="K123" s="155" t="s">
        <v>616</v>
      </c>
      <c r="L123" s="155"/>
      <c r="M123" s="157"/>
      <c r="N123" s="157"/>
      <c r="O123" s="157"/>
      <c r="P123" s="157"/>
      <c r="Q123" s="157"/>
      <c r="R123" s="157"/>
      <c r="S123" s="157"/>
      <c r="T123" s="157"/>
      <c r="U123" s="157"/>
      <c r="V123" s="157"/>
      <c r="W123" s="157"/>
      <c r="X123" s="158" t="s">
        <v>269</v>
      </c>
      <c r="Y123" s="158" t="s">
        <v>270</v>
      </c>
      <c r="Z123" s="158" t="s">
        <v>271</v>
      </c>
      <c r="AA123" s="158" t="s">
        <v>271</v>
      </c>
      <c r="AB123" s="158" t="s">
        <v>271</v>
      </c>
      <c r="AC123" s="158" t="s">
        <v>271</v>
      </c>
      <c r="AD123" s="158" t="s">
        <v>272</v>
      </c>
      <c r="AE123" s="158" t="s">
        <v>273</v>
      </c>
      <c r="AF123" s="157"/>
    </row>
    <row r="124" spans="1:32" s="173" customFormat="1" ht="30.75" customHeight="1" x14ac:dyDescent="0.25">
      <c r="A124" s="153">
        <v>91810</v>
      </c>
      <c r="B124" s="155" t="s">
        <v>617</v>
      </c>
      <c r="C124" s="155"/>
      <c r="D124" s="155" t="s">
        <v>260</v>
      </c>
      <c r="E124" s="156">
        <v>0</v>
      </c>
      <c r="F124" s="155"/>
      <c r="G124" s="155"/>
      <c r="H124" s="155" t="s">
        <v>616</v>
      </c>
      <c r="I124" s="155" t="s">
        <v>616</v>
      </c>
      <c r="J124" s="155" t="s">
        <v>616</v>
      </c>
      <c r="K124" s="155" t="s">
        <v>616</v>
      </c>
      <c r="L124" s="155"/>
      <c r="M124" s="157"/>
      <c r="N124" s="157"/>
      <c r="O124" s="157"/>
      <c r="P124" s="157"/>
      <c r="Q124" s="157"/>
      <c r="R124" s="157"/>
      <c r="S124" s="157"/>
      <c r="T124" s="157"/>
      <c r="U124" s="157"/>
      <c r="V124" s="157"/>
      <c r="W124" s="157"/>
      <c r="X124" s="158" t="s">
        <v>269</v>
      </c>
      <c r="Y124" s="158" t="s">
        <v>270</v>
      </c>
      <c r="Z124" s="158" t="s">
        <v>271</v>
      </c>
      <c r="AA124" s="158" t="s">
        <v>271</v>
      </c>
      <c r="AB124" s="158" t="s">
        <v>271</v>
      </c>
      <c r="AC124" s="158" t="s">
        <v>271</v>
      </c>
      <c r="AD124" s="158" t="s">
        <v>272</v>
      </c>
      <c r="AE124" s="158" t="s">
        <v>273</v>
      </c>
      <c r="AF124" s="157"/>
    </row>
    <row r="125" spans="1:32" s="173" customFormat="1" ht="30.75" customHeight="1" x14ac:dyDescent="0.25">
      <c r="A125" s="153">
        <v>91811</v>
      </c>
      <c r="B125" s="155" t="s">
        <v>618</v>
      </c>
      <c r="C125" s="155"/>
      <c r="D125" s="155" t="s">
        <v>260</v>
      </c>
      <c r="E125" s="156">
        <v>0</v>
      </c>
      <c r="F125" s="155"/>
      <c r="G125" s="155"/>
      <c r="H125" s="155" t="s">
        <v>616</v>
      </c>
      <c r="I125" s="155" t="s">
        <v>616</v>
      </c>
      <c r="J125" s="155" t="s">
        <v>616</v>
      </c>
      <c r="K125" s="155" t="s">
        <v>616</v>
      </c>
      <c r="L125" s="155"/>
      <c r="M125" s="157"/>
      <c r="N125" s="157"/>
      <c r="O125" s="157"/>
      <c r="P125" s="157"/>
      <c r="Q125" s="157"/>
      <c r="R125" s="157"/>
      <c r="S125" s="157"/>
      <c r="T125" s="157"/>
      <c r="U125" s="157"/>
      <c r="V125" s="157"/>
      <c r="W125" s="157"/>
      <c r="X125" s="158" t="s">
        <v>269</v>
      </c>
      <c r="Y125" s="158" t="s">
        <v>270</v>
      </c>
      <c r="Z125" s="158" t="s">
        <v>271</v>
      </c>
      <c r="AA125" s="158" t="s">
        <v>271</v>
      </c>
      <c r="AB125" s="158" t="s">
        <v>271</v>
      </c>
      <c r="AC125" s="158" t="s">
        <v>271</v>
      </c>
      <c r="AD125" s="158" t="s">
        <v>272</v>
      </c>
      <c r="AE125" s="158" t="s">
        <v>273</v>
      </c>
      <c r="AF125" s="157"/>
    </row>
    <row r="126" spans="1:32" s="137" customFormat="1" ht="30.75" customHeight="1" x14ac:dyDescent="0.25">
      <c r="A126" s="153">
        <v>91812</v>
      </c>
      <c r="B126" s="155" t="s">
        <v>619</v>
      </c>
      <c r="C126" s="155"/>
      <c r="D126" s="155" t="s">
        <v>260</v>
      </c>
      <c r="E126" s="156">
        <v>0</v>
      </c>
      <c r="F126" s="155"/>
      <c r="G126" s="155"/>
      <c r="H126" s="155" t="s">
        <v>616</v>
      </c>
      <c r="I126" s="155" t="s">
        <v>616</v>
      </c>
      <c r="J126" s="155" t="s">
        <v>616</v>
      </c>
      <c r="K126" s="155" t="s">
        <v>616</v>
      </c>
      <c r="L126" s="155"/>
      <c r="M126" s="157"/>
      <c r="N126" s="157"/>
      <c r="O126" s="157"/>
      <c r="P126" s="157"/>
      <c r="Q126" s="157"/>
      <c r="R126" s="157"/>
      <c r="S126" s="157"/>
      <c r="T126" s="157"/>
      <c r="U126" s="157"/>
      <c r="V126" s="157"/>
      <c r="W126" s="157"/>
      <c r="X126" s="158" t="s">
        <v>269</v>
      </c>
      <c r="Y126" s="158" t="s">
        <v>270</v>
      </c>
      <c r="Z126" s="158" t="s">
        <v>271</v>
      </c>
      <c r="AA126" s="158" t="s">
        <v>271</v>
      </c>
      <c r="AB126" s="158" t="s">
        <v>271</v>
      </c>
      <c r="AC126" s="158" t="s">
        <v>271</v>
      </c>
      <c r="AD126" s="158" t="s">
        <v>272</v>
      </c>
      <c r="AE126" s="158" t="s">
        <v>273</v>
      </c>
      <c r="AF126" s="157"/>
    </row>
    <row r="127" spans="1:32" s="173" customFormat="1" ht="30.75" customHeight="1" x14ac:dyDescent="0.25">
      <c r="A127" s="153">
        <v>91813</v>
      </c>
      <c r="B127" s="155" t="s">
        <v>620</v>
      </c>
      <c r="C127" s="155"/>
      <c r="D127" s="155" t="s">
        <v>260</v>
      </c>
      <c r="E127" s="156">
        <v>0</v>
      </c>
      <c r="F127" s="155"/>
      <c r="G127" s="155"/>
      <c r="H127" s="155" t="s">
        <v>616</v>
      </c>
      <c r="I127" s="155" t="s">
        <v>616</v>
      </c>
      <c r="J127" s="155" t="s">
        <v>616</v>
      </c>
      <c r="K127" s="155" t="s">
        <v>616</v>
      </c>
      <c r="L127" s="155"/>
      <c r="M127" s="157"/>
      <c r="N127" s="157"/>
      <c r="O127" s="157"/>
      <c r="P127" s="157"/>
      <c r="Q127" s="157"/>
      <c r="R127" s="157"/>
      <c r="S127" s="157"/>
      <c r="T127" s="157"/>
      <c r="U127" s="157"/>
      <c r="V127" s="157"/>
      <c r="W127" s="157"/>
      <c r="X127" s="158" t="s">
        <v>269</v>
      </c>
      <c r="Y127" s="158" t="s">
        <v>270</v>
      </c>
      <c r="Z127" s="158" t="s">
        <v>271</v>
      </c>
      <c r="AA127" s="158" t="s">
        <v>271</v>
      </c>
      <c r="AB127" s="158" t="s">
        <v>271</v>
      </c>
      <c r="AC127" s="158" t="s">
        <v>271</v>
      </c>
      <c r="AD127" s="158" t="s">
        <v>272</v>
      </c>
      <c r="AE127" s="158" t="s">
        <v>273</v>
      </c>
      <c r="AF127" s="157"/>
    </row>
    <row r="128" spans="1:32" s="137" customFormat="1" ht="30.75" customHeight="1" x14ac:dyDescent="0.25">
      <c r="A128" s="153">
        <v>91814</v>
      </c>
      <c r="B128" s="155" t="s">
        <v>621</v>
      </c>
      <c r="C128" s="155"/>
      <c r="D128" s="155" t="s">
        <v>260</v>
      </c>
      <c r="E128" s="156">
        <v>0</v>
      </c>
      <c r="F128" s="155"/>
      <c r="G128" s="155"/>
      <c r="H128" s="155" t="s">
        <v>616</v>
      </c>
      <c r="I128" s="155" t="s">
        <v>616</v>
      </c>
      <c r="J128" s="155" t="s">
        <v>616</v>
      </c>
      <c r="K128" s="155" t="s">
        <v>616</v>
      </c>
      <c r="L128" s="155"/>
      <c r="M128" s="157"/>
      <c r="N128" s="157"/>
      <c r="O128" s="157"/>
      <c r="P128" s="157"/>
      <c r="Q128" s="157"/>
      <c r="R128" s="157"/>
      <c r="S128" s="157"/>
      <c r="T128" s="157"/>
      <c r="U128" s="157"/>
      <c r="V128" s="157"/>
      <c r="W128" s="157"/>
      <c r="X128" s="158" t="s">
        <v>269</v>
      </c>
      <c r="Y128" s="158" t="s">
        <v>270</v>
      </c>
      <c r="Z128" s="158" t="s">
        <v>271</v>
      </c>
      <c r="AA128" s="158" t="s">
        <v>271</v>
      </c>
      <c r="AB128" s="158" t="s">
        <v>271</v>
      </c>
      <c r="AC128" s="158" t="s">
        <v>271</v>
      </c>
      <c r="AD128" s="158" t="s">
        <v>272</v>
      </c>
      <c r="AE128" s="158" t="s">
        <v>273</v>
      </c>
      <c r="AF128" s="157"/>
    </row>
    <row r="129" spans="1:32" s="137" customFormat="1" ht="30.75" customHeight="1" x14ac:dyDescent="0.25">
      <c r="A129" s="153">
        <v>91815</v>
      </c>
      <c r="B129" s="155" t="s">
        <v>622</v>
      </c>
      <c r="C129" s="155"/>
      <c r="D129" s="155" t="s">
        <v>260</v>
      </c>
      <c r="E129" s="156">
        <v>0</v>
      </c>
      <c r="F129" s="155"/>
      <c r="G129" s="155"/>
      <c r="H129" s="155" t="s">
        <v>616</v>
      </c>
      <c r="I129" s="155" t="s">
        <v>616</v>
      </c>
      <c r="J129" s="155" t="s">
        <v>616</v>
      </c>
      <c r="K129" s="155" t="s">
        <v>616</v>
      </c>
      <c r="L129" s="155"/>
      <c r="M129" s="157"/>
      <c r="N129" s="157"/>
      <c r="O129" s="157"/>
      <c r="P129" s="157"/>
      <c r="Q129" s="157"/>
      <c r="R129" s="157"/>
      <c r="S129" s="157"/>
      <c r="T129" s="157"/>
      <c r="U129" s="157"/>
      <c r="V129" s="157"/>
      <c r="W129" s="157"/>
      <c r="X129" s="158" t="s">
        <v>269</v>
      </c>
      <c r="Y129" s="158" t="s">
        <v>270</v>
      </c>
      <c r="Z129" s="158" t="s">
        <v>271</v>
      </c>
      <c r="AA129" s="158" t="s">
        <v>271</v>
      </c>
      <c r="AB129" s="158" t="s">
        <v>271</v>
      </c>
      <c r="AC129" s="158" t="s">
        <v>271</v>
      </c>
      <c r="AD129" s="158" t="s">
        <v>272</v>
      </c>
      <c r="AE129" s="158" t="s">
        <v>273</v>
      </c>
      <c r="AF129" s="157"/>
    </row>
    <row r="130" spans="1:32" s="173" customFormat="1" ht="30.75" customHeight="1" x14ac:dyDescent="0.25">
      <c r="A130" s="153">
        <v>91816</v>
      </c>
      <c r="B130" s="161" t="s">
        <v>623</v>
      </c>
      <c r="C130" s="155"/>
      <c r="D130" s="155" t="s">
        <v>260</v>
      </c>
      <c r="E130" s="156">
        <v>0</v>
      </c>
      <c r="F130" s="155"/>
      <c r="G130" s="155"/>
      <c r="H130" s="155" t="s">
        <v>624</v>
      </c>
      <c r="I130" s="155" t="s">
        <v>624</v>
      </c>
      <c r="J130" s="155" t="s">
        <v>624</v>
      </c>
      <c r="K130" s="155" t="s">
        <v>624</v>
      </c>
      <c r="L130" s="155" t="s">
        <v>625</v>
      </c>
      <c r="M130" s="157"/>
      <c r="N130" s="157"/>
      <c r="O130" s="157"/>
      <c r="P130" s="157"/>
      <c r="Q130" s="157"/>
      <c r="R130" s="157"/>
      <c r="S130" s="157"/>
      <c r="T130" s="157"/>
      <c r="U130" s="157"/>
      <c r="V130" s="157"/>
      <c r="W130" s="157"/>
      <c r="X130" s="158" t="s">
        <v>269</v>
      </c>
      <c r="Y130" s="158" t="s">
        <v>270</v>
      </c>
      <c r="Z130" s="158" t="s">
        <v>271</v>
      </c>
      <c r="AA130" s="158" t="s">
        <v>271</v>
      </c>
      <c r="AB130" s="158" t="s">
        <v>271</v>
      </c>
      <c r="AC130" s="158" t="s">
        <v>271</v>
      </c>
      <c r="AD130" s="158" t="s">
        <v>272</v>
      </c>
      <c r="AE130" s="158" t="s">
        <v>273</v>
      </c>
      <c r="AF130" s="157"/>
    </row>
    <row r="131" spans="1:32" s="137" customFormat="1" ht="30.75" customHeight="1" x14ac:dyDescent="0.25">
      <c r="A131" s="171">
        <v>93001</v>
      </c>
      <c r="B131" s="154" t="s">
        <v>626</v>
      </c>
      <c r="C131" s="159" t="s">
        <v>627</v>
      </c>
      <c r="D131" s="155" t="s">
        <v>260</v>
      </c>
      <c r="E131" s="156">
        <v>0</v>
      </c>
      <c r="F131" s="159"/>
      <c r="G131" s="159"/>
      <c r="H131" s="158" t="s">
        <v>223</v>
      </c>
      <c r="I131" s="158"/>
      <c r="J131" s="158"/>
      <c r="K131" s="158"/>
      <c r="L131" s="159"/>
      <c r="M131" s="157"/>
      <c r="N131" s="157"/>
      <c r="O131" s="157"/>
      <c r="P131" s="157"/>
      <c r="Q131" s="157"/>
      <c r="R131" s="157"/>
      <c r="S131" s="157"/>
      <c r="T131" s="157"/>
      <c r="U131" s="157"/>
      <c r="V131" s="157"/>
      <c r="W131" s="157"/>
      <c r="X131" s="158" t="s">
        <v>269</v>
      </c>
      <c r="Y131" s="158" t="s">
        <v>270</v>
      </c>
      <c r="Z131" s="158" t="s">
        <v>271</v>
      </c>
      <c r="AA131" s="158" t="s">
        <v>271</v>
      </c>
      <c r="AB131" s="158" t="s">
        <v>271</v>
      </c>
      <c r="AC131" s="158" t="s">
        <v>271</v>
      </c>
      <c r="AD131" s="158" t="s">
        <v>272</v>
      </c>
      <c r="AE131" s="158" t="s">
        <v>273</v>
      </c>
      <c r="AF131" s="157"/>
    </row>
    <row r="132" spans="1:32" s="137" customFormat="1" ht="30.75" customHeight="1" x14ac:dyDescent="0.25">
      <c r="A132" s="171">
        <v>93002</v>
      </c>
      <c r="B132" s="154" t="s">
        <v>628</v>
      </c>
      <c r="C132" s="159" t="s">
        <v>629</v>
      </c>
      <c r="D132" s="159" t="s">
        <v>260</v>
      </c>
      <c r="E132" s="156">
        <v>0</v>
      </c>
      <c r="F132" s="159"/>
      <c r="G132" s="159"/>
      <c r="H132" s="158" t="s">
        <v>223</v>
      </c>
      <c r="I132" s="158"/>
      <c r="J132" s="158"/>
      <c r="K132" s="158"/>
      <c r="L132" s="159" t="s">
        <v>630</v>
      </c>
      <c r="M132" s="157"/>
      <c r="N132" s="157"/>
      <c r="O132" s="157"/>
      <c r="P132" s="157"/>
      <c r="Q132" s="157"/>
      <c r="R132" s="157"/>
      <c r="S132" s="157"/>
      <c r="T132" s="157"/>
      <c r="U132" s="157"/>
      <c r="V132" s="157"/>
      <c r="W132" s="157"/>
      <c r="X132" s="158" t="s">
        <v>269</v>
      </c>
      <c r="Y132" s="158" t="s">
        <v>270</v>
      </c>
      <c r="Z132" s="158" t="s">
        <v>271</v>
      </c>
      <c r="AA132" s="158" t="s">
        <v>271</v>
      </c>
      <c r="AB132" s="158" t="s">
        <v>271</v>
      </c>
      <c r="AC132" s="158" t="s">
        <v>271</v>
      </c>
      <c r="AD132" s="158" t="s">
        <v>272</v>
      </c>
      <c r="AE132" s="158" t="s">
        <v>273</v>
      </c>
      <c r="AF132" s="157"/>
    </row>
    <row r="133" spans="1:32" s="137" customFormat="1" ht="30.75" customHeight="1" x14ac:dyDescent="0.25">
      <c r="A133" s="171">
        <v>93003</v>
      </c>
      <c r="B133" s="154" t="s">
        <v>631</v>
      </c>
      <c r="C133" s="159"/>
      <c r="D133" s="154" t="s">
        <v>260</v>
      </c>
      <c r="E133" s="156">
        <v>0</v>
      </c>
      <c r="F133" s="159"/>
      <c r="G133" s="159"/>
      <c r="H133" s="158"/>
      <c r="I133" s="158"/>
      <c r="J133" s="158"/>
      <c r="K133" s="158"/>
      <c r="L133" s="159"/>
      <c r="M133" s="157"/>
      <c r="N133" s="157"/>
      <c r="O133" s="157"/>
      <c r="P133" s="157"/>
      <c r="Q133" s="157"/>
      <c r="R133" s="157"/>
      <c r="S133" s="157"/>
      <c r="T133" s="157"/>
      <c r="U133" s="157"/>
      <c r="V133" s="157"/>
      <c r="W133" s="157"/>
      <c r="X133" s="158" t="s">
        <v>269</v>
      </c>
      <c r="Y133" s="158" t="s">
        <v>270</v>
      </c>
      <c r="Z133" s="158" t="s">
        <v>271</v>
      </c>
      <c r="AA133" s="158" t="s">
        <v>271</v>
      </c>
      <c r="AB133" s="158" t="s">
        <v>271</v>
      </c>
      <c r="AC133" s="158" t="s">
        <v>271</v>
      </c>
      <c r="AD133" s="158" t="s">
        <v>272</v>
      </c>
      <c r="AE133" s="158" t="s">
        <v>273</v>
      </c>
      <c r="AF133" s="157"/>
    </row>
    <row r="134" spans="1:32" s="137" customFormat="1" ht="30.75" customHeight="1" x14ac:dyDescent="0.25">
      <c r="A134" s="171">
        <v>93004</v>
      </c>
      <c r="B134" s="154" t="s">
        <v>632</v>
      </c>
      <c r="C134" s="159"/>
      <c r="D134" s="154" t="s">
        <v>260</v>
      </c>
      <c r="E134" s="156">
        <v>0</v>
      </c>
      <c r="F134" s="159"/>
      <c r="G134" s="159"/>
      <c r="H134" s="158"/>
      <c r="I134" s="158"/>
      <c r="J134" s="158"/>
      <c r="K134" s="158"/>
      <c r="L134" s="159"/>
      <c r="M134" s="157"/>
      <c r="N134" s="157"/>
      <c r="O134" s="157"/>
      <c r="P134" s="157"/>
      <c r="Q134" s="157"/>
      <c r="R134" s="157"/>
      <c r="S134" s="157"/>
      <c r="T134" s="157"/>
      <c r="U134" s="157"/>
      <c r="V134" s="157"/>
      <c r="W134" s="157"/>
      <c r="X134" s="158" t="s">
        <v>269</v>
      </c>
      <c r="Y134" s="158" t="s">
        <v>270</v>
      </c>
      <c r="Z134" s="158" t="s">
        <v>271</v>
      </c>
      <c r="AA134" s="158" t="s">
        <v>271</v>
      </c>
      <c r="AB134" s="158" t="s">
        <v>271</v>
      </c>
      <c r="AC134" s="158" t="s">
        <v>271</v>
      </c>
      <c r="AD134" s="158" t="s">
        <v>272</v>
      </c>
      <c r="AE134" s="158" t="s">
        <v>273</v>
      </c>
      <c r="AF134" s="157"/>
    </row>
    <row r="135" spans="1:32" s="152" customFormat="1" ht="30.75" customHeight="1" x14ac:dyDescent="0.25">
      <c r="A135" s="160">
        <v>10001</v>
      </c>
      <c r="B135" s="159" t="s">
        <v>633</v>
      </c>
      <c r="C135" s="159" t="s">
        <v>634</v>
      </c>
      <c r="D135" s="159" t="s">
        <v>374</v>
      </c>
      <c r="E135" s="175">
        <v>2</v>
      </c>
      <c r="F135" s="158" t="s">
        <v>635</v>
      </c>
      <c r="G135" s="176"/>
      <c r="H135" s="159" t="s">
        <v>636</v>
      </c>
      <c r="I135" s="159"/>
      <c r="J135" s="155"/>
      <c r="K135" s="155"/>
      <c r="L135" s="155"/>
      <c r="M135" s="158"/>
      <c r="N135" s="158"/>
      <c r="O135" s="158"/>
      <c r="P135" s="158"/>
      <c r="Q135" s="158"/>
      <c r="R135" s="158"/>
      <c r="S135" s="158"/>
      <c r="T135" s="158"/>
      <c r="U135" s="158"/>
      <c r="V135" s="158"/>
      <c r="W135" s="158"/>
      <c r="X135" s="158" t="s">
        <v>269</v>
      </c>
      <c r="Y135" s="158" t="s">
        <v>270</v>
      </c>
      <c r="Z135" s="158" t="s">
        <v>271</v>
      </c>
      <c r="AA135" s="158" t="s">
        <v>271</v>
      </c>
      <c r="AB135" s="158" t="s">
        <v>271</v>
      </c>
      <c r="AC135" s="158" t="s">
        <v>271</v>
      </c>
      <c r="AD135" s="158" t="s">
        <v>272</v>
      </c>
      <c r="AE135" s="158" t="s">
        <v>273</v>
      </c>
      <c r="AF135" s="158"/>
    </row>
    <row r="136" spans="1:32" s="152" customFormat="1" ht="30.75" customHeight="1" x14ac:dyDescent="0.25">
      <c r="A136" s="160">
        <v>10002</v>
      </c>
      <c r="B136" s="159" t="s">
        <v>637</v>
      </c>
      <c r="C136" s="159" t="s">
        <v>638</v>
      </c>
      <c r="D136" s="159" t="s">
        <v>374</v>
      </c>
      <c r="E136" s="175">
        <v>2</v>
      </c>
      <c r="F136" s="158" t="s">
        <v>635</v>
      </c>
      <c r="G136" s="176"/>
      <c r="H136" s="159" t="s">
        <v>636</v>
      </c>
      <c r="I136" s="159"/>
      <c r="J136" s="155"/>
      <c r="K136" s="155"/>
      <c r="L136" s="155"/>
      <c r="M136" s="158"/>
      <c r="N136" s="158"/>
      <c r="O136" s="158"/>
      <c r="P136" s="158"/>
      <c r="Q136" s="158"/>
      <c r="R136" s="158"/>
      <c r="S136" s="158"/>
      <c r="T136" s="158"/>
      <c r="U136" s="158"/>
      <c r="V136" s="158"/>
      <c r="W136" s="158"/>
      <c r="X136" s="158" t="s">
        <v>269</v>
      </c>
      <c r="Y136" s="158" t="s">
        <v>270</v>
      </c>
      <c r="Z136" s="158" t="s">
        <v>271</v>
      </c>
      <c r="AA136" s="158" t="s">
        <v>271</v>
      </c>
      <c r="AB136" s="158" t="s">
        <v>271</v>
      </c>
      <c r="AC136" s="158" t="s">
        <v>271</v>
      </c>
      <c r="AD136" s="158" t="s">
        <v>272</v>
      </c>
      <c r="AE136" s="158" t="s">
        <v>273</v>
      </c>
      <c r="AF136" s="158"/>
    </row>
    <row r="137" spans="1:32" s="137" customFormat="1" ht="30.75" customHeight="1" x14ac:dyDescent="0.25">
      <c r="A137" s="160">
        <v>10003</v>
      </c>
      <c r="B137" s="159" t="s">
        <v>639</v>
      </c>
      <c r="C137" s="159" t="s">
        <v>640</v>
      </c>
      <c r="D137" s="159" t="s">
        <v>374</v>
      </c>
      <c r="E137" s="175">
        <v>2</v>
      </c>
      <c r="F137" s="158" t="s">
        <v>635</v>
      </c>
      <c r="G137" s="176"/>
      <c r="H137" s="159" t="s">
        <v>636</v>
      </c>
      <c r="I137" s="159"/>
      <c r="J137" s="155"/>
      <c r="K137" s="155"/>
      <c r="L137" s="155"/>
      <c r="M137" s="157"/>
      <c r="N137" s="157"/>
      <c r="O137" s="157"/>
      <c r="P137" s="157"/>
      <c r="Q137" s="157"/>
      <c r="R137" s="157"/>
      <c r="S137" s="157"/>
      <c r="T137" s="157"/>
      <c r="U137" s="157"/>
      <c r="V137" s="157"/>
      <c r="W137" s="157"/>
      <c r="X137" s="158" t="s">
        <v>269</v>
      </c>
      <c r="Y137" s="158" t="s">
        <v>270</v>
      </c>
      <c r="Z137" s="158" t="s">
        <v>271</v>
      </c>
      <c r="AA137" s="158" t="s">
        <v>271</v>
      </c>
      <c r="AB137" s="158" t="s">
        <v>271</v>
      </c>
      <c r="AC137" s="158" t="s">
        <v>271</v>
      </c>
      <c r="AD137" s="158" t="s">
        <v>272</v>
      </c>
      <c r="AE137" s="158" t="s">
        <v>273</v>
      </c>
      <c r="AF137" s="157"/>
    </row>
    <row r="138" spans="1:32" s="137" customFormat="1" ht="30.75" customHeight="1" x14ac:dyDescent="0.25">
      <c r="A138" s="160">
        <v>10004</v>
      </c>
      <c r="B138" s="159" t="s">
        <v>641</v>
      </c>
      <c r="C138" s="159" t="s">
        <v>642</v>
      </c>
      <c r="D138" s="159" t="s">
        <v>374</v>
      </c>
      <c r="E138" s="168"/>
      <c r="F138" s="159"/>
      <c r="G138" s="159"/>
      <c r="H138" s="158"/>
      <c r="I138" s="159" t="s">
        <v>643</v>
      </c>
      <c r="J138" s="155"/>
      <c r="K138" s="155"/>
      <c r="L138" s="155"/>
      <c r="M138" s="157"/>
      <c r="N138" s="157"/>
      <c r="O138" s="157"/>
      <c r="P138" s="157"/>
      <c r="Q138" s="157"/>
      <c r="R138" s="157"/>
      <c r="S138" s="157"/>
      <c r="T138" s="157"/>
      <c r="U138" s="157"/>
      <c r="V138" s="157"/>
      <c r="W138" s="157"/>
      <c r="X138" s="158" t="s">
        <v>269</v>
      </c>
      <c r="Y138" s="158" t="s">
        <v>270</v>
      </c>
      <c r="Z138" s="158" t="s">
        <v>271</v>
      </c>
      <c r="AA138" s="158" t="s">
        <v>271</v>
      </c>
      <c r="AB138" s="158" t="s">
        <v>271</v>
      </c>
      <c r="AC138" s="158" t="s">
        <v>271</v>
      </c>
      <c r="AD138" s="158" t="s">
        <v>272</v>
      </c>
      <c r="AE138" s="158" t="s">
        <v>273</v>
      </c>
      <c r="AF138" s="157"/>
    </row>
    <row r="139" spans="1:32" s="137" customFormat="1" ht="30.75" customHeight="1" x14ac:dyDescent="0.25">
      <c r="A139" s="160">
        <v>10103</v>
      </c>
      <c r="B139" s="159" t="s">
        <v>644</v>
      </c>
      <c r="C139" s="159" t="s">
        <v>645</v>
      </c>
      <c r="D139" s="159" t="s">
        <v>374</v>
      </c>
      <c r="E139" s="177">
        <v>1</v>
      </c>
      <c r="F139" s="159" t="s">
        <v>635</v>
      </c>
      <c r="G139" s="178"/>
      <c r="H139" s="159" t="s">
        <v>646</v>
      </c>
      <c r="I139" s="159"/>
      <c r="J139" s="159"/>
      <c r="K139" s="159"/>
      <c r="L139" s="169" t="s">
        <v>647</v>
      </c>
      <c r="M139" s="157"/>
      <c r="N139" s="157"/>
      <c r="O139" s="157"/>
      <c r="P139" s="157"/>
      <c r="Q139" s="157"/>
      <c r="R139" s="157"/>
      <c r="S139" s="157"/>
      <c r="T139" s="157"/>
      <c r="U139" s="157"/>
      <c r="V139" s="157"/>
      <c r="W139" s="157"/>
      <c r="X139" s="158" t="s">
        <v>648</v>
      </c>
      <c r="Y139" s="158">
        <v>1.4999999999999999E-2</v>
      </c>
      <c r="Z139" s="158" t="s">
        <v>271</v>
      </c>
      <c r="AA139" s="158" t="s">
        <v>271</v>
      </c>
      <c r="AB139" s="158" t="s">
        <v>271</v>
      </c>
      <c r="AC139" s="158" t="s">
        <v>271</v>
      </c>
      <c r="AD139" s="158" t="s">
        <v>649</v>
      </c>
      <c r="AE139" s="158" t="s">
        <v>273</v>
      </c>
      <c r="AF139" s="157"/>
    </row>
    <row r="140" spans="1:32" s="137" customFormat="1" ht="30.75" customHeight="1" x14ac:dyDescent="0.25">
      <c r="A140" s="160">
        <v>10104</v>
      </c>
      <c r="B140" s="159" t="s">
        <v>650</v>
      </c>
      <c r="C140" s="159" t="s">
        <v>651</v>
      </c>
      <c r="D140" s="159" t="s">
        <v>374</v>
      </c>
      <c r="E140" s="177">
        <v>1</v>
      </c>
      <c r="F140" s="159" t="s">
        <v>635</v>
      </c>
      <c r="G140" s="178"/>
      <c r="H140" s="159" t="s">
        <v>646</v>
      </c>
      <c r="I140" s="159"/>
      <c r="J140" s="155"/>
      <c r="K140" s="155"/>
      <c r="L140" s="155"/>
      <c r="M140" s="157"/>
      <c r="N140" s="157"/>
      <c r="O140" s="157"/>
      <c r="P140" s="157"/>
      <c r="Q140" s="157"/>
      <c r="R140" s="157"/>
      <c r="S140" s="157"/>
      <c r="T140" s="157"/>
      <c r="U140" s="157"/>
      <c r="V140" s="157"/>
      <c r="W140" s="157"/>
      <c r="X140" s="158" t="s">
        <v>648</v>
      </c>
      <c r="Y140" s="158">
        <v>1.4999999999999999E-2</v>
      </c>
      <c r="Z140" s="158" t="s">
        <v>271</v>
      </c>
      <c r="AA140" s="158" t="s">
        <v>271</v>
      </c>
      <c r="AB140" s="158" t="s">
        <v>271</v>
      </c>
      <c r="AC140" s="158" t="s">
        <v>271</v>
      </c>
      <c r="AD140" s="158" t="s">
        <v>649</v>
      </c>
      <c r="AE140" s="158" t="s">
        <v>273</v>
      </c>
      <c r="AF140" s="157"/>
    </row>
    <row r="141" spans="1:32" s="137" customFormat="1" ht="30.75" customHeight="1" x14ac:dyDescent="0.25">
      <c r="A141" s="160">
        <v>10106</v>
      </c>
      <c r="B141" s="159" t="s">
        <v>652</v>
      </c>
      <c r="C141" s="159" t="s">
        <v>653</v>
      </c>
      <c r="D141" s="159" t="s">
        <v>374</v>
      </c>
      <c r="E141" s="177">
        <v>2</v>
      </c>
      <c r="F141" s="159" t="s">
        <v>635</v>
      </c>
      <c r="G141" s="159" t="s">
        <v>635</v>
      </c>
      <c r="H141" s="159" t="s">
        <v>654</v>
      </c>
      <c r="I141" s="159"/>
      <c r="J141" s="155"/>
      <c r="K141" s="155"/>
      <c r="L141" s="159" t="s">
        <v>655</v>
      </c>
      <c r="M141" s="157"/>
      <c r="N141" s="157"/>
      <c r="O141" s="157"/>
      <c r="P141" s="157"/>
      <c r="Q141" s="157"/>
      <c r="R141" s="157"/>
      <c r="S141" s="157"/>
      <c r="T141" s="157"/>
      <c r="U141" s="157"/>
      <c r="V141" s="157"/>
      <c r="W141" s="157"/>
      <c r="X141" s="158" t="s">
        <v>648</v>
      </c>
      <c r="Y141" s="158">
        <v>0.02</v>
      </c>
      <c r="Z141" s="158">
        <v>54</v>
      </c>
      <c r="AA141" s="158">
        <v>69</v>
      </c>
      <c r="AB141" s="158">
        <v>84</v>
      </c>
      <c r="AC141" s="158">
        <v>85</v>
      </c>
      <c r="AD141" s="158" t="s">
        <v>649</v>
      </c>
      <c r="AE141" s="158" t="s">
        <v>273</v>
      </c>
      <c r="AF141" s="157"/>
    </row>
    <row r="142" spans="1:32" s="137" customFormat="1" ht="30.75" customHeight="1" x14ac:dyDescent="0.25">
      <c r="A142" s="160">
        <v>10110</v>
      </c>
      <c r="B142" s="159" t="s">
        <v>656</v>
      </c>
      <c r="C142" s="159" t="s">
        <v>657</v>
      </c>
      <c r="D142" s="159" t="s">
        <v>374</v>
      </c>
      <c r="E142" s="177">
        <v>1</v>
      </c>
      <c r="F142" s="159" t="s">
        <v>635</v>
      </c>
      <c r="G142" s="159"/>
      <c r="H142" s="159" t="s">
        <v>646</v>
      </c>
      <c r="I142" s="159"/>
      <c r="J142" s="155"/>
      <c r="K142" s="155"/>
      <c r="L142" s="155" t="s">
        <v>658</v>
      </c>
      <c r="M142" s="157"/>
      <c r="N142" s="157"/>
      <c r="O142" s="157"/>
      <c r="P142" s="157"/>
      <c r="Q142" s="157"/>
      <c r="R142" s="157"/>
      <c r="S142" s="157"/>
      <c r="T142" s="157"/>
      <c r="U142" s="157"/>
      <c r="V142" s="157"/>
      <c r="W142" s="157"/>
      <c r="X142" s="158" t="s">
        <v>648</v>
      </c>
      <c r="Y142" s="158">
        <v>0.02</v>
      </c>
      <c r="Z142" s="158">
        <v>80</v>
      </c>
      <c r="AA142" s="158">
        <v>0</v>
      </c>
      <c r="AB142" s="158">
        <v>95</v>
      </c>
      <c r="AC142" s="158">
        <v>96</v>
      </c>
      <c r="AD142" s="158" t="s">
        <v>649</v>
      </c>
      <c r="AE142" s="158" t="s">
        <v>656</v>
      </c>
      <c r="AF142" s="157"/>
    </row>
    <row r="143" spans="1:32" s="137" customFormat="1" ht="30.75" customHeight="1" x14ac:dyDescent="0.25">
      <c r="A143" s="160">
        <v>10111</v>
      </c>
      <c r="B143" s="159" t="s">
        <v>659</v>
      </c>
      <c r="C143" s="159" t="s">
        <v>660</v>
      </c>
      <c r="D143" s="159" t="s">
        <v>374</v>
      </c>
      <c r="E143" s="177">
        <v>1</v>
      </c>
      <c r="F143" s="159" t="s">
        <v>635</v>
      </c>
      <c r="G143" s="159" t="s">
        <v>635</v>
      </c>
      <c r="H143" s="159" t="s">
        <v>646</v>
      </c>
      <c r="I143" s="159"/>
      <c r="J143" s="155"/>
      <c r="K143" s="155"/>
      <c r="L143" s="155" t="s">
        <v>661</v>
      </c>
      <c r="M143" s="157"/>
      <c r="N143" s="157"/>
      <c r="O143" s="157"/>
      <c r="P143" s="157"/>
      <c r="Q143" s="157"/>
      <c r="R143" s="157"/>
      <c r="S143" s="157"/>
      <c r="T143" s="157"/>
      <c r="U143" s="157"/>
      <c r="V143" s="157"/>
      <c r="W143" s="157"/>
      <c r="X143" s="158" t="s">
        <v>329</v>
      </c>
      <c r="Y143" s="158" t="s">
        <v>270</v>
      </c>
      <c r="Z143" s="158" t="s">
        <v>271</v>
      </c>
      <c r="AA143" s="158" t="s">
        <v>271</v>
      </c>
      <c r="AB143" s="158" t="s">
        <v>271</v>
      </c>
      <c r="AC143" s="158" t="s">
        <v>271</v>
      </c>
      <c r="AD143" s="158" t="s">
        <v>649</v>
      </c>
      <c r="AE143" s="158" t="s">
        <v>273</v>
      </c>
      <c r="AF143" s="157"/>
    </row>
    <row r="144" spans="1:32" s="137" customFormat="1" ht="30.75" customHeight="1" x14ac:dyDescent="0.25">
      <c r="A144" s="160">
        <v>10114</v>
      </c>
      <c r="B144" s="159" t="s">
        <v>662</v>
      </c>
      <c r="C144" s="159" t="s">
        <v>663</v>
      </c>
      <c r="D144" s="159" t="s">
        <v>374</v>
      </c>
      <c r="E144" s="175">
        <v>2</v>
      </c>
      <c r="F144" s="158" t="s">
        <v>635</v>
      </c>
      <c r="G144" s="163"/>
      <c r="H144" s="159" t="s">
        <v>646</v>
      </c>
      <c r="I144" s="159"/>
      <c r="J144" s="155"/>
      <c r="K144" s="155"/>
      <c r="L144" s="155"/>
      <c r="M144" s="157"/>
      <c r="N144" s="157"/>
      <c r="O144" s="157"/>
      <c r="P144" s="157"/>
      <c r="Q144" s="157"/>
      <c r="R144" s="157"/>
      <c r="S144" s="157"/>
      <c r="T144" s="157"/>
      <c r="U144" s="157"/>
      <c r="V144" s="157"/>
      <c r="W144" s="157"/>
      <c r="X144" s="158" t="s">
        <v>329</v>
      </c>
      <c r="Y144" s="158" t="s">
        <v>270</v>
      </c>
      <c r="Z144" s="158">
        <v>54</v>
      </c>
      <c r="AA144" s="158">
        <v>69</v>
      </c>
      <c r="AB144" s="158">
        <v>84</v>
      </c>
      <c r="AC144" s="158">
        <v>85</v>
      </c>
      <c r="AD144" s="158" t="s">
        <v>649</v>
      </c>
      <c r="AE144" s="158" t="s">
        <v>273</v>
      </c>
      <c r="AF144" s="157"/>
    </row>
    <row r="145" spans="1:32" s="137" customFormat="1" ht="30.75" customHeight="1" x14ac:dyDescent="0.25">
      <c r="A145" s="160">
        <v>10116</v>
      </c>
      <c r="B145" s="159" t="s">
        <v>664</v>
      </c>
      <c r="C145" s="159" t="s">
        <v>665</v>
      </c>
      <c r="D145" s="159" t="s">
        <v>374</v>
      </c>
      <c r="E145" s="175">
        <v>2</v>
      </c>
      <c r="F145" s="158" t="s">
        <v>635</v>
      </c>
      <c r="G145" s="163"/>
      <c r="H145" s="159" t="s">
        <v>646</v>
      </c>
      <c r="I145" s="159"/>
      <c r="J145" s="155"/>
      <c r="K145" s="155"/>
      <c r="L145" s="155"/>
      <c r="M145" s="157"/>
      <c r="N145" s="157"/>
      <c r="O145" s="157"/>
      <c r="P145" s="157"/>
      <c r="Q145" s="157"/>
      <c r="R145" s="157"/>
      <c r="S145" s="157"/>
      <c r="T145" s="157"/>
      <c r="U145" s="157"/>
      <c r="V145" s="157"/>
      <c r="W145" s="157"/>
      <c r="X145" s="158" t="s">
        <v>648</v>
      </c>
      <c r="Y145" s="158">
        <v>0.02</v>
      </c>
      <c r="Z145" s="158">
        <v>54</v>
      </c>
      <c r="AA145" s="158">
        <v>69</v>
      </c>
      <c r="AB145" s="158">
        <v>84</v>
      </c>
      <c r="AC145" s="158">
        <v>85</v>
      </c>
      <c r="AD145" s="158" t="s">
        <v>649</v>
      </c>
      <c r="AE145" s="158" t="s">
        <v>273</v>
      </c>
      <c r="AF145" s="157"/>
    </row>
    <row r="146" spans="1:32" s="137" customFormat="1" ht="30.75" customHeight="1" x14ac:dyDescent="0.25">
      <c r="A146" s="160">
        <v>10117</v>
      </c>
      <c r="B146" s="159" t="s">
        <v>666</v>
      </c>
      <c r="C146" s="159" t="s">
        <v>667</v>
      </c>
      <c r="D146" s="159" t="s">
        <v>374</v>
      </c>
      <c r="E146" s="175">
        <v>2</v>
      </c>
      <c r="F146" s="158" t="s">
        <v>635</v>
      </c>
      <c r="G146" s="163"/>
      <c r="H146" s="159" t="s">
        <v>654</v>
      </c>
      <c r="I146" s="159"/>
      <c r="J146" s="155"/>
      <c r="K146" s="155"/>
      <c r="L146" s="155"/>
      <c r="M146" s="157"/>
      <c r="N146" s="157"/>
      <c r="O146" s="157"/>
      <c r="P146" s="157"/>
      <c r="Q146" s="157"/>
      <c r="R146" s="157"/>
      <c r="S146" s="157"/>
      <c r="T146" s="157"/>
      <c r="U146" s="157"/>
      <c r="V146" s="157"/>
      <c r="W146" s="157"/>
      <c r="X146" s="158" t="s">
        <v>329</v>
      </c>
      <c r="Y146" s="158" t="s">
        <v>270</v>
      </c>
      <c r="Z146" s="158">
        <v>54</v>
      </c>
      <c r="AA146" s="158">
        <v>69</v>
      </c>
      <c r="AB146" s="158">
        <v>84</v>
      </c>
      <c r="AC146" s="158">
        <v>85</v>
      </c>
      <c r="AD146" s="158" t="s">
        <v>649</v>
      </c>
      <c r="AE146" s="158" t="s">
        <v>273</v>
      </c>
      <c r="AF146" s="157"/>
    </row>
    <row r="147" spans="1:32" s="137" customFormat="1" ht="30.75" customHeight="1" x14ac:dyDescent="0.25">
      <c r="A147" s="160">
        <v>10120</v>
      </c>
      <c r="B147" s="159" t="s">
        <v>668</v>
      </c>
      <c r="C147" s="159" t="s">
        <v>669</v>
      </c>
      <c r="D147" s="159" t="s">
        <v>374</v>
      </c>
      <c r="E147" s="175">
        <v>2</v>
      </c>
      <c r="F147" s="158" t="s">
        <v>635</v>
      </c>
      <c r="G147" s="158" t="s">
        <v>635</v>
      </c>
      <c r="H147" s="155" t="s">
        <v>670</v>
      </c>
      <c r="I147" s="159"/>
      <c r="J147" s="155"/>
      <c r="K147" s="155"/>
      <c r="L147" s="155"/>
      <c r="M147" s="159" t="s">
        <v>671</v>
      </c>
      <c r="N147" s="158"/>
      <c r="O147" s="159" t="s">
        <v>672</v>
      </c>
      <c r="P147" s="159" t="s">
        <v>673</v>
      </c>
      <c r="Q147" s="159" t="s">
        <v>674</v>
      </c>
      <c r="R147" s="158"/>
      <c r="S147" s="158"/>
      <c r="T147" s="159" t="s">
        <v>675</v>
      </c>
      <c r="U147" s="158" t="s">
        <v>287</v>
      </c>
      <c r="V147" s="158"/>
      <c r="W147" s="158"/>
      <c r="X147" s="158" t="s">
        <v>676</v>
      </c>
      <c r="Y147" s="158">
        <v>0.02</v>
      </c>
      <c r="Z147" s="158">
        <v>54</v>
      </c>
      <c r="AA147" s="158">
        <v>69</v>
      </c>
      <c r="AB147" s="158">
        <v>84</v>
      </c>
      <c r="AC147" s="158">
        <v>85</v>
      </c>
      <c r="AD147" s="158" t="s">
        <v>649</v>
      </c>
      <c r="AE147" s="158" t="s">
        <v>273</v>
      </c>
      <c r="AF147" s="157"/>
    </row>
    <row r="148" spans="1:32" s="137" customFormat="1" ht="30.75" customHeight="1" x14ac:dyDescent="0.25">
      <c r="A148" s="160">
        <v>10121</v>
      </c>
      <c r="B148" s="159" t="s">
        <v>677</v>
      </c>
      <c r="C148" s="159" t="s">
        <v>678</v>
      </c>
      <c r="D148" s="159" t="s">
        <v>374</v>
      </c>
      <c r="E148" s="175">
        <v>2</v>
      </c>
      <c r="F148" s="158" t="s">
        <v>635</v>
      </c>
      <c r="G148" s="158" t="s">
        <v>635</v>
      </c>
      <c r="H148" s="155" t="s">
        <v>670</v>
      </c>
      <c r="I148" s="159"/>
      <c r="J148" s="155"/>
      <c r="K148" s="155"/>
      <c r="L148" s="155"/>
      <c r="M148" s="159" t="s">
        <v>671</v>
      </c>
      <c r="N148" s="158"/>
      <c r="O148" s="159" t="s">
        <v>672</v>
      </c>
      <c r="P148" s="159" t="s">
        <v>673</v>
      </c>
      <c r="Q148" s="159" t="s">
        <v>674</v>
      </c>
      <c r="R148" s="158"/>
      <c r="S148" s="158"/>
      <c r="T148" s="159" t="s">
        <v>675</v>
      </c>
      <c r="U148" s="158" t="s">
        <v>287</v>
      </c>
      <c r="V148" s="158"/>
      <c r="W148" s="158"/>
      <c r="X148" s="158" t="s">
        <v>676</v>
      </c>
      <c r="Y148" s="158">
        <v>0.02</v>
      </c>
      <c r="Z148" s="158">
        <v>54</v>
      </c>
      <c r="AA148" s="158">
        <v>69</v>
      </c>
      <c r="AB148" s="158">
        <v>84</v>
      </c>
      <c r="AC148" s="158">
        <v>85</v>
      </c>
      <c r="AD148" s="158" t="s">
        <v>649</v>
      </c>
      <c r="AE148" s="158" t="s">
        <v>273</v>
      </c>
      <c r="AF148" s="157"/>
    </row>
    <row r="149" spans="1:32" s="137" customFormat="1" ht="30.75" customHeight="1" x14ac:dyDescent="0.25">
      <c r="A149" s="160">
        <v>10122</v>
      </c>
      <c r="B149" s="159" t="s">
        <v>679</v>
      </c>
      <c r="C149" s="159" t="s">
        <v>680</v>
      </c>
      <c r="D149" s="159" t="s">
        <v>374</v>
      </c>
      <c r="E149" s="175">
        <v>2</v>
      </c>
      <c r="F149" s="158" t="s">
        <v>635</v>
      </c>
      <c r="G149" s="158" t="s">
        <v>635</v>
      </c>
      <c r="H149" s="159" t="s">
        <v>681</v>
      </c>
      <c r="I149" s="159"/>
      <c r="J149" s="155"/>
      <c r="K149" s="155"/>
      <c r="L149" s="155"/>
      <c r="M149" s="169"/>
      <c r="N149" s="176"/>
      <c r="O149" s="169"/>
      <c r="P149" s="169"/>
      <c r="Q149" s="169"/>
      <c r="R149" s="157"/>
      <c r="S149" s="157"/>
      <c r="T149" s="154"/>
      <c r="U149" s="158"/>
      <c r="V149" s="158"/>
      <c r="W149" s="158"/>
      <c r="X149" s="158" t="s">
        <v>329</v>
      </c>
      <c r="Y149" s="158" t="s">
        <v>270</v>
      </c>
      <c r="Z149" s="158">
        <v>54</v>
      </c>
      <c r="AA149" s="158">
        <v>74</v>
      </c>
      <c r="AB149" s="158">
        <v>89</v>
      </c>
      <c r="AC149" s="158">
        <v>90</v>
      </c>
      <c r="AD149" s="158" t="s">
        <v>649</v>
      </c>
      <c r="AE149" s="158" t="s">
        <v>273</v>
      </c>
      <c r="AF149" s="157"/>
    </row>
    <row r="150" spans="1:32" s="137" customFormat="1" ht="30.75" customHeight="1" x14ac:dyDescent="0.25">
      <c r="A150" s="160">
        <v>10123</v>
      </c>
      <c r="B150" s="159" t="s">
        <v>682</v>
      </c>
      <c r="C150" s="159" t="s">
        <v>683</v>
      </c>
      <c r="D150" s="159" t="s">
        <v>374</v>
      </c>
      <c r="E150" s="175">
        <v>2</v>
      </c>
      <c r="F150" s="158" t="s">
        <v>635</v>
      </c>
      <c r="G150" s="163"/>
      <c r="H150" s="155" t="s">
        <v>670</v>
      </c>
      <c r="I150" s="159"/>
      <c r="J150" s="155"/>
      <c r="K150" s="155"/>
      <c r="L150" s="155"/>
      <c r="M150" s="159" t="s">
        <v>671</v>
      </c>
      <c r="N150" s="158"/>
      <c r="O150" s="159" t="s">
        <v>672</v>
      </c>
      <c r="P150" s="159" t="s">
        <v>673</v>
      </c>
      <c r="Q150" s="159" t="s">
        <v>674</v>
      </c>
      <c r="R150" s="158"/>
      <c r="S150" s="158"/>
      <c r="T150" s="159" t="s">
        <v>675</v>
      </c>
      <c r="U150" s="158" t="s">
        <v>287</v>
      </c>
      <c r="V150" s="158"/>
      <c r="W150" s="158"/>
      <c r="X150" s="158" t="s">
        <v>329</v>
      </c>
      <c r="Y150" s="158" t="s">
        <v>270</v>
      </c>
      <c r="Z150" s="158">
        <v>54</v>
      </c>
      <c r="AA150" s="158">
        <v>69</v>
      </c>
      <c r="AB150" s="158">
        <v>84</v>
      </c>
      <c r="AC150" s="158">
        <v>85</v>
      </c>
      <c r="AD150" s="158" t="s">
        <v>649</v>
      </c>
      <c r="AE150" s="158" t="s">
        <v>273</v>
      </c>
      <c r="AF150" s="157"/>
    </row>
    <row r="151" spans="1:32" s="137" customFormat="1" ht="30.75" customHeight="1" x14ac:dyDescent="0.25">
      <c r="A151" s="160">
        <v>10124</v>
      </c>
      <c r="B151" s="159" t="s">
        <v>684</v>
      </c>
      <c r="C151" s="159" t="s">
        <v>685</v>
      </c>
      <c r="D151" s="159" t="s">
        <v>374</v>
      </c>
      <c r="E151" s="175">
        <v>2</v>
      </c>
      <c r="F151" s="163"/>
      <c r="G151" s="158" t="s">
        <v>635</v>
      </c>
      <c r="H151" s="159" t="s">
        <v>686</v>
      </c>
      <c r="I151" s="159"/>
      <c r="J151" s="155"/>
      <c r="K151" s="155"/>
      <c r="L151" s="155" t="s">
        <v>687</v>
      </c>
      <c r="M151" s="159"/>
      <c r="N151" s="158"/>
      <c r="O151" s="159"/>
      <c r="P151" s="159"/>
      <c r="Q151" s="159" t="s">
        <v>688</v>
      </c>
      <c r="R151" s="157"/>
      <c r="S151" s="157"/>
      <c r="T151" s="157"/>
      <c r="U151" s="157"/>
      <c r="V151" s="157"/>
      <c r="W151" s="157"/>
      <c r="X151" s="158" t="s">
        <v>329</v>
      </c>
      <c r="Y151" s="158" t="s">
        <v>270</v>
      </c>
      <c r="Z151" s="158">
        <v>54</v>
      </c>
      <c r="AA151" s="158">
        <v>69</v>
      </c>
      <c r="AB151" s="158">
        <v>84</v>
      </c>
      <c r="AC151" s="158">
        <v>85</v>
      </c>
      <c r="AD151" s="158" t="s">
        <v>649</v>
      </c>
      <c r="AE151" s="158" t="s">
        <v>273</v>
      </c>
      <c r="AF151" s="157"/>
    </row>
    <row r="152" spans="1:32" s="137" customFormat="1" ht="30.75" customHeight="1" x14ac:dyDescent="0.25">
      <c r="A152" s="179">
        <v>10125</v>
      </c>
      <c r="B152" s="159" t="s">
        <v>689</v>
      </c>
      <c r="C152" s="159" t="s">
        <v>690</v>
      </c>
      <c r="D152" s="159" t="s">
        <v>374</v>
      </c>
      <c r="E152" s="175">
        <v>2</v>
      </c>
      <c r="F152" s="158" t="s">
        <v>635</v>
      </c>
      <c r="G152" s="158" t="s">
        <v>635</v>
      </c>
      <c r="H152" s="155" t="s">
        <v>670</v>
      </c>
      <c r="I152" s="159"/>
      <c r="J152" s="155"/>
      <c r="K152" s="155"/>
      <c r="L152" s="155"/>
      <c r="M152" s="157" t="s">
        <v>671</v>
      </c>
      <c r="N152" s="158"/>
      <c r="O152" s="159" t="s">
        <v>691</v>
      </c>
      <c r="P152" s="159" t="s">
        <v>692</v>
      </c>
      <c r="Q152" s="159" t="s">
        <v>693</v>
      </c>
      <c r="R152" s="158"/>
      <c r="S152" s="158"/>
      <c r="T152" s="159" t="s">
        <v>694</v>
      </c>
      <c r="U152" s="158" t="s">
        <v>287</v>
      </c>
      <c r="V152" s="158"/>
      <c r="W152" s="158"/>
      <c r="X152" s="158" t="s">
        <v>676</v>
      </c>
      <c r="Y152" s="158">
        <v>0.02</v>
      </c>
      <c r="Z152" s="158">
        <v>54</v>
      </c>
      <c r="AA152" s="158">
        <v>69</v>
      </c>
      <c r="AB152" s="158">
        <v>84</v>
      </c>
      <c r="AC152" s="158">
        <v>85</v>
      </c>
      <c r="AD152" s="158" t="s">
        <v>649</v>
      </c>
      <c r="AE152" s="158" t="s">
        <v>273</v>
      </c>
      <c r="AF152" s="157"/>
    </row>
    <row r="153" spans="1:32" s="137" customFormat="1" ht="30.75" customHeight="1" x14ac:dyDescent="0.25">
      <c r="A153" s="160">
        <v>10126</v>
      </c>
      <c r="B153" s="159" t="s">
        <v>695</v>
      </c>
      <c r="C153" s="159" t="s">
        <v>696</v>
      </c>
      <c r="D153" s="159" t="s">
        <v>374</v>
      </c>
      <c r="E153" s="175">
        <v>2</v>
      </c>
      <c r="F153" s="158" t="s">
        <v>635</v>
      </c>
      <c r="G153" s="158" t="s">
        <v>635</v>
      </c>
      <c r="H153" s="155" t="s">
        <v>670</v>
      </c>
      <c r="I153" s="159"/>
      <c r="J153" s="155"/>
      <c r="K153" s="155"/>
      <c r="L153" s="155"/>
      <c r="M153" s="159" t="s">
        <v>671</v>
      </c>
      <c r="N153" s="158"/>
      <c r="O153" s="159" t="s">
        <v>672</v>
      </c>
      <c r="P153" s="159" t="s">
        <v>673</v>
      </c>
      <c r="Q153" s="159" t="s">
        <v>674</v>
      </c>
      <c r="R153" s="157"/>
      <c r="S153" s="157"/>
      <c r="T153" s="159" t="s">
        <v>675</v>
      </c>
      <c r="U153" s="158" t="s">
        <v>287</v>
      </c>
      <c r="V153" s="158"/>
      <c r="W153" s="158"/>
      <c r="X153" s="158" t="s">
        <v>648</v>
      </c>
      <c r="Y153" s="158">
        <v>0.02</v>
      </c>
      <c r="Z153" s="158">
        <v>54</v>
      </c>
      <c r="AA153" s="158">
        <v>69</v>
      </c>
      <c r="AB153" s="158">
        <v>84</v>
      </c>
      <c r="AC153" s="158">
        <v>85</v>
      </c>
      <c r="AD153" s="158" t="s">
        <v>649</v>
      </c>
      <c r="AE153" s="158" t="s">
        <v>273</v>
      </c>
      <c r="AF153" s="157"/>
    </row>
    <row r="154" spans="1:32" s="137" customFormat="1" ht="30.75" customHeight="1" x14ac:dyDescent="0.25">
      <c r="A154" s="160">
        <v>10128</v>
      </c>
      <c r="B154" s="159" t="s">
        <v>697</v>
      </c>
      <c r="C154" s="159" t="s">
        <v>698</v>
      </c>
      <c r="D154" s="159" t="s">
        <v>374</v>
      </c>
      <c r="E154" s="175">
        <v>2</v>
      </c>
      <c r="F154" s="158" t="s">
        <v>635</v>
      </c>
      <c r="G154" s="163"/>
      <c r="H154" s="155" t="s">
        <v>699</v>
      </c>
      <c r="I154" s="159"/>
      <c r="J154" s="155"/>
      <c r="K154" s="155"/>
      <c r="L154" s="155"/>
      <c r="M154" s="159" t="s">
        <v>671</v>
      </c>
      <c r="N154" s="158"/>
      <c r="O154" s="159" t="s">
        <v>672</v>
      </c>
      <c r="P154" s="159" t="s">
        <v>673</v>
      </c>
      <c r="Q154" s="159" t="s">
        <v>674</v>
      </c>
      <c r="R154" s="157"/>
      <c r="S154" s="157"/>
      <c r="T154" s="159" t="s">
        <v>675</v>
      </c>
      <c r="U154" s="158" t="s">
        <v>287</v>
      </c>
      <c r="V154" s="158"/>
      <c r="W154" s="158"/>
      <c r="X154" s="158" t="s">
        <v>329</v>
      </c>
      <c r="Y154" s="158" t="s">
        <v>270</v>
      </c>
      <c r="Z154" s="158">
        <v>54</v>
      </c>
      <c r="AA154" s="158">
        <v>69</v>
      </c>
      <c r="AB154" s="158">
        <v>84</v>
      </c>
      <c r="AC154" s="158">
        <v>85</v>
      </c>
      <c r="AD154" s="158" t="s">
        <v>649</v>
      </c>
      <c r="AE154" s="158" t="s">
        <v>273</v>
      </c>
      <c r="AF154" s="157"/>
    </row>
    <row r="155" spans="1:32" s="137" customFormat="1" ht="30.75" customHeight="1" x14ac:dyDescent="0.25">
      <c r="A155" s="160">
        <v>10129</v>
      </c>
      <c r="B155" s="159" t="s">
        <v>700</v>
      </c>
      <c r="C155" s="159" t="s">
        <v>701</v>
      </c>
      <c r="D155" s="159" t="s">
        <v>374</v>
      </c>
      <c r="E155" s="175">
        <v>2</v>
      </c>
      <c r="F155" s="158" t="s">
        <v>635</v>
      </c>
      <c r="G155" s="163"/>
      <c r="H155" s="155" t="s">
        <v>699</v>
      </c>
      <c r="I155" s="159"/>
      <c r="J155" s="155"/>
      <c r="K155" s="155"/>
      <c r="L155" s="155"/>
      <c r="M155" s="159" t="s">
        <v>671</v>
      </c>
      <c r="N155" s="158"/>
      <c r="O155" s="159" t="s">
        <v>672</v>
      </c>
      <c r="P155" s="159" t="s">
        <v>673</v>
      </c>
      <c r="Q155" s="159" t="s">
        <v>674</v>
      </c>
      <c r="R155" s="157"/>
      <c r="S155" s="157"/>
      <c r="T155" s="159" t="s">
        <v>675</v>
      </c>
      <c r="U155" s="158" t="s">
        <v>287</v>
      </c>
      <c r="V155" s="158"/>
      <c r="W155" s="158"/>
      <c r="X155" s="158" t="s">
        <v>329</v>
      </c>
      <c r="Y155" s="158" t="s">
        <v>270</v>
      </c>
      <c r="Z155" s="158">
        <v>54</v>
      </c>
      <c r="AA155" s="158">
        <v>69</v>
      </c>
      <c r="AB155" s="158">
        <v>84</v>
      </c>
      <c r="AC155" s="158">
        <v>85</v>
      </c>
      <c r="AD155" s="158" t="s">
        <v>649</v>
      </c>
      <c r="AE155" s="158" t="s">
        <v>273</v>
      </c>
      <c r="AF155" s="157"/>
    </row>
    <row r="156" spans="1:32" s="137" customFormat="1" ht="30.75" customHeight="1" x14ac:dyDescent="0.25">
      <c r="A156" s="179">
        <v>10130</v>
      </c>
      <c r="B156" s="159" t="s">
        <v>702</v>
      </c>
      <c r="C156" s="159" t="s">
        <v>703</v>
      </c>
      <c r="D156" s="159" t="s">
        <v>374</v>
      </c>
      <c r="E156" s="175">
        <v>2</v>
      </c>
      <c r="F156" s="158" t="s">
        <v>635</v>
      </c>
      <c r="G156" s="163"/>
      <c r="H156" s="155" t="s">
        <v>704</v>
      </c>
      <c r="I156" s="159"/>
      <c r="J156" s="155"/>
      <c r="K156" s="155"/>
      <c r="L156" s="155" t="s">
        <v>705</v>
      </c>
      <c r="M156" s="157" t="s">
        <v>671</v>
      </c>
      <c r="N156" s="158"/>
      <c r="O156" s="159" t="s">
        <v>691</v>
      </c>
      <c r="P156" s="159" t="s">
        <v>692</v>
      </c>
      <c r="Q156" s="159" t="s">
        <v>693</v>
      </c>
      <c r="R156" s="157"/>
      <c r="S156" s="157"/>
      <c r="T156" s="159" t="s">
        <v>694</v>
      </c>
      <c r="U156" s="158" t="s">
        <v>287</v>
      </c>
      <c r="V156" s="158"/>
      <c r="W156" s="158"/>
      <c r="X156" s="158" t="s">
        <v>648</v>
      </c>
      <c r="Y156" s="158">
        <v>0.02</v>
      </c>
      <c r="Z156" s="158">
        <v>54</v>
      </c>
      <c r="AA156" s="158">
        <v>69</v>
      </c>
      <c r="AB156" s="158">
        <v>84</v>
      </c>
      <c r="AC156" s="158">
        <v>85</v>
      </c>
      <c r="AD156" s="158" t="s">
        <v>649</v>
      </c>
      <c r="AE156" s="158" t="s">
        <v>273</v>
      </c>
      <c r="AF156" s="157"/>
    </row>
    <row r="157" spans="1:32" s="137" customFormat="1" ht="30.75" customHeight="1" x14ac:dyDescent="0.25">
      <c r="A157" s="160">
        <v>10133</v>
      </c>
      <c r="B157" s="159" t="s">
        <v>706</v>
      </c>
      <c r="C157" s="159" t="s">
        <v>707</v>
      </c>
      <c r="D157" s="159" t="s">
        <v>374</v>
      </c>
      <c r="E157" s="175">
        <v>2</v>
      </c>
      <c r="F157" s="158" t="s">
        <v>635</v>
      </c>
      <c r="G157" s="163"/>
      <c r="H157" s="159" t="s">
        <v>708</v>
      </c>
      <c r="I157" s="159"/>
      <c r="J157" s="155"/>
      <c r="K157" s="155"/>
      <c r="L157" s="155"/>
      <c r="M157" s="157"/>
      <c r="N157" s="157"/>
      <c r="O157" s="157"/>
      <c r="P157" s="157"/>
      <c r="Q157" s="157"/>
      <c r="R157" s="157"/>
      <c r="S157" s="157"/>
      <c r="T157" s="157"/>
      <c r="U157" s="157"/>
      <c r="V157" s="157"/>
      <c r="W157" s="157"/>
      <c r="X157" s="158" t="s">
        <v>676</v>
      </c>
      <c r="Y157" s="158">
        <v>0.02</v>
      </c>
      <c r="Z157" s="158">
        <v>54</v>
      </c>
      <c r="AA157" s="158">
        <v>69</v>
      </c>
      <c r="AB157" s="158">
        <v>84</v>
      </c>
      <c r="AC157" s="158">
        <v>85</v>
      </c>
      <c r="AD157" s="158" t="s">
        <v>649</v>
      </c>
      <c r="AE157" s="158" t="s">
        <v>273</v>
      </c>
      <c r="AF157" s="157"/>
    </row>
    <row r="158" spans="1:32" s="137" customFormat="1" ht="30.75" customHeight="1" x14ac:dyDescent="0.25">
      <c r="A158" s="160">
        <v>10134</v>
      </c>
      <c r="B158" s="159" t="s">
        <v>709</v>
      </c>
      <c r="C158" s="159" t="s">
        <v>710</v>
      </c>
      <c r="D158" s="159" t="s">
        <v>374</v>
      </c>
      <c r="E158" s="175">
        <v>2</v>
      </c>
      <c r="F158" s="158" t="s">
        <v>635</v>
      </c>
      <c r="G158" s="163"/>
      <c r="H158" s="155" t="s">
        <v>699</v>
      </c>
      <c r="I158" s="159"/>
      <c r="J158" s="155"/>
      <c r="K158" s="155"/>
      <c r="L158" s="155"/>
      <c r="M158" s="159" t="s">
        <v>671</v>
      </c>
      <c r="N158" s="158"/>
      <c r="O158" s="159" t="s">
        <v>672</v>
      </c>
      <c r="P158" s="159" t="s">
        <v>673</v>
      </c>
      <c r="Q158" s="159" t="s">
        <v>674</v>
      </c>
      <c r="R158" s="157"/>
      <c r="S158" s="157"/>
      <c r="T158" s="159" t="s">
        <v>675</v>
      </c>
      <c r="U158" s="158" t="s">
        <v>287</v>
      </c>
      <c r="V158" s="158"/>
      <c r="W158" s="158"/>
      <c r="X158" s="158" t="s">
        <v>329</v>
      </c>
      <c r="Y158" s="158" t="s">
        <v>270</v>
      </c>
      <c r="Z158" s="158">
        <v>54</v>
      </c>
      <c r="AA158" s="158">
        <v>69</v>
      </c>
      <c r="AB158" s="158">
        <v>84</v>
      </c>
      <c r="AC158" s="158">
        <v>85</v>
      </c>
      <c r="AD158" s="158" t="s">
        <v>649</v>
      </c>
      <c r="AE158" s="158" t="s">
        <v>273</v>
      </c>
      <c r="AF158" s="157"/>
    </row>
    <row r="159" spans="1:32" s="137" customFormat="1" ht="30.75" customHeight="1" x14ac:dyDescent="0.25">
      <c r="A159" s="160">
        <v>10135</v>
      </c>
      <c r="B159" s="159" t="s">
        <v>711</v>
      </c>
      <c r="C159" s="159" t="s">
        <v>712</v>
      </c>
      <c r="D159" s="159" t="s">
        <v>374</v>
      </c>
      <c r="E159" s="175">
        <v>2</v>
      </c>
      <c r="F159" s="158" t="s">
        <v>635</v>
      </c>
      <c r="G159" s="158" t="s">
        <v>635</v>
      </c>
      <c r="H159" s="159" t="s">
        <v>713</v>
      </c>
      <c r="I159" s="159"/>
      <c r="J159" s="155"/>
      <c r="K159" s="155"/>
      <c r="L159" s="155"/>
      <c r="M159" s="157"/>
      <c r="N159" s="157"/>
      <c r="O159" s="157"/>
      <c r="P159" s="157"/>
      <c r="Q159" s="157"/>
      <c r="R159" s="157"/>
      <c r="S159" s="157"/>
      <c r="T159" s="157"/>
      <c r="U159" s="157"/>
      <c r="V159" s="157"/>
      <c r="W159" s="157"/>
      <c r="X159" s="158" t="s">
        <v>329</v>
      </c>
      <c r="Y159" s="158" t="s">
        <v>270</v>
      </c>
      <c r="Z159" s="158">
        <v>54</v>
      </c>
      <c r="AA159" s="158">
        <v>69</v>
      </c>
      <c r="AB159" s="158">
        <v>84</v>
      </c>
      <c r="AC159" s="158">
        <v>85</v>
      </c>
      <c r="AD159" s="158" t="s">
        <v>649</v>
      </c>
      <c r="AE159" s="158" t="s">
        <v>273</v>
      </c>
      <c r="AF159" s="157"/>
    </row>
    <row r="160" spans="1:32" s="137" customFormat="1" ht="30.75" customHeight="1" x14ac:dyDescent="0.25">
      <c r="A160" s="160">
        <v>10136</v>
      </c>
      <c r="B160" s="159" t="s">
        <v>714</v>
      </c>
      <c r="C160" s="159" t="s">
        <v>715</v>
      </c>
      <c r="D160" s="159" t="s">
        <v>374</v>
      </c>
      <c r="E160" s="175">
        <v>2</v>
      </c>
      <c r="F160" s="158" t="s">
        <v>635</v>
      </c>
      <c r="G160" s="158" t="s">
        <v>635</v>
      </c>
      <c r="H160" s="159" t="s">
        <v>713</v>
      </c>
      <c r="I160" s="159"/>
      <c r="J160" s="155"/>
      <c r="K160" s="155"/>
      <c r="L160" s="155"/>
      <c r="M160" s="157"/>
      <c r="N160" s="157"/>
      <c r="O160" s="157"/>
      <c r="P160" s="157"/>
      <c r="Q160" s="157"/>
      <c r="R160" s="157"/>
      <c r="S160" s="157"/>
      <c r="T160" s="157"/>
      <c r="U160" s="157"/>
      <c r="V160" s="157"/>
      <c r="W160" s="157"/>
      <c r="X160" s="158" t="s">
        <v>329</v>
      </c>
      <c r="Y160" s="158" t="s">
        <v>270</v>
      </c>
      <c r="Z160" s="158">
        <v>54</v>
      </c>
      <c r="AA160" s="158">
        <v>69</v>
      </c>
      <c r="AB160" s="158">
        <v>84</v>
      </c>
      <c r="AC160" s="158">
        <v>85</v>
      </c>
      <c r="AD160" s="158" t="s">
        <v>649</v>
      </c>
      <c r="AE160" s="158" t="s">
        <v>273</v>
      </c>
      <c r="AF160" s="157"/>
    </row>
    <row r="161" spans="1:32" s="137" customFormat="1" ht="30.75" customHeight="1" x14ac:dyDescent="0.25">
      <c r="A161" s="160">
        <v>10137</v>
      </c>
      <c r="B161" s="159" t="s">
        <v>716</v>
      </c>
      <c r="C161" s="159" t="s">
        <v>717</v>
      </c>
      <c r="D161" s="159" t="s">
        <v>374</v>
      </c>
      <c r="E161" s="175">
        <v>2</v>
      </c>
      <c r="F161" s="158" t="s">
        <v>635</v>
      </c>
      <c r="G161" s="158" t="s">
        <v>635</v>
      </c>
      <c r="H161" s="159" t="s">
        <v>654</v>
      </c>
      <c r="I161" s="159"/>
      <c r="J161" s="155"/>
      <c r="K161" s="155"/>
      <c r="L161" s="155" t="s">
        <v>718</v>
      </c>
      <c r="M161" s="157"/>
      <c r="N161" s="157"/>
      <c r="O161" s="157"/>
      <c r="P161" s="157"/>
      <c r="Q161" s="157"/>
      <c r="R161" s="157"/>
      <c r="S161" s="157"/>
      <c r="T161" s="157"/>
      <c r="U161" s="157"/>
      <c r="V161" s="157"/>
      <c r="W161" s="157"/>
      <c r="X161" s="158" t="s">
        <v>329</v>
      </c>
      <c r="Y161" s="158" t="s">
        <v>270</v>
      </c>
      <c r="Z161" s="158">
        <v>54</v>
      </c>
      <c r="AA161" s="158">
        <v>69</v>
      </c>
      <c r="AB161" s="158">
        <v>84</v>
      </c>
      <c r="AC161" s="158">
        <v>85</v>
      </c>
      <c r="AD161" s="158" t="s">
        <v>649</v>
      </c>
      <c r="AE161" s="158" t="s">
        <v>273</v>
      </c>
      <c r="AF161" s="157"/>
    </row>
    <row r="162" spans="1:32" s="137" customFormat="1" ht="30.75" customHeight="1" x14ac:dyDescent="0.25">
      <c r="A162" s="160">
        <v>10139</v>
      </c>
      <c r="B162" s="159" t="s">
        <v>719</v>
      </c>
      <c r="C162" s="159" t="s">
        <v>720</v>
      </c>
      <c r="D162" s="159" t="s">
        <v>374</v>
      </c>
      <c r="E162" s="175">
        <v>2</v>
      </c>
      <c r="F162" s="158" t="s">
        <v>635</v>
      </c>
      <c r="G162" s="163"/>
      <c r="H162" s="159" t="s">
        <v>721</v>
      </c>
      <c r="I162" s="159"/>
      <c r="J162" s="155"/>
      <c r="K162" s="155"/>
      <c r="L162" s="155"/>
      <c r="M162" s="157"/>
      <c r="N162" s="157"/>
      <c r="O162" s="157"/>
      <c r="P162" s="157"/>
      <c r="Q162" s="157"/>
      <c r="R162" s="157"/>
      <c r="S162" s="157"/>
      <c r="T162" s="157"/>
      <c r="U162" s="157"/>
      <c r="V162" s="157"/>
      <c r="W162" s="157"/>
      <c r="X162" s="158" t="s">
        <v>329</v>
      </c>
      <c r="Y162" s="158" t="s">
        <v>270</v>
      </c>
      <c r="Z162" s="158">
        <v>54</v>
      </c>
      <c r="AA162" s="158">
        <v>69</v>
      </c>
      <c r="AB162" s="158">
        <v>84</v>
      </c>
      <c r="AC162" s="158">
        <v>85</v>
      </c>
      <c r="AD162" s="158" t="s">
        <v>649</v>
      </c>
      <c r="AE162" s="158" t="s">
        <v>273</v>
      </c>
      <c r="AF162" s="157"/>
    </row>
    <row r="163" spans="1:32" s="137" customFormat="1" ht="30.75" customHeight="1" x14ac:dyDescent="0.25">
      <c r="A163" s="160">
        <v>10140</v>
      </c>
      <c r="B163" s="159" t="s">
        <v>722</v>
      </c>
      <c r="C163" s="159" t="s">
        <v>723</v>
      </c>
      <c r="D163" s="159" t="s">
        <v>374</v>
      </c>
      <c r="E163" s="175">
        <v>2</v>
      </c>
      <c r="F163" s="158" t="s">
        <v>635</v>
      </c>
      <c r="G163" s="158" t="s">
        <v>635</v>
      </c>
      <c r="H163" s="159" t="s">
        <v>654</v>
      </c>
      <c r="I163" s="159"/>
      <c r="J163" s="155"/>
      <c r="K163" s="155"/>
      <c r="L163" s="155"/>
      <c r="M163" s="157"/>
      <c r="N163" s="157"/>
      <c r="O163" s="157"/>
      <c r="P163" s="157"/>
      <c r="Q163" s="157"/>
      <c r="R163" s="157"/>
      <c r="S163" s="157"/>
      <c r="T163" s="157"/>
      <c r="U163" s="158" t="s">
        <v>287</v>
      </c>
      <c r="V163" s="158"/>
      <c r="W163" s="158"/>
      <c r="X163" s="158" t="s">
        <v>329</v>
      </c>
      <c r="Y163" s="158" t="s">
        <v>270</v>
      </c>
      <c r="Z163" s="158">
        <v>54</v>
      </c>
      <c r="AA163" s="158">
        <v>69</v>
      </c>
      <c r="AB163" s="158">
        <v>84</v>
      </c>
      <c r="AC163" s="158">
        <v>85</v>
      </c>
      <c r="AD163" s="158" t="s">
        <v>649</v>
      </c>
      <c r="AE163" s="158" t="s">
        <v>273</v>
      </c>
      <c r="AF163" s="157"/>
    </row>
    <row r="164" spans="1:32" s="137" customFormat="1" ht="30.75" customHeight="1" x14ac:dyDescent="0.25">
      <c r="A164" s="160">
        <v>10141</v>
      </c>
      <c r="B164" s="159" t="s">
        <v>724</v>
      </c>
      <c r="C164" s="159" t="s">
        <v>725</v>
      </c>
      <c r="D164" s="159" t="s">
        <v>374</v>
      </c>
      <c r="E164" s="175">
        <v>2</v>
      </c>
      <c r="F164" s="158" t="s">
        <v>635</v>
      </c>
      <c r="G164" s="163"/>
      <c r="H164" s="169"/>
      <c r="I164" s="159"/>
      <c r="J164" s="155"/>
      <c r="K164" s="155"/>
      <c r="L164" s="155"/>
      <c r="M164" s="157"/>
      <c r="N164" s="157"/>
      <c r="O164" s="157"/>
      <c r="P164" s="157"/>
      <c r="Q164" s="157"/>
      <c r="R164" s="157"/>
      <c r="S164" s="157"/>
      <c r="T164" s="157"/>
      <c r="U164" s="157"/>
      <c r="V164" s="157"/>
      <c r="W164" s="157"/>
      <c r="X164" s="158" t="s">
        <v>329</v>
      </c>
      <c r="Y164" s="158" t="s">
        <v>270</v>
      </c>
      <c r="Z164" s="158">
        <v>54</v>
      </c>
      <c r="AA164" s="158">
        <v>69</v>
      </c>
      <c r="AB164" s="158">
        <v>84</v>
      </c>
      <c r="AC164" s="158">
        <v>85</v>
      </c>
      <c r="AD164" s="158" t="s">
        <v>649</v>
      </c>
      <c r="AE164" s="158" t="s">
        <v>273</v>
      </c>
      <c r="AF164" s="157"/>
    </row>
    <row r="165" spans="1:32" s="137" customFormat="1" ht="30.75" customHeight="1" x14ac:dyDescent="0.25">
      <c r="A165" s="160">
        <v>10142</v>
      </c>
      <c r="B165" s="159" t="s">
        <v>726</v>
      </c>
      <c r="C165" s="159" t="s">
        <v>727</v>
      </c>
      <c r="D165" s="159" t="s">
        <v>374</v>
      </c>
      <c r="E165" s="175">
        <v>2</v>
      </c>
      <c r="F165" s="158" t="s">
        <v>635</v>
      </c>
      <c r="G165" s="158" t="s">
        <v>635</v>
      </c>
      <c r="H165" s="155" t="s">
        <v>699</v>
      </c>
      <c r="I165" s="159"/>
      <c r="J165" s="155"/>
      <c r="K165" s="155"/>
      <c r="L165" s="155"/>
      <c r="M165" s="159" t="s">
        <v>671</v>
      </c>
      <c r="N165" s="158"/>
      <c r="O165" s="159" t="s">
        <v>672</v>
      </c>
      <c r="P165" s="159" t="s">
        <v>673</v>
      </c>
      <c r="Q165" s="159" t="s">
        <v>674</v>
      </c>
      <c r="R165" s="157"/>
      <c r="S165" s="157"/>
      <c r="T165" s="159" t="s">
        <v>675</v>
      </c>
      <c r="U165" s="158" t="s">
        <v>287</v>
      </c>
      <c r="V165" s="158"/>
      <c r="W165" s="158"/>
      <c r="X165" s="158" t="s">
        <v>329</v>
      </c>
      <c r="Y165" s="158" t="s">
        <v>270</v>
      </c>
      <c r="Z165" s="158">
        <v>54</v>
      </c>
      <c r="AA165" s="158">
        <v>69</v>
      </c>
      <c r="AB165" s="158">
        <v>84</v>
      </c>
      <c r="AC165" s="158">
        <v>85</v>
      </c>
      <c r="AD165" s="158" t="s">
        <v>649</v>
      </c>
      <c r="AE165" s="158" t="s">
        <v>273</v>
      </c>
      <c r="AF165" s="157"/>
    </row>
    <row r="166" spans="1:32" s="137" customFormat="1" ht="30.75" customHeight="1" x14ac:dyDescent="0.25">
      <c r="A166" s="160">
        <v>10143</v>
      </c>
      <c r="B166" s="159" t="s">
        <v>728</v>
      </c>
      <c r="C166" s="159" t="s">
        <v>729</v>
      </c>
      <c r="D166" s="159" t="s">
        <v>374</v>
      </c>
      <c r="E166" s="175">
        <v>2</v>
      </c>
      <c r="F166" s="158" t="s">
        <v>635</v>
      </c>
      <c r="G166" s="158" t="s">
        <v>635</v>
      </c>
      <c r="H166" s="159" t="s">
        <v>730</v>
      </c>
      <c r="I166" s="159"/>
      <c r="J166" s="155"/>
      <c r="K166" s="155"/>
      <c r="L166" s="155"/>
      <c r="M166" s="157"/>
      <c r="N166" s="157"/>
      <c r="O166" s="157"/>
      <c r="P166" s="157"/>
      <c r="Q166" s="157"/>
      <c r="R166" s="157"/>
      <c r="S166" s="157"/>
      <c r="T166" s="157"/>
      <c r="U166" s="157"/>
      <c r="V166" s="157"/>
      <c r="W166" s="157"/>
      <c r="X166" s="158" t="s">
        <v>329</v>
      </c>
      <c r="Y166" s="158" t="s">
        <v>270</v>
      </c>
      <c r="Z166" s="158" t="s">
        <v>271</v>
      </c>
      <c r="AA166" s="158" t="s">
        <v>271</v>
      </c>
      <c r="AB166" s="158" t="s">
        <v>271</v>
      </c>
      <c r="AC166" s="158" t="s">
        <v>271</v>
      </c>
      <c r="AD166" s="158" t="s">
        <v>649</v>
      </c>
      <c r="AE166" s="158" t="s">
        <v>273</v>
      </c>
      <c r="AF166" s="157"/>
    </row>
    <row r="167" spans="1:32" s="137" customFormat="1" ht="30.75" customHeight="1" x14ac:dyDescent="0.25">
      <c r="A167" s="160">
        <v>10144</v>
      </c>
      <c r="B167" s="159" t="s">
        <v>731</v>
      </c>
      <c r="C167" s="159" t="s">
        <v>732</v>
      </c>
      <c r="D167" s="159" t="s">
        <v>374</v>
      </c>
      <c r="E167" s="175">
        <v>2</v>
      </c>
      <c r="F167" s="158" t="s">
        <v>635</v>
      </c>
      <c r="G167" s="163"/>
      <c r="H167" s="155" t="s">
        <v>699</v>
      </c>
      <c r="I167" s="159"/>
      <c r="J167" s="155"/>
      <c r="K167" s="155"/>
      <c r="L167" s="155"/>
      <c r="M167" s="159" t="s">
        <v>671</v>
      </c>
      <c r="N167" s="158"/>
      <c r="O167" s="159" t="s">
        <v>672</v>
      </c>
      <c r="P167" s="159" t="s">
        <v>673</v>
      </c>
      <c r="Q167" s="159" t="s">
        <v>674</v>
      </c>
      <c r="R167" s="157"/>
      <c r="S167" s="157"/>
      <c r="T167" s="159" t="s">
        <v>675</v>
      </c>
      <c r="U167" s="158" t="s">
        <v>287</v>
      </c>
      <c r="V167" s="158"/>
      <c r="W167" s="158"/>
      <c r="X167" s="158" t="s">
        <v>329</v>
      </c>
      <c r="Y167" s="158" t="s">
        <v>270</v>
      </c>
      <c r="Z167" s="158">
        <v>54</v>
      </c>
      <c r="AA167" s="158">
        <v>69</v>
      </c>
      <c r="AB167" s="158">
        <v>84</v>
      </c>
      <c r="AC167" s="158">
        <v>85</v>
      </c>
      <c r="AD167" s="158" t="s">
        <v>649</v>
      </c>
      <c r="AE167" s="158" t="s">
        <v>273</v>
      </c>
      <c r="AF167" s="157"/>
    </row>
    <row r="168" spans="1:32" s="137" customFormat="1" ht="30.75" customHeight="1" x14ac:dyDescent="0.25">
      <c r="A168" s="160">
        <v>10145</v>
      </c>
      <c r="B168" s="159" t="s">
        <v>733</v>
      </c>
      <c r="C168" s="159" t="s">
        <v>734</v>
      </c>
      <c r="D168" s="159" t="s">
        <v>374</v>
      </c>
      <c r="E168" s="175">
        <v>2</v>
      </c>
      <c r="F168" s="158" t="s">
        <v>635</v>
      </c>
      <c r="G168" s="158" t="s">
        <v>635</v>
      </c>
      <c r="H168" s="159" t="s">
        <v>654</v>
      </c>
      <c r="I168" s="159"/>
      <c r="J168" s="155"/>
      <c r="K168" s="155"/>
      <c r="L168" s="155"/>
      <c r="M168" s="157"/>
      <c r="N168" s="157"/>
      <c r="O168" s="157"/>
      <c r="P168" s="157"/>
      <c r="Q168" s="157"/>
      <c r="R168" s="157"/>
      <c r="S168" s="157"/>
      <c r="T168" s="157"/>
      <c r="U168" s="157"/>
      <c r="V168" s="157"/>
      <c r="W168" s="157"/>
      <c r="X168" s="158" t="s">
        <v>648</v>
      </c>
      <c r="Y168" s="158">
        <v>0.02</v>
      </c>
      <c r="Z168" s="158" t="s">
        <v>271</v>
      </c>
      <c r="AA168" s="158" t="s">
        <v>271</v>
      </c>
      <c r="AB168" s="158" t="s">
        <v>271</v>
      </c>
      <c r="AC168" s="158" t="s">
        <v>271</v>
      </c>
      <c r="AD168" s="158" t="s">
        <v>649</v>
      </c>
      <c r="AE168" s="158" t="s">
        <v>273</v>
      </c>
      <c r="AF168" s="157"/>
    </row>
    <row r="169" spans="1:32" s="137" customFormat="1" ht="30.75" customHeight="1" x14ac:dyDescent="0.25">
      <c r="A169" s="160">
        <v>10146</v>
      </c>
      <c r="B169" s="159" t="s">
        <v>735</v>
      </c>
      <c r="C169" s="159" t="s">
        <v>736</v>
      </c>
      <c r="D169" s="159" t="s">
        <v>374</v>
      </c>
      <c r="E169" s="175">
        <v>2</v>
      </c>
      <c r="F169" s="158" t="s">
        <v>635</v>
      </c>
      <c r="G169" s="163"/>
      <c r="H169" s="159" t="s">
        <v>737</v>
      </c>
      <c r="I169" s="159"/>
      <c r="J169" s="155"/>
      <c r="K169" s="155"/>
      <c r="L169" s="155"/>
      <c r="M169" s="157"/>
      <c r="N169" s="157"/>
      <c r="O169" s="157"/>
      <c r="P169" s="157"/>
      <c r="Q169" s="157"/>
      <c r="R169" s="157"/>
      <c r="S169" s="157"/>
      <c r="T169" s="157"/>
      <c r="U169" s="157"/>
      <c r="V169" s="157"/>
      <c r="W169" s="157"/>
      <c r="X169" s="158" t="s">
        <v>329</v>
      </c>
      <c r="Y169" s="158" t="s">
        <v>270</v>
      </c>
      <c r="Z169" s="158">
        <v>54</v>
      </c>
      <c r="AA169" s="158">
        <v>69</v>
      </c>
      <c r="AB169" s="158">
        <v>84</v>
      </c>
      <c r="AC169" s="158">
        <v>85</v>
      </c>
      <c r="AD169" s="158" t="s">
        <v>649</v>
      </c>
      <c r="AE169" s="158" t="s">
        <v>273</v>
      </c>
      <c r="AF169" s="157"/>
    </row>
    <row r="170" spans="1:32" s="137" customFormat="1" ht="30.75" customHeight="1" x14ac:dyDescent="0.25">
      <c r="A170" s="160">
        <v>10147</v>
      </c>
      <c r="B170" s="159" t="s">
        <v>738</v>
      </c>
      <c r="C170" s="159" t="s">
        <v>739</v>
      </c>
      <c r="D170" s="159" t="s">
        <v>374</v>
      </c>
      <c r="E170" s="175">
        <v>2</v>
      </c>
      <c r="F170" s="158" t="s">
        <v>635</v>
      </c>
      <c r="G170" s="163"/>
      <c r="H170" s="159" t="s">
        <v>740</v>
      </c>
      <c r="I170" s="159"/>
      <c r="J170" s="155"/>
      <c r="K170" s="155"/>
      <c r="L170" s="155"/>
      <c r="M170" s="169"/>
      <c r="N170" s="176"/>
      <c r="O170" s="169"/>
      <c r="P170" s="169"/>
      <c r="Q170" s="169"/>
      <c r="R170" s="157"/>
      <c r="S170" s="157"/>
      <c r="T170" s="159" t="s">
        <v>741</v>
      </c>
      <c r="U170" s="158" t="s">
        <v>287</v>
      </c>
      <c r="V170" s="158"/>
      <c r="W170" s="158"/>
      <c r="X170" s="158" t="s">
        <v>329</v>
      </c>
      <c r="Y170" s="158" t="s">
        <v>270</v>
      </c>
      <c r="Z170" s="158">
        <v>54</v>
      </c>
      <c r="AA170" s="158">
        <v>69</v>
      </c>
      <c r="AB170" s="158">
        <v>84</v>
      </c>
      <c r="AC170" s="158">
        <v>85</v>
      </c>
      <c r="AD170" s="158" t="s">
        <v>649</v>
      </c>
      <c r="AE170" s="158" t="s">
        <v>273</v>
      </c>
      <c r="AF170" s="157"/>
    </row>
    <row r="171" spans="1:32" s="137" customFormat="1" ht="30.75" customHeight="1" x14ac:dyDescent="0.25">
      <c r="A171" s="160">
        <v>10148</v>
      </c>
      <c r="B171" s="159" t="s">
        <v>742</v>
      </c>
      <c r="C171" s="159" t="s">
        <v>743</v>
      </c>
      <c r="D171" s="159" t="s">
        <v>374</v>
      </c>
      <c r="E171" s="175">
        <v>2</v>
      </c>
      <c r="F171" s="158" t="s">
        <v>635</v>
      </c>
      <c r="G171" s="163"/>
      <c r="H171" s="159" t="s">
        <v>654</v>
      </c>
      <c r="I171" s="159"/>
      <c r="J171" s="155"/>
      <c r="K171" s="155"/>
      <c r="L171" s="155"/>
      <c r="M171" s="157"/>
      <c r="N171" s="157"/>
      <c r="O171" s="157"/>
      <c r="P171" s="157"/>
      <c r="Q171" s="157"/>
      <c r="R171" s="157"/>
      <c r="S171" s="157"/>
      <c r="T171" s="157"/>
      <c r="U171" s="157"/>
      <c r="V171" s="157"/>
      <c r="W171" s="157"/>
      <c r="X171" s="158" t="s">
        <v>329</v>
      </c>
      <c r="Y171" s="158" t="s">
        <v>270</v>
      </c>
      <c r="Z171" s="158">
        <v>54</v>
      </c>
      <c r="AA171" s="158">
        <v>69</v>
      </c>
      <c r="AB171" s="158">
        <v>84</v>
      </c>
      <c r="AC171" s="158">
        <v>85</v>
      </c>
      <c r="AD171" s="158" t="s">
        <v>649</v>
      </c>
      <c r="AE171" s="158" t="s">
        <v>273</v>
      </c>
      <c r="AF171" s="157"/>
    </row>
    <row r="172" spans="1:32" s="137" customFormat="1" ht="30.75" customHeight="1" x14ac:dyDescent="0.25">
      <c r="A172" s="153">
        <v>10149</v>
      </c>
      <c r="B172" s="159" t="s">
        <v>744</v>
      </c>
      <c r="C172" s="159" t="s">
        <v>745</v>
      </c>
      <c r="D172" s="159" t="s">
        <v>374</v>
      </c>
      <c r="E172" s="175">
        <v>2</v>
      </c>
      <c r="F172" s="158" t="s">
        <v>635</v>
      </c>
      <c r="G172" s="158" t="s">
        <v>635</v>
      </c>
      <c r="H172" s="159" t="s">
        <v>746</v>
      </c>
      <c r="I172" s="159"/>
      <c r="J172" s="155"/>
      <c r="K172" s="155"/>
      <c r="L172" s="155" t="s">
        <v>747</v>
      </c>
      <c r="M172" s="159" t="s">
        <v>748</v>
      </c>
      <c r="N172" s="158"/>
      <c r="O172" s="159" t="s">
        <v>749</v>
      </c>
      <c r="P172" s="159" t="s">
        <v>750</v>
      </c>
      <c r="Q172" s="159" t="s">
        <v>751</v>
      </c>
      <c r="R172" s="157"/>
      <c r="S172" s="155"/>
      <c r="T172" s="159" t="s">
        <v>752</v>
      </c>
      <c r="U172" s="158" t="s">
        <v>287</v>
      </c>
      <c r="V172" s="158"/>
      <c r="W172" s="158"/>
      <c r="X172" s="158" t="s">
        <v>329</v>
      </c>
      <c r="Y172" s="158" t="s">
        <v>270</v>
      </c>
      <c r="Z172" s="158">
        <v>54</v>
      </c>
      <c r="AA172" s="158">
        <v>74</v>
      </c>
      <c r="AB172" s="158">
        <v>89</v>
      </c>
      <c r="AC172" s="158">
        <v>90</v>
      </c>
      <c r="AD172" s="158" t="s">
        <v>649</v>
      </c>
      <c r="AE172" s="158" t="s">
        <v>273</v>
      </c>
      <c r="AF172" s="157"/>
    </row>
    <row r="173" spans="1:32" s="137" customFormat="1" ht="30.75" customHeight="1" x14ac:dyDescent="0.25">
      <c r="A173" s="160">
        <v>10150</v>
      </c>
      <c r="B173" s="159" t="s">
        <v>753</v>
      </c>
      <c r="C173" s="159" t="s">
        <v>754</v>
      </c>
      <c r="D173" s="159" t="s">
        <v>374</v>
      </c>
      <c r="E173" s="175">
        <v>2</v>
      </c>
      <c r="F173" s="158" t="s">
        <v>635</v>
      </c>
      <c r="G173" s="158" t="s">
        <v>635</v>
      </c>
      <c r="H173" s="155" t="s">
        <v>699</v>
      </c>
      <c r="I173" s="159"/>
      <c r="J173" s="155"/>
      <c r="K173" s="155"/>
      <c r="L173" s="155"/>
      <c r="M173" s="159" t="s">
        <v>671</v>
      </c>
      <c r="N173" s="158"/>
      <c r="O173" s="159" t="s">
        <v>672</v>
      </c>
      <c r="P173" s="159" t="s">
        <v>673</v>
      </c>
      <c r="Q173" s="159" t="s">
        <v>674</v>
      </c>
      <c r="R173" s="157"/>
      <c r="S173" s="157"/>
      <c r="T173" s="159" t="s">
        <v>675</v>
      </c>
      <c r="U173" s="158" t="s">
        <v>287</v>
      </c>
      <c r="V173" s="158"/>
      <c r="W173" s="158"/>
      <c r="X173" s="158" t="s">
        <v>676</v>
      </c>
      <c r="Y173" s="158">
        <v>0.02</v>
      </c>
      <c r="Z173" s="158">
        <v>54</v>
      </c>
      <c r="AA173" s="158">
        <v>69</v>
      </c>
      <c r="AB173" s="158">
        <v>84</v>
      </c>
      <c r="AC173" s="158">
        <v>85</v>
      </c>
      <c r="AD173" s="158" t="s">
        <v>649</v>
      </c>
      <c r="AE173" s="158" t="s">
        <v>273</v>
      </c>
      <c r="AF173" s="157"/>
    </row>
    <row r="174" spans="1:32" s="137" customFormat="1" ht="30.75" customHeight="1" x14ac:dyDescent="0.25">
      <c r="A174" s="160">
        <v>10151</v>
      </c>
      <c r="B174" s="159" t="s">
        <v>755</v>
      </c>
      <c r="C174" s="159" t="s">
        <v>756</v>
      </c>
      <c r="D174" s="159" t="s">
        <v>374</v>
      </c>
      <c r="E174" s="175">
        <v>2</v>
      </c>
      <c r="F174" s="158" t="s">
        <v>635</v>
      </c>
      <c r="G174" s="163"/>
      <c r="H174" s="159" t="s">
        <v>757</v>
      </c>
      <c r="I174" s="159"/>
      <c r="J174" s="155"/>
      <c r="K174" s="155"/>
      <c r="L174" s="155"/>
      <c r="M174" s="157"/>
      <c r="N174" s="157"/>
      <c r="O174" s="157"/>
      <c r="P174" s="157"/>
      <c r="Q174" s="157"/>
      <c r="R174" s="157"/>
      <c r="S174" s="157"/>
      <c r="T174" s="157"/>
      <c r="U174" s="157"/>
      <c r="V174" s="157"/>
      <c r="W174" s="157"/>
      <c r="X174" s="158" t="s">
        <v>329</v>
      </c>
      <c r="Y174" s="158" t="s">
        <v>270</v>
      </c>
      <c r="Z174" s="158" t="s">
        <v>271</v>
      </c>
      <c r="AA174" s="158" t="s">
        <v>271</v>
      </c>
      <c r="AB174" s="158" t="s">
        <v>271</v>
      </c>
      <c r="AC174" s="158" t="s">
        <v>271</v>
      </c>
      <c r="AD174" s="158" t="s">
        <v>649</v>
      </c>
      <c r="AE174" s="158" t="s">
        <v>273</v>
      </c>
      <c r="AF174" s="157"/>
    </row>
    <row r="175" spans="1:32" s="137" customFormat="1" ht="30.75" customHeight="1" x14ac:dyDescent="0.25">
      <c r="A175" s="160">
        <v>10152</v>
      </c>
      <c r="B175" s="159" t="s">
        <v>758</v>
      </c>
      <c r="C175" s="159" t="s">
        <v>759</v>
      </c>
      <c r="D175" s="159" t="s">
        <v>374</v>
      </c>
      <c r="E175" s="175">
        <v>2</v>
      </c>
      <c r="F175" s="158" t="s">
        <v>635</v>
      </c>
      <c r="G175" s="158" t="s">
        <v>635</v>
      </c>
      <c r="H175" s="155" t="s">
        <v>699</v>
      </c>
      <c r="I175" s="159"/>
      <c r="J175" s="155"/>
      <c r="K175" s="155"/>
      <c r="L175" s="155"/>
      <c r="M175" s="159" t="s">
        <v>671</v>
      </c>
      <c r="N175" s="158"/>
      <c r="O175" s="159" t="s">
        <v>672</v>
      </c>
      <c r="P175" s="159" t="s">
        <v>673</v>
      </c>
      <c r="Q175" s="159" t="s">
        <v>674</v>
      </c>
      <c r="R175" s="157"/>
      <c r="S175" s="157"/>
      <c r="T175" s="159" t="s">
        <v>675</v>
      </c>
      <c r="U175" s="158" t="s">
        <v>287</v>
      </c>
      <c r="V175" s="158"/>
      <c r="W175" s="158"/>
      <c r="X175" s="158" t="s">
        <v>329</v>
      </c>
      <c r="Y175" s="158" t="s">
        <v>270</v>
      </c>
      <c r="Z175" s="158" t="s">
        <v>271</v>
      </c>
      <c r="AA175" s="158" t="s">
        <v>271</v>
      </c>
      <c r="AB175" s="158" t="s">
        <v>271</v>
      </c>
      <c r="AC175" s="158" t="s">
        <v>271</v>
      </c>
      <c r="AD175" s="158" t="s">
        <v>649</v>
      </c>
      <c r="AE175" s="158" t="s">
        <v>273</v>
      </c>
      <c r="AF175" s="157"/>
    </row>
    <row r="176" spans="1:32" s="173" customFormat="1" ht="30.75" customHeight="1" x14ac:dyDescent="0.25">
      <c r="A176" s="153">
        <v>10153</v>
      </c>
      <c r="B176" s="155" t="s">
        <v>760</v>
      </c>
      <c r="C176" s="161" t="s">
        <v>761</v>
      </c>
      <c r="D176" s="155" t="s">
        <v>374</v>
      </c>
      <c r="E176" s="180">
        <v>2</v>
      </c>
      <c r="F176" s="157" t="s">
        <v>635</v>
      </c>
      <c r="G176" s="157" t="s">
        <v>635</v>
      </c>
      <c r="H176" s="155" t="s">
        <v>762</v>
      </c>
      <c r="I176" s="155"/>
      <c r="J176" s="155"/>
      <c r="K176" s="157"/>
      <c r="L176" s="155" t="s">
        <v>763</v>
      </c>
      <c r="M176" s="155" t="s">
        <v>764</v>
      </c>
      <c r="N176" s="157"/>
      <c r="O176" s="155" t="s">
        <v>765</v>
      </c>
      <c r="P176" s="155" t="s">
        <v>766</v>
      </c>
      <c r="Q176" s="181" t="s">
        <v>767</v>
      </c>
      <c r="R176" s="157"/>
      <c r="S176" s="155" t="s">
        <v>768</v>
      </c>
      <c r="T176" s="155" t="s">
        <v>752</v>
      </c>
      <c r="U176" s="157" t="s">
        <v>287</v>
      </c>
      <c r="V176" s="157"/>
      <c r="W176" s="157"/>
      <c r="X176" s="158" t="s">
        <v>329</v>
      </c>
      <c r="Y176" s="158" t="s">
        <v>270</v>
      </c>
      <c r="Z176" s="158">
        <v>59</v>
      </c>
      <c r="AA176" s="158">
        <v>74</v>
      </c>
      <c r="AB176" s="158">
        <v>89</v>
      </c>
      <c r="AC176" s="158">
        <v>90</v>
      </c>
      <c r="AD176" s="158" t="s">
        <v>649</v>
      </c>
      <c r="AE176" s="158" t="s">
        <v>273</v>
      </c>
      <c r="AF176" s="157"/>
    </row>
    <row r="177" spans="1:32" s="137" customFormat="1" ht="30.75" customHeight="1" x14ac:dyDescent="0.25">
      <c r="A177" s="160">
        <v>10155</v>
      </c>
      <c r="B177" s="159" t="s">
        <v>769</v>
      </c>
      <c r="C177" s="159" t="s">
        <v>770</v>
      </c>
      <c r="D177" s="159" t="s">
        <v>374</v>
      </c>
      <c r="E177" s="182">
        <v>2</v>
      </c>
      <c r="F177" s="158" t="s">
        <v>635</v>
      </c>
      <c r="G177" s="158"/>
      <c r="H177" s="159" t="s">
        <v>740</v>
      </c>
      <c r="I177" s="159"/>
      <c r="J177" s="155"/>
      <c r="K177" s="155"/>
      <c r="L177" s="155"/>
      <c r="M177" s="157"/>
      <c r="N177" s="157"/>
      <c r="O177" s="157"/>
      <c r="P177" s="157"/>
      <c r="Q177" s="157"/>
      <c r="R177" s="157"/>
      <c r="S177" s="157"/>
      <c r="T177" s="157"/>
      <c r="U177" s="157"/>
      <c r="V177" s="157"/>
      <c r="W177" s="157"/>
      <c r="X177" s="158" t="s">
        <v>329</v>
      </c>
      <c r="Y177" s="158" t="s">
        <v>270</v>
      </c>
      <c r="Z177" s="158" t="s">
        <v>271</v>
      </c>
      <c r="AA177" s="158" t="s">
        <v>271</v>
      </c>
      <c r="AB177" s="158" t="s">
        <v>271</v>
      </c>
      <c r="AC177" s="158" t="s">
        <v>271</v>
      </c>
      <c r="AD177" s="158" t="s">
        <v>649</v>
      </c>
      <c r="AE177" s="158" t="s">
        <v>273</v>
      </c>
      <c r="AF177" s="157"/>
    </row>
    <row r="178" spans="1:32" s="137" customFormat="1" ht="30.75" customHeight="1" x14ac:dyDescent="0.25">
      <c r="A178" s="160">
        <v>10156</v>
      </c>
      <c r="B178" s="159" t="s">
        <v>771</v>
      </c>
      <c r="C178" s="159" t="s">
        <v>772</v>
      </c>
      <c r="D178" s="159" t="s">
        <v>374</v>
      </c>
      <c r="E178" s="175">
        <v>1</v>
      </c>
      <c r="F178" s="158" t="s">
        <v>635</v>
      </c>
      <c r="G178" s="158"/>
      <c r="H178" s="159" t="s">
        <v>730</v>
      </c>
      <c r="I178" s="159"/>
      <c r="J178" s="155"/>
      <c r="K178" s="155"/>
      <c r="L178" s="155" t="s">
        <v>773</v>
      </c>
      <c r="M178" s="157"/>
      <c r="N178" s="157"/>
      <c r="O178" s="157"/>
      <c r="P178" s="157"/>
      <c r="Q178" s="157"/>
      <c r="R178" s="157"/>
      <c r="S178" s="157"/>
      <c r="T178" s="157"/>
      <c r="U178" s="157"/>
      <c r="V178" s="157"/>
      <c r="W178" s="157"/>
      <c r="X178" s="158" t="s">
        <v>329</v>
      </c>
      <c r="Y178" s="158" t="s">
        <v>270</v>
      </c>
      <c r="Z178" s="158" t="s">
        <v>271</v>
      </c>
      <c r="AA178" s="158" t="s">
        <v>271</v>
      </c>
      <c r="AB178" s="158" t="s">
        <v>271</v>
      </c>
      <c r="AC178" s="158" t="s">
        <v>271</v>
      </c>
      <c r="AD178" s="158" t="s">
        <v>649</v>
      </c>
      <c r="AE178" s="158" t="s">
        <v>273</v>
      </c>
      <c r="AF178" s="157"/>
    </row>
    <row r="179" spans="1:32" s="137" customFormat="1" ht="30.75" customHeight="1" x14ac:dyDescent="0.25">
      <c r="A179" s="160">
        <v>10157</v>
      </c>
      <c r="B179" s="159" t="s">
        <v>774</v>
      </c>
      <c r="C179" s="159" t="s">
        <v>775</v>
      </c>
      <c r="D179" s="159" t="s">
        <v>374</v>
      </c>
      <c r="E179" s="175">
        <v>2</v>
      </c>
      <c r="F179" s="158" t="s">
        <v>635</v>
      </c>
      <c r="G179" s="163"/>
      <c r="H179" s="159" t="s">
        <v>654</v>
      </c>
      <c r="I179" s="159"/>
      <c r="J179" s="155"/>
      <c r="K179" s="155"/>
      <c r="L179" s="155"/>
      <c r="M179" s="157"/>
      <c r="N179" s="157"/>
      <c r="O179" s="157"/>
      <c r="P179" s="157"/>
      <c r="Q179" s="157"/>
      <c r="R179" s="157"/>
      <c r="S179" s="157"/>
      <c r="T179" s="157"/>
      <c r="U179" s="157"/>
      <c r="V179" s="157"/>
      <c r="W179" s="157"/>
      <c r="X179" s="158" t="s">
        <v>329</v>
      </c>
      <c r="Y179" s="158" t="s">
        <v>270</v>
      </c>
      <c r="Z179" s="158">
        <v>54</v>
      </c>
      <c r="AA179" s="158">
        <v>74</v>
      </c>
      <c r="AB179" s="158">
        <v>79</v>
      </c>
      <c r="AC179" s="158">
        <v>80</v>
      </c>
      <c r="AD179" s="158" t="s">
        <v>649</v>
      </c>
      <c r="AE179" s="158" t="s">
        <v>273</v>
      </c>
      <c r="AF179" s="157"/>
    </row>
    <row r="180" spans="1:32" s="137" customFormat="1" ht="30.75" customHeight="1" x14ac:dyDescent="0.25">
      <c r="A180" s="160">
        <v>10158</v>
      </c>
      <c r="B180" s="159" t="s">
        <v>776</v>
      </c>
      <c r="C180" s="159" t="s">
        <v>777</v>
      </c>
      <c r="D180" s="159" t="s">
        <v>374</v>
      </c>
      <c r="E180" s="175">
        <v>2</v>
      </c>
      <c r="F180" s="158" t="s">
        <v>635</v>
      </c>
      <c r="G180" s="163"/>
      <c r="H180" s="159" t="s">
        <v>740</v>
      </c>
      <c r="I180" s="159"/>
      <c r="J180" s="155"/>
      <c r="K180" s="155"/>
      <c r="L180" s="155"/>
      <c r="M180" s="157"/>
      <c r="N180" s="157"/>
      <c r="O180" s="157"/>
      <c r="P180" s="157"/>
      <c r="Q180" s="157"/>
      <c r="R180" s="157"/>
      <c r="S180" s="157"/>
      <c r="T180" s="157"/>
      <c r="U180" s="157"/>
      <c r="V180" s="157"/>
      <c r="W180" s="157"/>
      <c r="X180" s="158" t="s">
        <v>329</v>
      </c>
      <c r="Y180" s="158" t="s">
        <v>270</v>
      </c>
      <c r="Z180" s="158">
        <v>54</v>
      </c>
      <c r="AA180" s="158">
        <v>69</v>
      </c>
      <c r="AB180" s="158">
        <v>84</v>
      </c>
      <c r="AC180" s="158">
        <v>85</v>
      </c>
      <c r="AD180" s="158" t="s">
        <v>649</v>
      </c>
      <c r="AE180" s="158" t="s">
        <v>273</v>
      </c>
      <c r="AF180" s="157"/>
    </row>
    <row r="181" spans="1:32" s="137" customFormat="1" ht="30.75" customHeight="1" x14ac:dyDescent="0.25">
      <c r="A181" s="160">
        <v>10159</v>
      </c>
      <c r="B181" s="159" t="s">
        <v>778</v>
      </c>
      <c r="C181" s="159" t="s">
        <v>779</v>
      </c>
      <c r="D181" s="159" t="s">
        <v>374</v>
      </c>
      <c r="E181" s="175">
        <v>2</v>
      </c>
      <c r="F181" s="158" t="s">
        <v>635</v>
      </c>
      <c r="G181" s="158" t="s">
        <v>635</v>
      </c>
      <c r="H181" s="159" t="s">
        <v>780</v>
      </c>
      <c r="I181" s="159"/>
      <c r="J181" s="155"/>
      <c r="K181" s="155"/>
      <c r="L181" s="155"/>
      <c r="M181" s="157"/>
      <c r="N181" s="157"/>
      <c r="O181" s="157"/>
      <c r="P181" s="157"/>
      <c r="Q181" s="157"/>
      <c r="R181" s="157"/>
      <c r="S181" s="157"/>
      <c r="T181" s="157"/>
      <c r="U181" s="157"/>
      <c r="V181" s="157"/>
      <c r="W181" s="157"/>
      <c r="X181" s="158" t="s">
        <v>329</v>
      </c>
      <c r="Y181" s="158" t="s">
        <v>270</v>
      </c>
      <c r="Z181" s="158" t="s">
        <v>271</v>
      </c>
      <c r="AA181" s="158" t="s">
        <v>271</v>
      </c>
      <c r="AB181" s="158" t="s">
        <v>271</v>
      </c>
      <c r="AC181" s="158" t="s">
        <v>271</v>
      </c>
      <c r="AD181" s="158" t="s">
        <v>649</v>
      </c>
      <c r="AE181" s="158" t="s">
        <v>273</v>
      </c>
      <c r="AF181" s="157"/>
    </row>
    <row r="182" spans="1:32" s="137" customFormat="1" ht="30.75" customHeight="1" x14ac:dyDescent="0.25">
      <c r="A182" s="160">
        <v>10160</v>
      </c>
      <c r="B182" s="159" t="s">
        <v>781</v>
      </c>
      <c r="C182" s="159" t="s">
        <v>782</v>
      </c>
      <c r="D182" s="159" t="s">
        <v>374</v>
      </c>
      <c r="E182" s="175">
        <v>2</v>
      </c>
      <c r="F182" s="158" t="s">
        <v>635</v>
      </c>
      <c r="G182" s="158" t="s">
        <v>635</v>
      </c>
      <c r="H182" s="159" t="s">
        <v>713</v>
      </c>
      <c r="I182" s="159"/>
      <c r="J182" s="155"/>
      <c r="K182" s="155"/>
      <c r="L182" s="155"/>
      <c r="M182" s="157"/>
      <c r="N182" s="157"/>
      <c r="O182" s="157"/>
      <c r="P182" s="157"/>
      <c r="Q182" s="157"/>
      <c r="R182" s="157"/>
      <c r="S182" s="157"/>
      <c r="T182" s="157"/>
      <c r="U182" s="157"/>
      <c r="V182" s="157"/>
      <c r="W182" s="157"/>
      <c r="X182" s="158" t="s">
        <v>329</v>
      </c>
      <c r="Y182" s="158" t="s">
        <v>270</v>
      </c>
      <c r="Z182" s="158">
        <v>54</v>
      </c>
      <c r="AA182" s="158">
        <v>69</v>
      </c>
      <c r="AB182" s="158">
        <v>84</v>
      </c>
      <c r="AC182" s="158">
        <v>85</v>
      </c>
      <c r="AD182" s="158" t="s">
        <v>649</v>
      </c>
      <c r="AE182" s="158" t="s">
        <v>273</v>
      </c>
      <c r="AF182" s="157"/>
    </row>
    <row r="183" spans="1:32" s="137" customFormat="1" ht="30.75" customHeight="1" x14ac:dyDescent="0.25">
      <c r="A183" s="160">
        <v>10161</v>
      </c>
      <c r="B183" s="159" t="s">
        <v>783</v>
      </c>
      <c r="C183" s="159" t="s">
        <v>784</v>
      </c>
      <c r="D183" s="159" t="s">
        <v>374</v>
      </c>
      <c r="E183" s="175">
        <v>2</v>
      </c>
      <c r="F183" s="158" t="s">
        <v>635</v>
      </c>
      <c r="G183" s="163"/>
      <c r="H183" s="155" t="s">
        <v>699</v>
      </c>
      <c r="I183" s="159"/>
      <c r="J183" s="155"/>
      <c r="K183" s="155"/>
      <c r="L183" s="155"/>
      <c r="M183" s="159" t="s">
        <v>671</v>
      </c>
      <c r="N183" s="158"/>
      <c r="O183" s="159" t="s">
        <v>672</v>
      </c>
      <c r="P183" s="159" t="s">
        <v>673</v>
      </c>
      <c r="Q183" s="159" t="s">
        <v>674</v>
      </c>
      <c r="R183" s="157"/>
      <c r="S183" s="157"/>
      <c r="T183" s="159" t="s">
        <v>675</v>
      </c>
      <c r="U183" s="158" t="s">
        <v>287</v>
      </c>
      <c r="V183" s="158"/>
      <c r="W183" s="158"/>
      <c r="X183" s="158" t="s">
        <v>648</v>
      </c>
      <c r="Y183" s="158">
        <v>0.02</v>
      </c>
      <c r="Z183" s="158">
        <v>54</v>
      </c>
      <c r="AA183" s="158">
        <v>69</v>
      </c>
      <c r="AB183" s="158">
        <v>84</v>
      </c>
      <c r="AC183" s="158">
        <v>85</v>
      </c>
      <c r="AD183" s="158" t="s">
        <v>649</v>
      </c>
      <c r="AE183" s="158" t="s">
        <v>273</v>
      </c>
      <c r="AF183" s="157"/>
    </row>
    <row r="184" spans="1:32" s="137" customFormat="1" ht="30.75" customHeight="1" x14ac:dyDescent="0.25">
      <c r="A184" s="160">
        <v>10163</v>
      </c>
      <c r="B184" s="159" t="s">
        <v>785</v>
      </c>
      <c r="C184" s="159" t="s">
        <v>786</v>
      </c>
      <c r="D184" s="159" t="s">
        <v>374</v>
      </c>
      <c r="E184" s="175">
        <v>2</v>
      </c>
      <c r="F184" s="158" t="s">
        <v>635</v>
      </c>
      <c r="G184" s="158" t="s">
        <v>635</v>
      </c>
      <c r="H184" s="166" t="s">
        <v>787</v>
      </c>
      <c r="I184" s="159"/>
      <c r="J184" s="155"/>
      <c r="K184" s="155"/>
      <c r="L184" s="155"/>
      <c r="M184" s="159" t="s">
        <v>671</v>
      </c>
      <c r="N184" s="157"/>
      <c r="O184" s="159" t="s">
        <v>788</v>
      </c>
      <c r="P184" s="159" t="s">
        <v>789</v>
      </c>
      <c r="Q184" s="159" t="s">
        <v>790</v>
      </c>
      <c r="R184" s="157"/>
      <c r="S184" s="157"/>
      <c r="T184" s="159" t="s">
        <v>791</v>
      </c>
      <c r="U184" s="158" t="s">
        <v>287</v>
      </c>
      <c r="V184" s="158"/>
      <c r="W184" s="158"/>
      <c r="X184" s="158" t="s">
        <v>648</v>
      </c>
      <c r="Y184" s="158">
        <v>125000</v>
      </c>
      <c r="Z184" s="158">
        <v>54</v>
      </c>
      <c r="AA184" s="158">
        <v>55</v>
      </c>
      <c r="AB184" s="158">
        <v>70</v>
      </c>
      <c r="AC184" s="158">
        <v>85</v>
      </c>
      <c r="AD184" s="158" t="s">
        <v>649</v>
      </c>
      <c r="AE184" s="158" t="s">
        <v>273</v>
      </c>
      <c r="AF184" s="157"/>
    </row>
    <row r="185" spans="1:32" s="137" customFormat="1" ht="30.75" customHeight="1" x14ac:dyDescent="0.25">
      <c r="A185" s="160">
        <v>10164</v>
      </c>
      <c r="B185" s="159" t="s">
        <v>792</v>
      </c>
      <c r="C185" s="159" t="s">
        <v>793</v>
      </c>
      <c r="D185" s="159" t="s">
        <v>374</v>
      </c>
      <c r="E185" s="175">
        <v>2</v>
      </c>
      <c r="F185" s="158" t="s">
        <v>635</v>
      </c>
      <c r="G185" s="163"/>
      <c r="H185" s="159" t="s">
        <v>730</v>
      </c>
      <c r="I185" s="159"/>
      <c r="J185" s="155"/>
      <c r="K185" s="155"/>
      <c r="L185" s="155"/>
      <c r="M185" s="157"/>
      <c r="N185" s="157"/>
      <c r="O185" s="157"/>
      <c r="P185" s="157"/>
      <c r="Q185" s="157"/>
      <c r="R185" s="157"/>
      <c r="S185" s="157"/>
      <c r="T185" s="157"/>
      <c r="U185" s="157"/>
      <c r="V185" s="157"/>
      <c r="W185" s="157"/>
      <c r="X185" s="158" t="s">
        <v>329</v>
      </c>
      <c r="Y185" s="158" t="s">
        <v>270</v>
      </c>
      <c r="Z185" s="158">
        <v>54</v>
      </c>
      <c r="AA185" s="158">
        <v>69</v>
      </c>
      <c r="AB185" s="158">
        <v>84</v>
      </c>
      <c r="AC185" s="158">
        <v>85</v>
      </c>
      <c r="AD185" s="158" t="s">
        <v>649</v>
      </c>
      <c r="AE185" s="158" t="s">
        <v>273</v>
      </c>
      <c r="AF185" s="157"/>
    </row>
    <row r="186" spans="1:32" s="137" customFormat="1" ht="30.75" customHeight="1" x14ac:dyDescent="0.25">
      <c r="A186" s="160">
        <v>10165</v>
      </c>
      <c r="B186" s="159" t="s">
        <v>794</v>
      </c>
      <c r="C186" s="159" t="s">
        <v>795</v>
      </c>
      <c r="D186" s="159" t="s">
        <v>374</v>
      </c>
      <c r="E186" s="175">
        <v>2</v>
      </c>
      <c r="F186" s="158" t="s">
        <v>635</v>
      </c>
      <c r="G186" s="163"/>
      <c r="H186" s="155" t="s">
        <v>699</v>
      </c>
      <c r="I186" s="159"/>
      <c r="J186" s="155"/>
      <c r="K186" s="155"/>
      <c r="L186" s="155"/>
      <c r="M186" s="159" t="s">
        <v>671</v>
      </c>
      <c r="N186" s="158"/>
      <c r="O186" s="159" t="s">
        <v>672</v>
      </c>
      <c r="P186" s="159" t="s">
        <v>673</v>
      </c>
      <c r="Q186" s="159" t="s">
        <v>674</v>
      </c>
      <c r="R186" s="157"/>
      <c r="S186" s="157"/>
      <c r="T186" s="159" t="s">
        <v>675</v>
      </c>
      <c r="U186" s="158" t="s">
        <v>287</v>
      </c>
      <c r="V186" s="158"/>
      <c r="W186" s="158"/>
      <c r="X186" s="158" t="s">
        <v>676</v>
      </c>
      <c r="Y186" s="158" t="s">
        <v>270</v>
      </c>
      <c r="Z186" s="158">
        <v>54</v>
      </c>
      <c r="AA186" s="158">
        <v>69</v>
      </c>
      <c r="AB186" s="158">
        <v>84</v>
      </c>
      <c r="AC186" s="158">
        <v>85</v>
      </c>
      <c r="AD186" s="158" t="s">
        <v>649</v>
      </c>
      <c r="AE186" s="158" t="s">
        <v>273</v>
      </c>
      <c r="AF186" s="157"/>
    </row>
    <row r="187" spans="1:32" s="137" customFormat="1" ht="30.75" customHeight="1" x14ac:dyDescent="0.25">
      <c r="A187" s="160">
        <v>10166</v>
      </c>
      <c r="B187" s="159" t="s">
        <v>796</v>
      </c>
      <c r="C187" s="159" t="s">
        <v>797</v>
      </c>
      <c r="D187" s="159" t="s">
        <v>374</v>
      </c>
      <c r="E187" s="175">
        <v>2</v>
      </c>
      <c r="F187" s="158" t="s">
        <v>635</v>
      </c>
      <c r="G187" s="163"/>
      <c r="H187" s="155" t="s">
        <v>699</v>
      </c>
      <c r="I187" s="159"/>
      <c r="J187" s="155"/>
      <c r="K187" s="155"/>
      <c r="L187" s="155"/>
      <c r="M187" s="159" t="s">
        <v>671</v>
      </c>
      <c r="N187" s="158"/>
      <c r="O187" s="159" t="s">
        <v>672</v>
      </c>
      <c r="P187" s="159" t="s">
        <v>673</v>
      </c>
      <c r="Q187" s="159" t="s">
        <v>674</v>
      </c>
      <c r="R187" s="157"/>
      <c r="S187" s="157"/>
      <c r="T187" s="159" t="s">
        <v>675</v>
      </c>
      <c r="U187" s="158" t="s">
        <v>287</v>
      </c>
      <c r="V187" s="158"/>
      <c r="W187" s="158"/>
      <c r="X187" s="158" t="s">
        <v>676</v>
      </c>
      <c r="Y187" s="158">
        <v>0.02</v>
      </c>
      <c r="Z187" s="158">
        <v>54</v>
      </c>
      <c r="AA187" s="158">
        <v>69</v>
      </c>
      <c r="AB187" s="158">
        <v>84</v>
      </c>
      <c r="AC187" s="158">
        <v>85</v>
      </c>
      <c r="AD187" s="158" t="s">
        <v>649</v>
      </c>
      <c r="AE187" s="158" t="s">
        <v>273</v>
      </c>
      <c r="AF187" s="157"/>
    </row>
    <row r="188" spans="1:32" s="137" customFormat="1" ht="30.75" customHeight="1" x14ac:dyDescent="0.25">
      <c r="A188" s="160">
        <v>10167</v>
      </c>
      <c r="B188" s="159" t="s">
        <v>798</v>
      </c>
      <c r="C188" s="159" t="s">
        <v>799</v>
      </c>
      <c r="D188" s="159" t="s">
        <v>374</v>
      </c>
      <c r="E188" s="175">
        <v>1</v>
      </c>
      <c r="F188" s="158" t="s">
        <v>635</v>
      </c>
      <c r="G188" s="158" t="s">
        <v>635</v>
      </c>
      <c r="H188" s="159" t="s">
        <v>646</v>
      </c>
      <c r="I188" s="159"/>
      <c r="J188" s="155"/>
      <c r="K188" s="155"/>
      <c r="L188" s="155"/>
      <c r="M188" s="157"/>
      <c r="N188" s="157"/>
      <c r="O188" s="157"/>
      <c r="P188" s="157"/>
      <c r="Q188" s="157"/>
      <c r="R188" s="157"/>
      <c r="S188" s="157"/>
      <c r="T188" s="157"/>
      <c r="U188" s="157"/>
      <c r="V188" s="157"/>
      <c r="W188" s="157"/>
      <c r="X188" s="158" t="s">
        <v>648</v>
      </c>
      <c r="Y188" s="158" t="s">
        <v>270</v>
      </c>
      <c r="Z188" s="158">
        <v>49</v>
      </c>
      <c r="AA188" s="158">
        <v>69</v>
      </c>
      <c r="AB188" s="158">
        <v>89</v>
      </c>
      <c r="AC188" s="158">
        <v>90</v>
      </c>
      <c r="AD188" s="158" t="s">
        <v>649</v>
      </c>
      <c r="AE188" s="158" t="s">
        <v>273</v>
      </c>
      <c r="AF188" s="157"/>
    </row>
    <row r="189" spans="1:32" s="137" customFormat="1" ht="30.75" customHeight="1" x14ac:dyDescent="0.25">
      <c r="A189" s="160">
        <v>10168</v>
      </c>
      <c r="B189" s="159" t="s">
        <v>800</v>
      </c>
      <c r="C189" s="159" t="s">
        <v>801</v>
      </c>
      <c r="D189" s="159" t="s">
        <v>374</v>
      </c>
      <c r="E189" s="175">
        <v>1</v>
      </c>
      <c r="F189" s="158" t="s">
        <v>635</v>
      </c>
      <c r="G189" s="158" t="s">
        <v>635</v>
      </c>
      <c r="H189" s="159" t="s">
        <v>646</v>
      </c>
      <c r="I189" s="159"/>
      <c r="J189" s="155"/>
      <c r="K189" s="155"/>
      <c r="L189" s="155"/>
      <c r="M189" s="157"/>
      <c r="N189" s="157"/>
      <c r="O189" s="157"/>
      <c r="P189" s="157"/>
      <c r="Q189" s="157"/>
      <c r="R189" s="157"/>
      <c r="S189" s="157"/>
      <c r="T189" s="157"/>
      <c r="U189" s="157"/>
      <c r="V189" s="157"/>
      <c r="W189" s="157"/>
      <c r="X189" s="158" t="s">
        <v>648</v>
      </c>
      <c r="Y189" s="158" t="s">
        <v>270</v>
      </c>
      <c r="Z189" s="158">
        <v>49</v>
      </c>
      <c r="AA189" s="158">
        <v>69</v>
      </c>
      <c r="AB189" s="158">
        <v>89</v>
      </c>
      <c r="AC189" s="158">
        <v>90</v>
      </c>
      <c r="AD189" s="158" t="s">
        <v>649</v>
      </c>
      <c r="AE189" s="158" t="s">
        <v>273</v>
      </c>
      <c r="AF189" s="157"/>
    </row>
    <row r="190" spans="1:32" s="137" customFormat="1" ht="30.75" customHeight="1" x14ac:dyDescent="0.25">
      <c r="A190" s="160">
        <v>10169</v>
      </c>
      <c r="B190" s="159" t="s">
        <v>802</v>
      </c>
      <c r="C190" s="159" t="s">
        <v>803</v>
      </c>
      <c r="D190" s="159" t="s">
        <v>374</v>
      </c>
      <c r="E190" s="175">
        <v>1</v>
      </c>
      <c r="F190" s="163"/>
      <c r="G190" s="158" t="s">
        <v>635</v>
      </c>
      <c r="H190" s="159" t="s">
        <v>686</v>
      </c>
      <c r="I190" s="159"/>
      <c r="J190" s="155"/>
      <c r="K190" s="155"/>
      <c r="L190" s="155"/>
      <c r="M190" s="157"/>
      <c r="N190" s="157"/>
      <c r="O190" s="157"/>
      <c r="P190" s="157"/>
      <c r="Q190" s="157"/>
      <c r="R190" s="157"/>
      <c r="S190" s="157"/>
      <c r="T190" s="157"/>
      <c r="U190" s="157"/>
      <c r="V190" s="157"/>
      <c r="W190" s="157"/>
      <c r="X190" s="158" t="s">
        <v>676</v>
      </c>
      <c r="Y190" s="158" t="s">
        <v>270</v>
      </c>
      <c r="Z190" s="158" t="s">
        <v>271</v>
      </c>
      <c r="AA190" s="158" t="s">
        <v>271</v>
      </c>
      <c r="AB190" s="158" t="s">
        <v>271</v>
      </c>
      <c r="AC190" s="158" t="s">
        <v>271</v>
      </c>
      <c r="AD190" s="158" t="s">
        <v>649</v>
      </c>
      <c r="AE190" s="158" t="s">
        <v>273</v>
      </c>
      <c r="AF190" s="157"/>
    </row>
    <row r="191" spans="1:32" s="137" customFormat="1" ht="30.75" customHeight="1" x14ac:dyDescent="0.25">
      <c r="A191" s="160">
        <v>10170</v>
      </c>
      <c r="B191" s="159" t="s">
        <v>804</v>
      </c>
      <c r="C191" s="159" t="s">
        <v>805</v>
      </c>
      <c r="D191" s="159" t="s">
        <v>374</v>
      </c>
      <c r="E191" s="175">
        <v>2</v>
      </c>
      <c r="F191" s="163"/>
      <c r="G191" s="158" t="s">
        <v>635</v>
      </c>
      <c r="H191" s="159" t="s">
        <v>686</v>
      </c>
      <c r="I191" s="159"/>
      <c r="J191" s="155"/>
      <c r="K191" s="155"/>
      <c r="L191" s="155"/>
      <c r="M191" s="157"/>
      <c r="N191" s="157"/>
      <c r="O191" s="157"/>
      <c r="P191" s="157"/>
      <c r="Q191" s="157"/>
      <c r="R191" s="157"/>
      <c r="S191" s="157"/>
      <c r="T191" s="157"/>
      <c r="U191" s="157"/>
      <c r="V191" s="157"/>
      <c r="W191" s="157"/>
      <c r="X191" s="158" t="s">
        <v>329</v>
      </c>
      <c r="Y191" s="158" t="s">
        <v>270</v>
      </c>
      <c r="Z191" s="158" t="s">
        <v>271</v>
      </c>
      <c r="AA191" s="158" t="s">
        <v>271</v>
      </c>
      <c r="AB191" s="158" t="s">
        <v>271</v>
      </c>
      <c r="AC191" s="158" t="s">
        <v>271</v>
      </c>
      <c r="AD191" s="158" t="s">
        <v>649</v>
      </c>
      <c r="AE191" s="158" t="s">
        <v>273</v>
      </c>
      <c r="AF191" s="157"/>
    </row>
    <row r="192" spans="1:32" s="137" customFormat="1" ht="30.75" customHeight="1" x14ac:dyDescent="0.25">
      <c r="A192" s="160">
        <v>10172</v>
      </c>
      <c r="B192" s="159" t="s">
        <v>806</v>
      </c>
      <c r="C192" s="159" t="s">
        <v>807</v>
      </c>
      <c r="D192" s="159" t="s">
        <v>374</v>
      </c>
      <c r="E192" s="175">
        <v>2</v>
      </c>
      <c r="F192" s="158" t="s">
        <v>635</v>
      </c>
      <c r="G192" s="163"/>
      <c r="H192" s="155" t="s">
        <v>699</v>
      </c>
      <c r="I192" s="159"/>
      <c r="J192" s="155"/>
      <c r="K192" s="155"/>
      <c r="L192" s="155"/>
      <c r="M192" s="159" t="s">
        <v>671</v>
      </c>
      <c r="N192" s="158"/>
      <c r="O192" s="159" t="s">
        <v>672</v>
      </c>
      <c r="P192" s="159" t="s">
        <v>673</v>
      </c>
      <c r="Q192" s="159" t="s">
        <v>674</v>
      </c>
      <c r="R192" s="157"/>
      <c r="S192" s="157"/>
      <c r="T192" s="159" t="s">
        <v>675</v>
      </c>
      <c r="U192" s="158" t="s">
        <v>287</v>
      </c>
      <c r="V192" s="158"/>
      <c r="W192" s="158"/>
      <c r="X192" s="158" t="s">
        <v>329</v>
      </c>
      <c r="Y192" s="158" t="s">
        <v>270</v>
      </c>
      <c r="Z192" s="158">
        <v>54</v>
      </c>
      <c r="AA192" s="158">
        <v>69</v>
      </c>
      <c r="AB192" s="158">
        <v>84</v>
      </c>
      <c r="AC192" s="158">
        <v>85</v>
      </c>
      <c r="AD192" s="158" t="s">
        <v>649</v>
      </c>
      <c r="AE192" s="158" t="s">
        <v>273</v>
      </c>
      <c r="AF192" s="157"/>
    </row>
    <row r="193" spans="1:32" s="137" customFormat="1" ht="30.75" customHeight="1" x14ac:dyDescent="0.25">
      <c r="A193" s="160">
        <v>10173</v>
      </c>
      <c r="B193" s="159" t="s">
        <v>808</v>
      </c>
      <c r="C193" s="159" t="s">
        <v>809</v>
      </c>
      <c r="D193" s="159" t="s">
        <v>374</v>
      </c>
      <c r="E193" s="175">
        <v>2</v>
      </c>
      <c r="F193" s="158" t="s">
        <v>635</v>
      </c>
      <c r="G193" s="158" t="s">
        <v>635</v>
      </c>
      <c r="H193" s="159" t="s">
        <v>810</v>
      </c>
      <c r="I193" s="159"/>
      <c r="J193" s="155"/>
      <c r="K193" s="155"/>
      <c r="L193" s="155"/>
      <c r="M193" s="157"/>
      <c r="N193" s="157"/>
      <c r="O193" s="157"/>
      <c r="P193" s="157"/>
      <c r="Q193" s="157"/>
      <c r="R193" s="157"/>
      <c r="S193" s="157"/>
      <c r="T193" s="157"/>
      <c r="U193" s="157"/>
      <c r="V193" s="157"/>
      <c r="W193" s="157"/>
      <c r="X193" s="158" t="s">
        <v>329</v>
      </c>
      <c r="Y193" s="158" t="s">
        <v>270</v>
      </c>
      <c r="Z193" s="158" t="s">
        <v>271</v>
      </c>
      <c r="AA193" s="158" t="s">
        <v>271</v>
      </c>
      <c r="AB193" s="158" t="s">
        <v>271</v>
      </c>
      <c r="AC193" s="158" t="s">
        <v>271</v>
      </c>
      <c r="AD193" s="158" t="s">
        <v>649</v>
      </c>
      <c r="AE193" s="158" t="s">
        <v>273</v>
      </c>
      <c r="AF193" s="157"/>
    </row>
    <row r="194" spans="1:32" s="137" customFormat="1" ht="30.75" customHeight="1" x14ac:dyDescent="0.25">
      <c r="A194" s="160">
        <v>10176</v>
      </c>
      <c r="B194" s="159" t="s">
        <v>811</v>
      </c>
      <c r="C194" s="159" t="s">
        <v>812</v>
      </c>
      <c r="D194" s="159" t="s">
        <v>374</v>
      </c>
      <c r="E194" s="175">
        <v>2</v>
      </c>
      <c r="F194" s="158" t="s">
        <v>635</v>
      </c>
      <c r="G194" s="163"/>
      <c r="H194" s="159" t="s">
        <v>740</v>
      </c>
      <c r="I194" s="159"/>
      <c r="J194" s="155"/>
      <c r="K194" s="155"/>
      <c r="L194" s="155"/>
      <c r="M194" s="169"/>
      <c r="N194" s="176"/>
      <c r="O194" s="169"/>
      <c r="P194" s="169"/>
      <c r="Q194" s="169"/>
      <c r="R194" s="157"/>
      <c r="S194" s="157"/>
      <c r="T194" s="159" t="s">
        <v>741</v>
      </c>
      <c r="U194" s="158" t="s">
        <v>287</v>
      </c>
      <c r="V194" s="158"/>
      <c r="W194" s="158"/>
      <c r="X194" s="158" t="s">
        <v>329</v>
      </c>
      <c r="Y194" s="158" t="s">
        <v>270</v>
      </c>
      <c r="Z194" s="158">
        <v>54</v>
      </c>
      <c r="AA194" s="158">
        <v>69</v>
      </c>
      <c r="AB194" s="158">
        <v>84</v>
      </c>
      <c r="AC194" s="158">
        <v>85</v>
      </c>
      <c r="AD194" s="158" t="s">
        <v>649</v>
      </c>
      <c r="AE194" s="158" t="s">
        <v>273</v>
      </c>
      <c r="AF194" s="157"/>
    </row>
    <row r="195" spans="1:32" s="137" customFormat="1" ht="30.75" customHeight="1" x14ac:dyDescent="0.25">
      <c r="A195" s="160">
        <v>10177</v>
      </c>
      <c r="B195" s="159" t="s">
        <v>813</v>
      </c>
      <c r="C195" s="159" t="s">
        <v>814</v>
      </c>
      <c r="D195" s="159" t="s">
        <v>374</v>
      </c>
      <c r="E195" s="175">
        <v>2</v>
      </c>
      <c r="F195" s="163"/>
      <c r="G195" s="158" t="s">
        <v>635</v>
      </c>
      <c r="H195" s="159" t="s">
        <v>686</v>
      </c>
      <c r="I195" s="159"/>
      <c r="J195" s="155"/>
      <c r="K195" s="155"/>
      <c r="L195" s="155"/>
      <c r="M195" s="157"/>
      <c r="N195" s="157"/>
      <c r="O195" s="157"/>
      <c r="P195" s="157"/>
      <c r="Q195" s="157"/>
      <c r="R195" s="157"/>
      <c r="S195" s="157"/>
      <c r="T195" s="157"/>
      <c r="U195" s="157"/>
      <c r="V195" s="157"/>
      <c r="W195" s="157"/>
      <c r="X195" s="158" t="s">
        <v>329</v>
      </c>
      <c r="Y195" s="158" t="s">
        <v>270</v>
      </c>
      <c r="Z195" s="158" t="s">
        <v>271</v>
      </c>
      <c r="AA195" s="158" t="s">
        <v>271</v>
      </c>
      <c r="AB195" s="158" t="s">
        <v>271</v>
      </c>
      <c r="AC195" s="158" t="s">
        <v>271</v>
      </c>
      <c r="AD195" s="158" t="s">
        <v>649</v>
      </c>
      <c r="AE195" s="158" t="s">
        <v>273</v>
      </c>
      <c r="AF195" s="157"/>
    </row>
    <row r="196" spans="1:32" s="137" customFormat="1" ht="30.75" customHeight="1" x14ac:dyDescent="0.25">
      <c r="A196" s="160">
        <v>10178</v>
      </c>
      <c r="B196" s="159" t="s">
        <v>815</v>
      </c>
      <c r="C196" s="159" t="s">
        <v>816</v>
      </c>
      <c r="D196" s="159" t="s">
        <v>374</v>
      </c>
      <c r="E196" s="175">
        <v>2</v>
      </c>
      <c r="F196" s="163"/>
      <c r="G196" s="158" t="s">
        <v>635</v>
      </c>
      <c r="H196" s="159" t="s">
        <v>686</v>
      </c>
      <c r="I196" s="159"/>
      <c r="J196" s="155"/>
      <c r="K196" s="155"/>
      <c r="L196" s="155"/>
      <c r="M196" s="157"/>
      <c r="N196" s="157"/>
      <c r="O196" s="157"/>
      <c r="P196" s="157"/>
      <c r="Q196" s="157"/>
      <c r="R196" s="157"/>
      <c r="S196" s="157"/>
      <c r="T196" s="157"/>
      <c r="U196" s="157"/>
      <c r="V196" s="157"/>
      <c r="W196" s="157"/>
      <c r="X196" s="158" t="s">
        <v>329</v>
      </c>
      <c r="Y196" s="158" t="s">
        <v>270</v>
      </c>
      <c r="Z196" s="158" t="s">
        <v>271</v>
      </c>
      <c r="AA196" s="158" t="s">
        <v>271</v>
      </c>
      <c r="AB196" s="158" t="s">
        <v>271</v>
      </c>
      <c r="AC196" s="158" t="s">
        <v>271</v>
      </c>
      <c r="AD196" s="158" t="s">
        <v>649</v>
      </c>
      <c r="AE196" s="158" t="s">
        <v>273</v>
      </c>
      <c r="AF196" s="157"/>
    </row>
    <row r="197" spans="1:32" s="137" customFormat="1" ht="30.75" customHeight="1" x14ac:dyDescent="0.25">
      <c r="A197" s="160">
        <v>10179</v>
      </c>
      <c r="B197" s="159" t="s">
        <v>817</v>
      </c>
      <c r="C197" s="159" t="s">
        <v>818</v>
      </c>
      <c r="D197" s="159" t="s">
        <v>374</v>
      </c>
      <c r="E197" s="175">
        <v>2</v>
      </c>
      <c r="F197" s="163"/>
      <c r="G197" s="158" t="s">
        <v>635</v>
      </c>
      <c r="H197" s="159" t="s">
        <v>686</v>
      </c>
      <c r="I197" s="159"/>
      <c r="J197" s="155"/>
      <c r="K197" s="155"/>
      <c r="L197" s="155"/>
      <c r="M197" s="157"/>
      <c r="N197" s="157"/>
      <c r="O197" s="157"/>
      <c r="P197" s="157"/>
      <c r="Q197" s="157"/>
      <c r="R197" s="157"/>
      <c r="S197" s="157"/>
      <c r="T197" s="157"/>
      <c r="U197" s="157"/>
      <c r="V197" s="157"/>
      <c r="W197" s="157"/>
      <c r="X197" s="158" t="s">
        <v>329</v>
      </c>
      <c r="Y197" s="158" t="s">
        <v>270</v>
      </c>
      <c r="Z197" s="158" t="s">
        <v>271</v>
      </c>
      <c r="AA197" s="158" t="s">
        <v>271</v>
      </c>
      <c r="AB197" s="158" t="s">
        <v>271</v>
      </c>
      <c r="AC197" s="158" t="s">
        <v>271</v>
      </c>
      <c r="AD197" s="158" t="s">
        <v>649</v>
      </c>
      <c r="AE197" s="158" t="s">
        <v>273</v>
      </c>
      <c r="AF197" s="157"/>
    </row>
    <row r="198" spans="1:32" s="137" customFormat="1" ht="30.75" customHeight="1" x14ac:dyDescent="0.25">
      <c r="A198" s="160">
        <v>10180</v>
      </c>
      <c r="B198" s="159" t="s">
        <v>819</v>
      </c>
      <c r="C198" s="159" t="s">
        <v>820</v>
      </c>
      <c r="D198" s="159" t="s">
        <v>374</v>
      </c>
      <c r="E198" s="175">
        <v>2</v>
      </c>
      <c r="F198" s="163"/>
      <c r="G198" s="158" t="s">
        <v>635</v>
      </c>
      <c r="H198" s="159" t="s">
        <v>686</v>
      </c>
      <c r="I198" s="159"/>
      <c r="J198" s="155"/>
      <c r="K198" s="155"/>
      <c r="L198" s="155"/>
      <c r="M198" s="157"/>
      <c r="N198" s="157"/>
      <c r="O198" s="157"/>
      <c r="P198" s="157"/>
      <c r="Q198" s="157"/>
      <c r="R198" s="157"/>
      <c r="S198" s="157"/>
      <c r="T198" s="157"/>
      <c r="U198" s="157"/>
      <c r="V198" s="157"/>
      <c r="W198" s="157"/>
      <c r="X198" s="158" t="s">
        <v>329</v>
      </c>
      <c r="Y198" s="158" t="s">
        <v>270</v>
      </c>
      <c r="Z198" s="158" t="s">
        <v>271</v>
      </c>
      <c r="AA198" s="158" t="s">
        <v>271</v>
      </c>
      <c r="AB198" s="158" t="s">
        <v>271</v>
      </c>
      <c r="AC198" s="158" t="s">
        <v>271</v>
      </c>
      <c r="AD198" s="158" t="s">
        <v>649</v>
      </c>
      <c r="AE198" s="158" t="s">
        <v>273</v>
      </c>
      <c r="AF198" s="157"/>
    </row>
    <row r="199" spans="1:32" s="137" customFormat="1" ht="30.75" customHeight="1" x14ac:dyDescent="0.25">
      <c r="A199" s="160">
        <v>10181</v>
      </c>
      <c r="B199" s="159" t="s">
        <v>821</v>
      </c>
      <c r="C199" s="159" t="s">
        <v>822</v>
      </c>
      <c r="D199" s="159" t="s">
        <v>374</v>
      </c>
      <c r="E199" s="175">
        <v>2</v>
      </c>
      <c r="F199" s="163"/>
      <c r="G199" s="158" t="s">
        <v>635</v>
      </c>
      <c r="H199" s="159" t="s">
        <v>686</v>
      </c>
      <c r="I199" s="159"/>
      <c r="J199" s="155"/>
      <c r="K199" s="155"/>
      <c r="L199" s="155"/>
      <c r="M199" s="157"/>
      <c r="N199" s="157"/>
      <c r="O199" s="157"/>
      <c r="P199" s="157"/>
      <c r="Q199" s="157"/>
      <c r="R199" s="157"/>
      <c r="S199" s="157"/>
      <c r="T199" s="157"/>
      <c r="U199" s="157"/>
      <c r="V199" s="157"/>
      <c r="W199" s="157"/>
      <c r="X199" s="158" t="s">
        <v>648</v>
      </c>
      <c r="Y199" s="158" t="s">
        <v>270</v>
      </c>
      <c r="Z199" s="158" t="s">
        <v>271</v>
      </c>
      <c r="AA199" s="158" t="s">
        <v>271</v>
      </c>
      <c r="AB199" s="158" t="s">
        <v>271</v>
      </c>
      <c r="AC199" s="158" t="s">
        <v>271</v>
      </c>
      <c r="AD199" s="158" t="s">
        <v>649</v>
      </c>
      <c r="AE199" s="158" t="s">
        <v>273</v>
      </c>
      <c r="AF199" s="157"/>
    </row>
    <row r="200" spans="1:32" s="137" customFormat="1" ht="30.75" customHeight="1" x14ac:dyDescent="0.25">
      <c r="A200" s="160">
        <v>10182</v>
      </c>
      <c r="B200" s="159" t="s">
        <v>823</v>
      </c>
      <c r="C200" s="159" t="s">
        <v>824</v>
      </c>
      <c r="D200" s="159" t="s">
        <v>374</v>
      </c>
      <c r="E200" s="175">
        <v>2</v>
      </c>
      <c r="F200" s="163"/>
      <c r="G200" s="158" t="s">
        <v>635</v>
      </c>
      <c r="H200" s="155" t="s">
        <v>825</v>
      </c>
      <c r="I200" s="159"/>
      <c r="J200" s="155"/>
      <c r="K200" s="155"/>
      <c r="L200" s="155"/>
      <c r="M200" s="159" t="s">
        <v>826</v>
      </c>
      <c r="N200" s="157"/>
      <c r="O200" s="155" t="s">
        <v>827</v>
      </c>
      <c r="P200" s="155" t="s">
        <v>828</v>
      </c>
      <c r="Q200" s="157" t="s">
        <v>829</v>
      </c>
      <c r="R200" s="162">
        <v>45247</v>
      </c>
      <c r="S200" s="157"/>
      <c r="T200" s="157"/>
      <c r="U200" s="157"/>
      <c r="V200" s="157"/>
      <c r="W200" s="157"/>
      <c r="X200" s="158" t="s">
        <v>648</v>
      </c>
      <c r="Y200" s="158" t="s">
        <v>270</v>
      </c>
      <c r="Z200" s="158" t="s">
        <v>271</v>
      </c>
      <c r="AA200" s="158" t="s">
        <v>271</v>
      </c>
      <c r="AB200" s="158" t="s">
        <v>271</v>
      </c>
      <c r="AC200" s="158" t="s">
        <v>271</v>
      </c>
      <c r="AD200" s="158" t="s">
        <v>649</v>
      </c>
      <c r="AE200" s="158" t="s">
        <v>273</v>
      </c>
      <c r="AF200" s="157"/>
    </row>
    <row r="201" spans="1:32" s="137" customFormat="1" ht="30.75" customHeight="1" x14ac:dyDescent="0.25">
      <c r="A201" s="160">
        <v>10183</v>
      </c>
      <c r="B201" s="159" t="s">
        <v>830</v>
      </c>
      <c r="C201" s="159" t="s">
        <v>831</v>
      </c>
      <c r="D201" s="159" t="s">
        <v>374</v>
      </c>
      <c r="E201" s="175">
        <v>2</v>
      </c>
      <c r="F201" s="163"/>
      <c r="G201" s="158" t="s">
        <v>635</v>
      </c>
      <c r="H201" s="155" t="s">
        <v>825</v>
      </c>
      <c r="I201" s="159"/>
      <c r="J201" s="155"/>
      <c r="K201" s="155"/>
      <c r="L201" s="155"/>
      <c r="M201" s="159" t="s">
        <v>826</v>
      </c>
      <c r="N201" s="157"/>
      <c r="O201" s="155" t="s">
        <v>827</v>
      </c>
      <c r="P201" s="155" t="s">
        <v>828</v>
      </c>
      <c r="Q201" s="157" t="s">
        <v>829</v>
      </c>
      <c r="R201" s="162">
        <v>45247</v>
      </c>
      <c r="S201" s="157"/>
      <c r="T201" s="157"/>
      <c r="U201" s="157"/>
      <c r="V201" s="157"/>
      <c r="W201" s="157"/>
      <c r="X201" s="158" t="s">
        <v>648</v>
      </c>
      <c r="Y201" s="158" t="s">
        <v>270</v>
      </c>
      <c r="Z201" s="158" t="s">
        <v>271</v>
      </c>
      <c r="AA201" s="158" t="s">
        <v>271</v>
      </c>
      <c r="AB201" s="158" t="s">
        <v>271</v>
      </c>
      <c r="AC201" s="158" t="s">
        <v>271</v>
      </c>
      <c r="AD201" s="158" t="s">
        <v>649</v>
      </c>
      <c r="AE201" s="158" t="s">
        <v>273</v>
      </c>
      <c r="AF201" s="157"/>
    </row>
    <row r="202" spans="1:32" s="137" customFormat="1" ht="30.75" customHeight="1" x14ac:dyDescent="0.25">
      <c r="A202" s="160">
        <v>10184</v>
      </c>
      <c r="B202" s="159" t="s">
        <v>832</v>
      </c>
      <c r="C202" s="159" t="s">
        <v>833</v>
      </c>
      <c r="D202" s="159" t="s">
        <v>374</v>
      </c>
      <c r="E202" s="175">
        <v>2</v>
      </c>
      <c r="F202" s="163"/>
      <c r="G202" s="158" t="s">
        <v>635</v>
      </c>
      <c r="H202" s="155" t="s">
        <v>825</v>
      </c>
      <c r="I202" s="159"/>
      <c r="J202" s="155"/>
      <c r="K202" s="155"/>
      <c r="L202" s="155"/>
      <c r="M202" s="159" t="s">
        <v>826</v>
      </c>
      <c r="N202" s="157"/>
      <c r="O202" s="155" t="s">
        <v>827</v>
      </c>
      <c r="P202" s="155" t="s">
        <v>828</v>
      </c>
      <c r="Q202" s="157" t="s">
        <v>829</v>
      </c>
      <c r="R202" s="162">
        <v>45247</v>
      </c>
      <c r="S202" s="157"/>
      <c r="T202" s="157"/>
      <c r="U202" s="157"/>
      <c r="V202" s="157"/>
      <c r="W202" s="157"/>
      <c r="X202" s="158" t="s">
        <v>676</v>
      </c>
      <c r="Y202" s="158" t="s">
        <v>270</v>
      </c>
      <c r="Z202" s="158" t="s">
        <v>271</v>
      </c>
      <c r="AA202" s="158" t="s">
        <v>271</v>
      </c>
      <c r="AB202" s="158" t="s">
        <v>271</v>
      </c>
      <c r="AC202" s="158" t="s">
        <v>271</v>
      </c>
      <c r="AD202" s="158" t="s">
        <v>649</v>
      </c>
      <c r="AE202" s="158" t="s">
        <v>273</v>
      </c>
      <c r="AF202" s="157"/>
    </row>
    <row r="203" spans="1:32" s="137" customFormat="1" ht="30.75" customHeight="1" x14ac:dyDescent="0.25">
      <c r="A203" s="160">
        <v>10186</v>
      </c>
      <c r="B203" s="159" t="s">
        <v>834</v>
      </c>
      <c r="C203" s="159" t="s">
        <v>835</v>
      </c>
      <c r="D203" s="159" t="s">
        <v>374</v>
      </c>
      <c r="E203" s="175">
        <v>2</v>
      </c>
      <c r="F203" s="158" t="s">
        <v>635</v>
      </c>
      <c r="G203" s="158" t="s">
        <v>635</v>
      </c>
      <c r="H203" s="159" t="s">
        <v>654</v>
      </c>
      <c r="I203" s="159"/>
      <c r="J203" s="155"/>
      <c r="K203" s="155"/>
      <c r="L203" s="155"/>
      <c r="M203" s="157"/>
      <c r="N203" s="157"/>
      <c r="O203" s="157"/>
      <c r="P203" s="157"/>
      <c r="Q203" s="157"/>
      <c r="R203" s="157"/>
      <c r="S203" s="157"/>
      <c r="T203" s="157"/>
      <c r="U203" s="157"/>
      <c r="V203" s="157"/>
      <c r="W203" s="157"/>
      <c r="X203" s="158" t="s">
        <v>329</v>
      </c>
      <c r="Y203" s="158" t="s">
        <v>270</v>
      </c>
      <c r="Z203" s="158" t="s">
        <v>271</v>
      </c>
      <c r="AA203" s="158" t="s">
        <v>271</v>
      </c>
      <c r="AB203" s="158" t="s">
        <v>271</v>
      </c>
      <c r="AC203" s="158" t="s">
        <v>271</v>
      </c>
      <c r="AD203" s="158" t="s">
        <v>649</v>
      </c>
      <c r="AE203" s="158" t="s">
        <v>273</v>
      </c>
      <c r="AF203" s="157"/>
    </row>
    <row r="204" spans="1:32" s="137" customFormat="1" ht="30.75" customHeight="1" x14ac:dyDescent="0.25">
      <c r="A204" s="160">
        <v>10187</v>
      </c>
      <c r="B204" s="159" t="s">
        <v>836</v>
      </c>
      <c r="C204" s="159" t="s">
        <v>837</v>
      </c>
      <c r="D204" s="159" t="s">
        <v>374</v>
      </c>
      <c r="E204" s="175">
        <v>2</v>
      </c>
      <c r="F204" s="158" t="s">
        <v>635</v>
      </c>
      <c r="G204" s="158" t="s">
        <v>635</v>
      </c>
      <c r="H204" s="159" t="s">
        <v>654</v>
      </c>
      <c r="I204" s="159"/>
      <c r="J204" s="155"/>
      <c r="K204" s="155"/>
      <c r="L204" s="155"/>
      <c r="M204" s="157"/>
      <c r="N204" s="157"/>
      <c r="O204" s="157"/>
      <c r="P204" s="157"/>
      <c r="Q204" s="157"/>
      <c r="R204" s="157"/>
      <c r="S204" s="157"/>
      <c r="T204" s="157"/>
      <c r="U204" s="157"/>
      <c r="V204" s="157"/>
      <c r="W204" s="157"/>
      <c r="X204" s="158" t="s">
        <v>329</v>
      </c>
      <c r="Y204" s="158" t="s">
        <v>270</v>
      </c>
      <c r="Z204" s="158">
        <v>54</v>
      </c>
      <c r="AA204" s="158">
        <v>69</v>
      </c>
      <c r="AB204" s="158">
        <v>84</v>
      </c>
      <c r="AC204" s="158">
        <v>85</v>
      </c>
      <c r="AD204" s="158" t="s">
        <v>649</v>
      </c>
      <c r="AE204" s="158" t="s">
        <v>273</v>
      </c>
      <c r="AF204" s="157"/>
    </row>
    <row r="205" spans="1:32" s="137" customFormat="1" ht="30.75" customHeight="1" x14ac:dyDescent="0.25">
      <c r="A205" s="160">
        <v>10188</v>
      </c>
      <c r="B205" s="159" t="s">
        <v>838</v>
      </c>
      <c r="C205" s="159" t="s">
        <v>839</v>
      </c>
      <c r="D205" s="159" t="s">
        <v>374</v>
      </c>
      <c r="E205" s="175">
        <v>2</v>
      </c>
      <c r="F205" s="158" t="s">
        <v>635</v>
      </c>
      <c r="G205" s="158" t="s">
        <v>635</v>
      </c>
      <c r="H205" s="159" t="s">
        <v>654</v>
      </c>
      <c r="I205" s="159"/>
      <c r="J205" s="155"/>
      <c r="K205" s="155"/>
      <c r="L205" s="155"/>
      <c r="M205" s="157"/>
      <c r="N205" s="157"/>
      <c r="O205" s="157"/>
      <c r="P205" s="157"/>
      <c r="Q205" s="157"/>
      <c r="R205" s="157"/>
      <c r="S205" s="157"/>
      <c r="T205" s="157"/>
      <c r="U205" s="157"/>
      <c r="V205" s="157"/>
      <c r="W205" s="157"/>
      <c r="X205" s="158" t="s">
        <v>329</v>
      </c>
      <c r="Y205" s="158" t="s">
        <v>270</v>
      </c>
      <c r="Z205" s="158" t="s">
        <v>271</v>
      </c>
      <c r="AA205" s="158" t="s">
        <v>271</v>
      </c>
      <c r="AB205" s="158" t="s">
        <v>271</v>
      </c>
      <c r="AC205" s="158" t="s">
        <v>271</v>
      </c>
      <c r="AD205" s="158" t="s">
        <v>649</v>
      </c>
      <c r="AE205" s="158" t="s">
        <v>273</v>
      </c>
      <c r="AF205" s="157"/>
    </row>
    <row r="206" spans="1:32" s="137" customFormat="1" ht="30.75" customHeight="1" x14ac:dyDescent="0.25">
      <c r="A206" s="160">
        <v>10189</v>
      </c>
      <c r="B206" s="159" t="s">
        <v>840</v>
      </c>
      <c r="C206" s="159" t="s">
        <v>841</v>
      </c>
      <c r="D206" s="159" t="s">
        <v>374</v>
      </c>
      <c r="E206" s="175">
        <v>2</v>
      </c>
      <c r="F206" s="163"/>
      <c r="G206" s="158" t="s">
        <v>635</v>
      </c>
      <c r="H206" s="159" t="s">
        <v>686</v>
      </c>
      <c r="I206" s="159"/>
      <c r="J206" s="155"/>
      <c r="K206" s="155"/>
      <c r="L206" s="155"/>
      <c r="M206" s="157"/>
      <c r="N206" s="157"/>
      <c r="O206" s="157"/>
      <c r="P206" s="157"/>
      <c r="Q206" s="157"/>
      <c r="R206" s="157"/>
      <c r="S206" s="157"/>
      <c r="T206" s="157"/>
      <c r="U206" s="157"/>
      <c r="V206" s="157"/>
      <c r="W206" s="157"/>
      <c r="X206" s="158" t="s">
        <v>648</v>
      </c>
      <c r="Y206" s="158" t="s">
        <v>270</v>
      </c>
      <c r="Z206" s="158">
        <v>59</v>
      </c>
      <c r="AA206" s="158">
        <v>74</v>
      </c>
      <c r="AB206" s="158">
        <v>89</v>
      </c>
      <c r="AC206" s="158">
        <v>90</v>
      </c>
      <c r="AD206" s="158" t="s">
        <v>649</v>
      </c>
      <c r="AE206" s="158" t="s">
        <v>273</v>
      </c>
      <c r="AF206" s="157"/>
    </row>
    <row r="207" spans="1:32" s="137" customFormat="1" ht="30.75" customHeight="1" x14ac:dyDescent="0.25">
      <c r="A207" s="160">
        <v>10191</v>
      </c>
      <c r="B207" s="159" t="s">
        <v>842</v>
      </c>
      <c r="C207" s="159" t="s">
        <v>843</v>
      </c>
      <c r="D207" s="159" t="s">
        <v>374</v>
      </c>
      <c r="E207" s="175">
        <v>2</v>
      </c>
      <c r="F207" s="158" t="s">
        <v>635</v>
      </c>
      <c r="G207" s="158" t="s">
        <v>635</v>
      </c>
      <c r="H207" s="159" t="s">
        <v>654</v>
      </c>
      <c r="I207" s="159"/>
      <c r="J207" s="155"/>
      <c r="K207" s="155"/>
      <c r="L207" s="155"/>
      <c r="M207" s="157"/>
      <c r="N207" s="157"/>
      <c r="O207" s="157"/>
      <c r="P207" s="157"/>
      <c r="Q207" s="157"/>
      <c r="R207" s="157"/>
      <c r="S207" s="157"/>
      <c r="T207" s="157"/>
      <c r="U207" s="157"/>
      <c r="V207" s="157"/>
      <c r="W207" s="157"/>
      <c r="X207" s="158" t="s">
        <v>329</v>
      </c>
      <c r="Y207" s="158" t="s">
        <v>270</v>
      </c>
      <c r="Z207" s="158" t="s">
        <v>271</v>
      </c>
      <c r="AA207" s="158" t="s">
        <v>271</v>
      </c>
      <c r="AB207" s="158" t="s">
        <v>271</v>
      </c>
      <c r="AC207" s="158" t="s">
        <v>271</v>
      </c>
      <c r="AD207" s="158" t="s">
        <v>649</v>
      </c>
      <c r="AE207" s="158" t="s">
        <v>273</v>
      </c>
      <c r="AF207" s="157"/>
    </row>
    <row r="208" spans="1:32" s="137" customFormat="1" ht="30.75" customHeight="1" x14ac:dyDescent="0.25">
      <c r="A208" s="160">
        <v>10193</v>
      </c>
      <c r="B208" s="159" t="s">
        <v>844</v>
      </c>
      <c r="C208" s="159" t="s">
        <v>845</v>
      </c>
      <c r="D208" s="159" t="s">
        <v>374</v>
      </c>
      <c r="E208" s="175">
        <v>2</v>
      </c>
      <c r="F208" s="158" t="s">
        <v>635</v>
      </c>
      <c r="G208" s="163"/>
      <c r="H208" s="155" t="s">
        <v>699</v>
      </c>
      <c r="I208" s="159"/>
      <c r="J208" s="155"/>
      <c r="K208" s="155"/>
      <c r="L208" s="155"/>
      <c r="M208" s="159" t="s">
        <v>671</v>
      </c>
      <c r="N208" s="158"/>
      <c r="O208" s="159" t="s">
        <v>672</v>
      </c>
      <c r="P208" s="159" t="s">
        <v>673</v>
      </c>
      <c r="Q208" s="159" t="s">
        <v>674</v>
      </c>
      <c r="R208" s="157"/>
      <c r="S208" s="157"/>
      <c r="T208" s="159" t="s">
        <v>675</v>
      </c>
      <c r="U208" s="158" t="s">
        <v>287</v>
      </c>
      <c r="V208" s="158"/>
      <c r="W208" s="158"/>
      <c r="X208" s="158" t="s">
        <v>676</v>
      </c>
      <c r="Y208" s="158">
        <v>0.02</v>
      </c>
      <c r="Z208" s="158">
        <v>54</v>
      </c>
      <c r="AA208" s="158">
        <v>69</v>
      </c>
      <c r="AB208" s="158">
        <v>84</v>
      </c>
      <c r="AC208" s="158">
        <v>85</v>
      </c>
      <c r="AD208" s="158" t="s">
        <v>649</v>
      </c>
      <c r="AE208" s="158" t="s">
        <v>273</v>
      </c>
      <c r="AF208" s="157"/>
    </row>
    <row r="209" spans="1:32" s="137" customFormat="1" ht="30.75" customHeight="1" x14ac:dyDescent="0.25">
      <c r="A209" s="160">
        <v>10194</v>
      </c>
      <c r="B209" s="159" t="s">
        <v>846</v>
      </c>
      <c r="C209" s="159" t="s">
        <v>847</v>
      </c>
      <c r="D209" s="159" t="s">
        <v>374</v>
      </c>
      <c r="E209" s="175">
        <v>1</v>
      </c>
      <c r="F209" s="163"/>
      <c r="G209" s="158" t="s">
        <v>635</v>
      </c>
      <c r="H209" s="159" t="s">
        <v>686</v>
      </c>
      <c r="I209" s="159"/>
      <c r="J209" s="155"/>
      <c r="K209" s="155"/>
      <c r="L209" s="155"/>
      <c r="M209" s="157"/>
      <c r="N209" s="157"/>
      <c r="O209" s="157"/>
      <c r="P209" s="157"/>
      <c r="Q209" s="157"/>
      <c r="R209" s="157"/>
      <c r="S209" s="157"/>
      <c r="T209" s="157"/>
      <c r="U209" s="157"/>
      <c r="V209" s="157"/>
      <c r="W209" s="157"/>
      <c r="X209" s="158" t="s">
        <v>329</v>
      </c>
      <c r="Y209" s="158" t="s">
        <v>270</v>
      </c>
      <c r="Z209" s="158">
        <v>49</v>
      </c>
      <c r="AA209" s="158">
        <v>69</v>
      </c>
      <c r="AB209" s="158">
        <v>89</v>
      </c>
      <c r="AC209" s="158">
        <v>90</v>
      </c>
      <c r="AD209" s="158" t="s">
        <v>649</v>
      </c>
      <c r="AE209" s="158" t="s">
        <v>273</v>
      </c>
      <c r="AF209" s="157"/>
    </row>
    <row r="210" spans="1:32" s="137" customFormat="1" ht="30.75" customHeight="1" x14ac:dyDescent="0.25">
      <c r="A210" s="160">
        <v>10196</v>
      </c>
      <c r="B210" s="159" t="s">
        <v>848</v>
      </c>
      <c r="C210" s="159" t="s">
        <v>849</v>
      </c>
      <c r="D210" s="159" t="s">
        <v>374</v>
      </c>
      <c r="E210" s="175">
        <v>1</v>
      </c>
      <c r="F210" s="163"/>
      <c r="G210" s="158" t="s">
        <v>635</v>
      </c>
      <c r="H210" s="159" t="s">
        <v>686</v>
      </c>
      <c r="I210" s="159"/>
      <c r="J210" s="155"/>
      <c r="K210" s="155"/>
      <c r="L210" s="155"/>
      <c r="M210" s="157"/>
      <c r="N210" s="157"/>
      <c r="O210" s="157"/>
      <c r="P210" s="157"/>
      <c r="Q210" s="157"/>
      <c r="R210" s="157"/>
      <c r="S210" s="157"/>
      <c r="T210" s="157"/>
      <c r="U210" s="157"/>
      <c r="V210" s="157"/>
      <c r="W210" s="157"/>
      <c r="X210" s="158" t="s">
        <v>329</v>
      </c>
      <c r="Y210" s="158" t="s">
        <v>270</v>
      </c>
      <c r="Z210" s="158">
        <v>49</v>
      </c>
      <c r="AA210" s="158">
        <v>69</v>
      </c>
      <c r="AB210" s="158">
        <v>89</v>
      </c>
      <c r="AC210" s="158">
        <v>90</v>
      </c>
      <c r="AD210" s="158" t="s">
        <v>649</v>
      </c>
      <c r="AE210" s="158" t="s">
        <v>273</v>
      </c>
      <c r="AF210" s="157"/>
    </row>
    <row r="211" spans="1:32" s="137" customFormat="1" ht="30.75" customHeight="1" x14ac:dyDescent="0.25">
      <c r="A211" s="160">
        <v>10197</v>
      </c>
      <c r="B211" s="159" t="s">
        <v>850</v>
      </c>
      <c r="C211" s="159" t="s">
        <v>851</v>
      </c>
      <c r="D211" s="159" t="s">
        <v>374</v>
      </c>
      <c r="E211" s="175">
        <v>2</v>
      </c>
      <c r="F211" s="158" t="s">
        <v>635</v>
      </c>
      <c r="G211" s="163"/>
      <c r="H211" s="155" t="s">
        <v>699</v>
      </c>
      <c r="I211" s="159"/>
      <c r="J211" s="155"/>
      <c r="K211" s="155"/>
      <c r="L211" s="155"/>
      <c r="M211" s="159" t="s">
        <v>671</v>
      </c>
      <c r="N211" s="158"/>
      <c r="O211" s="159" t="s">
        <v>672</v>
      </c>
      <c r="P211" s="159" t="s">
        <v>673</v>
      </c>
      <c r="Q211" s="159" t="s">
        <v>674</v>
      </c>
      <c r="R211" s="157"/>
      <c r="S211" s="157"/>
      <c r="T211" s="159" t="s">
        <v>675</v>
      </c>
      <c r="U211" s="158" t="s">
        <v>287</v>
      </c>
      <c r="V211" s="158"/>
      <c r="W211" s="158"/>
      <c r="X211" s="158" t="s">
        <v>676</v>
      </c>
      <c r="Y211" s="158">
        <v>0.02</v>
      </c>
      <c r="Z211" s="158">
        <v>54</v>
      </c>
      <c r="AA211" s="158">
        <v>69</v>
      </c>
      <c r="AB211" s="158">
        <v>84</v>
      </c>
      <c r="AC211" s="158">
        <v>85</v>
      </c>
      <c r="AD211" s="158" t="s">
        <v>852</v>
      </c>
      <c r="AE211" s="158" t="s">
        <v>273</v>
      </c>
      <c r="AF211" s="157"/>
    </row>
    <row r="212" spans="1:32" s="137" customFormat="1" ht="30.75" customHeight="1" x14ac:dyDescent="0.25">
      <c r="A212" s="160">
        <v>10198</v>
      </c>
      <c r="B212" s="159" t="s">
        <v>853</v>
      </c>
      <c r="C212" s="159" t="s">
        <v>854</v>
      </c>
      <c r="D212" s="159" t="s">
        <v>374</v>
      </c>
      <c r="E212" s="175">
        <v>2</v>
      </c>
      <c r="F212" s="158" t="s">
        <v>635</v>
      </c>
      <c r="G212" s="163"/>
      <c r="H212" s="155" t="s">
        <v>699</v>
      </c>
      <c r="I212" s="159"/>
      <c r="J212" s="155"/>
      <c r="K212" s="155"/>
      <c r="L212" s="155"/>
      <c r="M212" s="159" t="s">
        <v>671</v>
      </c>
      <c r="N212" s="158"/>
      <c r="O212" s="159" t="s">
        <v>672</v>
      </c>
      <c r="P212" s="159" t="s">
        <v>673</v>
      </c>
      <c r="Q212" s="159" t="s">
        <v>674</v>
      </c>
      <c r="R212" s="157"/>
      <c r="S212" s="157"/>
      <c r="T212" s="159" t="s">
        <v>675</v>
      </c>
      <c r="U212" s="158" t="s">
        <v>287</v>
      </c>
      <c r="V212" s="158"/>
      <c r="W212" s="158"/>
      <c r="X212" s="158" t="s">
        <v>329</v>
      </c>
      <c r="Y212" s="158" t="s">
        <v>270</v>
      </c>
      <c r="Z212" s="158">
        <v>54</v>
      </c>
      <c r="AA212" s="158">
        <v>69</v>
      </c>
      <c r="AB212" s="158">
        <v>84</v>
      </c>
      <c r="AC212" s="158">
        <v>85</v>
      </c>
      <c r="AD212" s="158" t="s">
        <v>649</v>
      </c>
      <c r="AE212" s="158" t="s">
        <v>273</v>
      </c>
      <c r="AF212" s="157"/>
    </row>
    <row r="213" spans="1:32" s="137" customFormat="1" ht="30.75" customHeight="1" x14ac:dyDescent="0.25">
      <c r="A213" s="160">
        <v>10199</v>
      </c>
      <c r="B213" s="159" t="s">
        <v>855</v>
      </c>
      <c r="C213" s="159" t="s">
        <v>856</v>
      </c>
      <c r="D213" s="159" t="s">
        <v>374</v>
      </c>
      <c r="E213" s="175">
        <v>2</v>
      </c>
      <c r="F213" s="158" t="s">
        <v>635</v>
      </c>
      <c r="G213" s="158" t="s">
        <v>635</v>
      </c>
      <c r="H213" s="159" t="s">
        <v>646</v>
      </c>
      <c r="I213" s="159"/>
      <c r="J213" s="155"/>
      <c r="K213" s="155"/>
      <c r="L213" s="155"/>
      <c r="M213" s="157"/>
      <c r="N213" s="157"/>
      <c r="O213" s="157"/>
      <c r="P213" s="157"/>
      <c r="Q213" s="157"/>
      <c r="R213" s="157"/>
      <c r="S213" s="157"/>
      <c r="T213" s="157"/>
      <c r="U213" s="157"/>
      <c r="V213" s="157"/>
      <c r="W213" s="157"/>
      <c r="X213" s="158" t="s">
        <v>329</v>
      </c>
      <c r="Y213" s="158" t="s">
        <v>270</v>
      </c>
      <c r="Z213" s="158" t="s">
        <v>271</v>
      </c>
      <c r="AA213" s="158" t="s">
        <v>271</v>
      </c>
      <c r="AB213" s="158" t="s">
        <v>271</v>
      </c>
      <c r="AC213" s="158" t="s">
        <v>271</v>
      </c>
      <c r="AD213" s="158" t="s">
        <v>649</v>
      </c>
      <c r="AE213" s="158" t="s">
        <v>273</v>
      </c>
      <c r="AF213" s="157"/>
    </row>
    <row r="214" spans="1:32" s="137" customFormat="1" ht="30.75" customHeight="1" x14ac:dyDescent="0.25">
      <c r="A214" s="160">
        <v>101100</v>
      </c>
      <c r="B214" s="159" t="s">
        <v>857</v>
      </c>
      <c r="C214" s="159" t="s">
        <v>858</v>
      </c>
      <c r="D214" s="159" t="s">
        <v>374</v>
      </c>
      <c r="E214" s="168">
        <v>2</v>
      </c>
      <c r="F214" s="158" t="s">
        <v>635</v>
      </c>
      <c r="G214" s="159"/>
      <c r="H214" s="159" t="s">
        <v>654</v>
      </c>
      <c r="I214" s="159"/>
      <c r="J214" s="155"/>
      <c r="K214" s="155"/>
      <c r="L214" s="155" t="s">
        <v>859</v>
      </c>
      <c r="M214" s="157"/>
      <c r="N214" s="157"/>
      <c r="O214" s="157"/>
      <c r="P214" s="157"/>
      <c r="Q214" s="157"/>
      <c r="R214" s="157"/>
      <c r="S214" s="157"/>
      <c r="T214" s="159" t="s">
        <v>860</v>
      </c>
      <c r="U214" s="158" t="s">
        <v>287</v>
      </c>
      <c r="V214" s="158"/>
      <c r="W214" s="158"/>
      <c r="X214" s="158" t="s">
        <v>329</v>
      </c>
      <c r="Y214" s="158" t="s">
        <v>270</v>
      </c>
      <c r="Z214" s="158">
        <v>54</v>
      </c>
      <c r="AA214" s="158">
        <v>69</v>
      </c>
      <c r="AB214" s="158">
        <v>84</v>
      </c>
      <c r="AC214" s="158">
        <v>85</v>
      </c>
      <c r="AD214" s="158" t="s">
        <v>649</v>
      </c>
      <c r="AE214" s="158" t="s">
        <v>273</v>
      </c>
      <c r="AF214" s="157"/>
    </row>
    <row r="215" spans="1:32" s="137" customFormat="1" ht="30.75" customHeight="1" x14ac:dyDescent="0.25">
      <c r="A215" s="160">
        <v>101101</v>
      </c>
      <c r="B215" s="159" t="s">
        <v>861</v>
      </c>
      <c r="C215" s="159" t="s">
        <v>862</v>
      </c>
      <c r="D215" s="159" t="s">
        <v>374</v>
      </c>
      <c r="E215" s="175">
        <v>2</v>
      </c>
      <c r="F215" s="158" t="s">
        <v>635</v>
      </c>
      <c r="G215" s="158" t="s">
        <v>635</v>
      </c>
      <c r="H215" s="159" t="s">
        <v>654</v>
      </c>
      <c r="I215" s="159"/>
      <c r="J215" s="155"/>
      <c r="K215" s="155"/>
      <c r="L215" s="155"/>
      <c r="M215" s="157"/>
      <c r="N215" s="157"/>
      <c r="O215" s="157"/>
      <c r="P215" s="157"/>
      <c r="Q215" s="157"/>
      <c r="R215" s="157"/>
      <c r="S215" s="157"/>
      <c r="T215" s="157"/>
      <c r="U215" s="157"/>
      <c r="V215" s="157"/>
      <c r="W215" s="157"/>
      <c r="X215" s="158" t="s">
        <v>648</v>
      </c>
      <c r="Y215" s="158">
        <v>150000</v>
      </c>
      <c r="Z215" s="158" t="s">
        <v>271</v>
      </c>
      <c r="AA215" s="158" t="s">
        <v>271</v>
      </c>
      <c r="AB215" s="158" t="s">
        <v>271</v>
      </c>
      <c r="AC215" s="158" t="s">
        <v>271</v>
      </c>
      <c r="AD215" s="158" t="s">
        <v>649</v>
      </c>
      <c r="AE215" s="158" t="s">
        <v>273</v>
      </c>
      <c r="AF215" s="157"/>
    </row>
    <row r="216" spans="1:32" s="137" customFormat="1" ht="30.75" customHeight="1" x14ac:dyDescent="0.25">
      <c r="A216" s="160">
        <v>101102</v>
      </c>
      <c r="B216" s="159" t="s">
        <v>863</v>
      </c>
      <c r="C216" s="159" t="s">
        <v>864</v>
      </c>
      <c r="D216" s="159" t="s">
        <v>374</v>
      </c>
      <c r="E216" s="175">
        <v>2</v>
      </c>
      <c r="F216" s="158" t="s">
        <v>635</v>
      </c>
      <c r="G216" s="158" t="s">
        <v>635</v>
      </c>
      <c r="H216" s="159" t="s">
        <v>654</v>
      </c>
      <c r="I216" s="159"/>
      <c r="J216" s="155"/>
      <c r="K216" s="155"/>
      <c r="L216" s="155" t="s">
        <v>865</v>
      </c>
      <c r="M216" s="157"/>
      <c r="N216" s="157"/>
      <c r="O216" s="157"/>
      <c r="P216" s="157"/>
      <c r="Q216" s="157"/>
      <c r="R216" s="157"/>
      <c r="S216" s="157"/>
      <c r="T216" s="157"/>
      <c r="U216" s="158" t="s">
        <v>287</v>
      </c>
      <c r="V216" s="158"/>
      <c r="W216" s="158"/>
      <c r="X216" s="158" t="s">
        <v>329</v>
      </c>
      <c r="Y216" s="158" t="s">
        <v>270</v>
      </c>
      <c r="Z216" s="158">
        <v>54</v>
      </c>
      <c r="AA216" s="158">
        <v>69</v>
      </c>
      <c r="AB216" s="158">
        <v>84</v>
      </c>
      <c r="AC216" s="158">
        <v>85</v>
      </c>
      <c r="AD216" s="158" t="s">
        <v>649</v>
      </c>
      <c r="AE216" s="158" t="s">
        <v>273</v>
      </c>
      <c r="AF216" s="157"/>
    </row>
    <row r="217" spans="1:32" s="137" customFormat="1" ht="30.75" customHeight="1" x14ac:dyDescent="0.25">
      <c r="A217" s="160">
        <v>101103</v>
      </c>
      <c r="B217" s="159" t="s">
        <v>866</v>
      </c>
      <c r="C217" s="159" t="s">
        <v>867</v>
      </c>
      <c r="D217" s="159" t="s">
        <v>374</v>
      </c>
      <c r="E217" s="175">
        <v>2</v>
      </c>
      <c r="F217" s="158" t="s">
        <v>635</v>
      </c>
      <c r="G217" s="158" t="s">
        <v>635</v>
      </c>
      <c r="H217" s="159" t="s">
        <v>654</v>
      </c>
      <c r="I217" s="159"/>
      <c r="J217" s="155"/>
      <c r="K217" s="155"/>
      <c r="L217" s="155"/>
      <c r="M217" s="157"/>
      <c r="N217" s="157"/>
      <c r="O217" s="157"/>
      <c r="P217" s="157"/>
      <c r="Q217" s="157"/>
      <c r="R217" s="157"/>
      <c r="S217" s="157"/>
      <c r="T217" s="157"/>
      <c r="U217" s="157"/>
      <c r="V217" s="157"/>
      <c r="W217" s="157"/>
      <c r="X217" s="158" t="s">
        <v>329</v>
      </c>
      <c r="Y217" s="158" t="s">
        <v>270</v>
      </c>
      <c r="Z217" s="158" t="s">
        <v>271</v>
      </c>
      <c r="AA217" s="158" t="s">
        <v>271</v>
      </c>
      <c r="AB217" s="158" t="s">
        <v>271</v>
      </c>
      <c r="AC217" s="158" t="s">
        <v>271</v>
      </c>
      <c r="AD217" s="158" t="s">
        <v>649</v>
      </c>
      <c r="AE217" s="158" t="s">
        <v>273</v>
      </c>
      <c r="AF217" s="157"/>
    </row>
    <row r="218" spans="1:32" s="137" customFormat="1" ht="30.75" customHeight="1" x14ac:dyDescent="0.25">
      <c r="A218" s="160">
        <v>101104</v>
      </c>
      <c r="B218" s="159" t="s">
        <v>868</v>
      </c>
      <c r="C218" s="159" t="s">
        <v>869</v>
      </c>
      <c r="D218" s="159" t="s">
        <v>374</v>
      </c>
      <c r="E218" s="168">
        <v>2</v>
      </c>
      <c r="F218" s="159"/>
      <c r="G218" s="158" t="s">
        <v>635</v>
      </c>
      <c r="H218" s="159" t="s">
        <v>686</v>
      </c>
      <c r="I218" s="159"/>
      <c r="J218" s="155"/>
      <c r="K218" s="155"/>
      <c r="L218" s="155"/>
      <c r="M218" s="157"/>
      <c r="N218" s="157"/>
      <c r="O218" s="157"/>
      <c r="P218" s="157"/>
      <c r="Q218" s="157"/>
      <c r="R218" s="157"/>
      <c r="S218" s="157"/>
      <c r="T218" s="157"/>
      <c r="U218" s="157"/>
      <c r="V218" s="157"/>
      <c r="W218" s="157"/>
      <c r="X218" s="158" t="s">
        <v>329</v>
      </c>
      <c r="Y218" s="158" t="s">
        <v>270</v>
      </c>
      <c r="Z218" s="158" t="s">
        <v>271</v>
      </c>
      <c r="AA218" s="158" t="s">
        <v>271</v>
      </c>
      <c r="AB218" s="158" t="s">
        <v>271</v>
      </c>
      <c r="AC218" s="158" t="s">
        <v>271</v>
      </c>
      <c r="AD218" s="158" t="s">
        <v>649</v>
      </c>
      <c r="AE218" s="158" t="s">
        <v>273</v>
      </c>
      <c r="AF218" s="157"/>
    </row>
    <row r="219" spans="1:32" s="137" customFormat="1" ht="30.75" customHeight="1" x14ac:dyDescent="0.25">
      <c r="A219" s="160">
        <v>101105</v>
      </c>
      <c r="B219" s="159" t="s">
        <v>870</v>
      </c>
      <c r="C219" s="159" t="s">
        <v>871</v>
      </c>
      <c r="D219" s="159" t="s">
        <v>374</v>
      </c>
      <c r="E219" s="175">
        <v>2</v>
      </c>
      <c r="F219" s="158" t="s">
        <v>635</v>
      </c>
      <c r="G219" s="158" t="s">
        <v>635</v>
      </c>
      <c r="H219" s="155" t="s">
        <v>699</v>
      </c>
      <c r="I219" s="159"/>
      <c r="J219" s="155"/>
      <c r="K219" s="155"/>
      <c r="L219" s="155"/>
      <c r="M219" s="159" t="s">
        <v>671</v>
      </c>
      <c r="N219" s="158"/>
      <c r="O219" s="159" t="s">
        <v>672</v>
      </c>
      <c r="P219" s="159" t="s">
        <v>673</v>
      </c>
      <c r="Q219" s="159" t="s">
        <v>674</v>
      </c>
      <c r="R219" s="157"/>
      <c r="S219" s="157"/>
      <c r="T219" s="159" t="s">
        <v>675</v>
      </c>
      <c r="U219" s="158" t="s">
        <v>287</v>
      </c>
      <c r="V219" s="158"/>
      <c r="W219" s="158"/>
      <c r="X219" s="158" t="s">
        <v>676</v>
      </c>
      <c r="Y219" s="158" t="s">
        <v>270</v>
      </c>
      <c r="Z219" s="158">
        <v>54</v>
      </c>
      <c r="AA219" s="158">
        <v>69</v>
      </c>
      <c r="AB219" s="158">
        <v>84</v>
      </c>
      <c r="AC219" s="158">
        <v>85</v>
      </c>
      <c r="AD219" s="158" t="s">
        <v>852</v>
      </c>
      <c r="AE219" s="158" t="s">
        <v>273</v>
      </c>
      <c r="AF219" s="157"/>
    </row>
    <row r="220" spans="1:32" s="137" customFormat="1" ht="30.75" customHeight="1" x14ac:dyDescent="0.25">
      <c r="A220" s="160">
        <v>101107</v>
      </c>
      <c r="B220" s="159" t="s">
        <v>872</v>
      </c>
      <c r="C220" s="159" t="s">
        <v>873</v>
      </c>
      <c r="D220" s="159" t="s">
        <v>374</v>
      </c>
      <c r="E220" s="175">
        <v>2</v>
      </c>
      <c r="F220" s="158" t="s">
        <v>635</v>
      </c>
      <c r="G220" s="158" t="s">
        <v>635</v>
      </c>
      <c r="H220" s="159" t="s">
        <v>654</v>
      </c>
      <c r="I220" s="159"/>
      <c r="J220" s="155"/>
      <c r="K220" s="155"/>
      <c r="L220" s="155" t="s">
        <v>874</v>
      </c>
      <c r="M220" s="157"/>
      <c r="N220" s="157"/>
      <c r="O220" s="157"/>
      <c r="P220" s="157"/>
      <c r="Q220" s="157"/>
      <c r="R220" s="157"/>
      <c r="S220" s="157"/>
      <c r="T220" s="157"/>
      <c r="U220" s="157"/>
      <c r="V220" s="157"/>
      <c r="W220" s="157"/>
      <c r="X220" s="158" t="s">
        <v>329</v>
      </c>
      <c r="Y220" s="158" t="s">
        <v>270</v>
      </c>
      <c r="Z220" s="158" t="s">
        <v>271</v>
      </c>
      <c r="AA220" s="158" t="s">
        <v>271</v>
      </c>
      <c r="AB220" s="158" t="s">
        <v>271</v>
      </c>
      <c r="AC220" s="158" t="s">
        <v>271</v>
      </c>
      <c r="AD220" s="158" t="s">
        <v>649</v>
      </c>
      <c r="AE220" s="158" t="s">
        <v>273</v>
      </c>
      <c r="AF220" s="157"/>
    </row>
    <row r="221" spans="1:32" s="137" customFormat="1" ht="30.75" customHeight="1" x14ac:dyDescent="0.25">
      <c r="A221" s="160">
        <v>101108</v>
      </c>
      <c r="B221" s="159" t="s">
        <v>875</v>
      </c>
      <c r="C221" s="159" t="s">
        <v>876</v>
      </c>
      <c r="D221" s="159" t="s">
        <v>374</v>
      </c>
      <c r="E221" s="175">
        <v>2</v>
      </c>
      <c r="F221" s="158" t="s">
        <v>635</v>
      </c>
      <c r="G221" s="158" t="s">
        <v>635</v>
      </c>
      <c r="H221" s="159" t="s">
        <v>730</v>
      </c>
      <c r="I221" s="159"/>
      <c r="J221" s="155"/>
      <c r="K221" s="155"/>
      <c r="L221" s="155" t="s">
        <v>877</v>
      </c>
      <c r="M221" s="157"/>
      <c r="N221" s="157"/>
      <c r="O221" s="157"/>
      <c r="P221" s="157"/>
      <c r="Q221" s="157"/>
      <c r="R221" s="157"/>
      <c r="S221" s="157"/>
      <c r="T221" s="157"/>
      <c r="U221" s="157"/>
      <c r="V221" s="157"/>
      <c r="W221" s="157"/>
      <c r="X221" s="158" t="s">
        <v>329</v>
      </c>
      <c r="Y221" s="158" t="s">
        <v>270</v>
      </c>
      <c r="Z221" s="158">
        <v>54</v>
      </c>
      <c r="AA221" s="158">
        <v>69</v>
      </c>
      <c r="AB221" s="158">
        <v>84</v>
      </c>
      <c r="AC221" s="158">
        <v>85</v>
      </c>
      <c r="AD221" s="158" t="s">
        <v>649</v>
      </c>
      <c r="AE221" s="158" t="s">
        <v>273</v>
      </c>
      <c r="AF221" s="157"/>
    </row>
    <row r="222" spans="1:32" s="137" customFormat="1" ht="30.75" customHeight="1" x14ac:dyDescent="0.25">
      <c r="A222" s="160">
        <v>101109</v>
      </c>
      <c r="B222" s="159" t="s">
        <v>878</v>
      </c>
      <c r="C222" s="159" t="s">
        <v>879</v>
      </c>
      <c r="D222" s="159" t="s">
        <v>374</v>
      </c>
      <c r="E222" s="175">
        <v>2</v>
      </c>
      <c r="F222" s="158" t="s">
        <v>635</v>
      </c>
      <c r="G222" s="158" t="s">
        <v>635</v>
      </c>
      <c r="H222" s="159" t="s">
        <v>730</v>
      </c>
      <c r="I222" s="159"/>
      <c r="J222" s="155"/>
      <c r="K222" s="155"/>
      <c r="L222" s="155"/>
      <c r="M222" s="157"/>
      <c r="N222" s="157"/>
      <c r="O222" s="157"/>
      <c r="P222" s="157"/>
      <c r="Q222" s="157"/>
      <c r="R222" s="157"/>
      <c r="S222" s="157"/>
      <c r="T222" s="157"/>
      <c r="U222" s="157"/>
      <c r="V222" s="157"/>
      <c r="W222" s="157"/>
      <c r="X222" s="158" t="s">
        <v>329</v>
      </c>
      <c r="Y222" s="158" t="s">
        <v>270</v>
      </c>
      <c r="Z222" s="158">
        <v>54</v>
      </c>
      <c r="AA222" s="158">
        <v>69</v>
      </c>
      <c r="AB222" s="158">
        <v>84</v>
      </c>
      <c r="AC222" s="158">
        <v>85</v>
      </c>
      <c r="AD222" s="158" t="s">
        <v>649</v>
      </c>
      <c r="AE222" s="158" t="s">
        <v>273</v>
      </c>
      <c r="AF222" s="157"/>
    </row>
    <row r="223" spans="1:32" s="137" customFormat="1" ht="30.75" customHeight="1" x14ac:dyDescent="0.25">
      <c r="A223" s="160">
        <v>101110</v>
      </c>
      <c r="B223" s="159" t="s">
        <v>880</v>
      </c>
      <c r="C223" s="159" t="s">
        <v>881</v>
      </c>
      <c r="D223" s="159" t="s">
        <v>374</v>
      </c>
      <c r="E223" s="175">
        <v>1</v>
      </c>
      <c r="F223" s="158"/>
      <c r="G223" s="158" t="s">
        <v>635</v>
      </c>
      <c r="H223" s="159" t="s">
        <v>686</v>
      </c>
      <c r="I223" s="159"/>
      <c r="J223" s="155"/>
      <c r="K223" s="155"/>
      <c r="L223" s="155"/>
      <c r="M223" s="157"/>
      <c r="N223" s="157"/>
      <c r="O223" s="157"/>
      <c r="P223" s="157"/>
      <c r="Q223" s="157"/>
      <c r="R223" s="157"/>
      <c r="S223" s="157"/>
      <c r="T223" s="157"/>
      <c r="U223" s="157"/>
      <c r="V223" s="157"/>
      <c r="W223" s="157"/>
      <c r="X223" s="158" t="s">
        <v>329</v>
      </c>
      <c r="Y223" s="158" t="s">
        <v>270</v>
      </c>
      <c r="Z223" s="158">
        <v>49</v>
      </c>
      <c r="AA223" s="158">
        <v>69</v>
      </c>
      <c r="AB223" s="158">
        <v>89</v>
      </c>
      <c r="AC223" s="158">
        <v>90</v>
      </c>
      <c r="AD223" s="158" t="s">
        <v>649</v>
      </c>
      <c r="AE223" s="158" t="s">
        <v>273</v>
      </c>
      <c r="AF223" s="157"/>
    </row>
    <row r="224" spans="1:32" s="137" customFormat="1" ht="30.75" customHeight="1" x14ac:dyDescent="0.25">
      <c r="A224" s="160">
        <v>101111</v>
      </c>
      <c r="B224" s="159" t="s">
        <v>882</v>
      </c>
      <c r="C224" s="159" t="s">
        <v>883</v>
      </c>
      <c r="D224" s="159" t="s">
        <v>374</v>
      </c>
      <c r="E224" s="175">
        <v>2</v>
      </c>
      <c r="F224" s="158" t="s">
        <v>635</v>
      </c>
      <c r="G224" s="158" t="s">
        <v>635</v>
      </c>
      <c r="H224" s="159" t="s">
        <v>884</v>
      </c>
      <c r="I224" s="159"/>
      <c r="J224" s="155"/>
      <c r="K224" s="155"/>
      <c r="L224" s="155"/>
      <c r="M224" s="157"/>
      <c r="N224" s="157"/>
      <c r="O224" s="157"/>
      <c r="P224" s="157"/>
      <c r="Q224" s="157"/>
      <c r="R224" s="157"/>
      <c r="S224" s="157"/>
      <c r="T224" s="157"/>
      <c r="U224" s="157"/>
      <c r="V224" s="157"/>
      <c r="W224" s="157"/>
      <c r="X224" s="158" t="s">
        <v>329</v>
      </c>
      <c r="Y224" s="158" t="s">
        <v>270</v>
      </c>
      <c r="Z224" s="158" t="s">
        <v>271</v>
      </c>
      <c r="AA224" s="158" t="s">
        <v>271</v>
      </c>
      <c r="AB224" s="158" t="s">
        <v>271</v>
      </c>
      <c r="AC224" s="158" t="s">
        <v>271</v>
      </c>
      <c r="AD224" s="158" t="s">
        <v>649</v>
      </c>
      <c r="AE224" s="158" t="s">
        <v>273</v>
      </c>
      <c r="AF224" s="157"/>
    </row>
    <row r="225" spans="1:32" s="137" customFormat="1" ht="30.75" customHeight="1" x14ac:dyDescent="0.25">
      <c r="A225" s="171">
        <v>101112</v>
      </c>
      <c r="B225" s="159" t="s">
        <v>885</v>
      </c>
      <c r="C225" s="159"/>
      <c r="D225" s="159" t="s">
        <v>374</v>
      </c>
      <c r="E225" s="175">
        <v>2</v>
      </c>
      <c r="F225" s="158" t="s">
        <v>635</v>
      </c>
      <c r="G225" s="158"/>
      <c r="H225" s="159" t="s">
        <v>654</v>
      </c>
      <c r="I225" s="159"/>
      <c r="J225" s="159"/>
      <c r="K225" s="159"/>
      <c r="L225" s="159"/>
      <c r="M225" s="157"/>
      <c r="N225" s="157"/>
      <c r="O225" s="157"/>
      <c r="P225" s="157"/>
      <c r="Q225" s="157"/>
      <c r="R225" s="157"/>
      <c r="S225" s="157"/>
      <c r="T225" s="157"/>
      <c r="U225" s="157"/>
      <c r="V225" s="157"/>
      <c r="W225" s="157"/>
      <c r="X225" s="158" t="s">
        <v>269</v>
      </c>
      <c r="Y225" s="158" t="s">
        <v>270</v>
      </c>
      <c r="Z225" s="158" t="s">
        <v>271</v>
      </c>
      <c r="AA225" s="158" t="s">
        <v>271</v>
      </c>
      <c r="AB225" s="158" t="s">
        <v>271</v>
      </c>
      <c r="AC225" s="158" t="s">
        <v>271</v>
      </c>
      <c r="AD225" s="158" t="s">
        <v>649</v>
      </c>
      <c r="AE225" s="158" t="s">
        <v>273</v>
      </c>
      <c r="AF225" s="157"/>
    </row>
    <row r="226" spans="1:32" s="137" customFormat="1" ht="30.75" customHeight="1" x14ac:dyDescent="0.25">
      <c r="A226" s="153">
        <v>101113</v>
      </c>
      <c r="B226" s="155" t="s">
        <v>886</v>
      </c>
      <c r="C226" s="155" t="s">
        <v>887</v>
      </c>
      <c r="D226" s="155" t="s">
        <v>374</v>
      </c>
      <c r="E226" s="180">
        <v>2</v>
      </c>
      <c r="F226" s="157" t="s">
        <v>635</v>
      </c>
      <c r="G226" s="157" t="s">
        <v>635</v>
      </c>
      <c r="H226" s="155" t="s">
        <v>762</v>
      </c>
      <c r="I226" s="155"/>
      <c r="J226" s="155"/>
      <c r="K226" s="155"/>
      <c r="L226" s="155" t="s">
        <v>888</v>
      </c>
      <c r="M226" s="155" t="s">
        <v>889</v>
      </c>
      <c r="N226" s="157"/>
      <c r="O226" s="155" t="s">
        <v>749</v>
      </c>
      <c r="P226" s="155" t="s">
        <v>750</v>
      </c>
      <c r="Q226" s="155" t="s">
        <v>751</v>
      </c>
      <c r="R226" s="157"/>
      <c r="S226" s="157"/>
      <c r="T226" s="155" t="s">
        <v>890</v>
      </c>
      <c r="U226" s="157" t="s">
        <v>287</v>
      </c>
      <c r="V226" s="157"/>
      <c r="W226" s="157"/>
      <c r="X226" s="158" t="s">
        <v>269</v>
      </c>
      <c r="Y226" s="158" t="s">
        <v>270</v>
      </c>
      <c r="Z226" s="158" t="s">
        <v>271</v>
      </c>
      <c r="AA226" s="158" t="s">
        <v>271</v>
      </c>
      <c r="AB226" s="158" t="s">
        <v>271</v>
      </c>
      <c r="AC226" s="158" t="s">
        <v>271</v>
      </c>
      <c r="AD226" s="158" t="s">
        <v>649</v>
      </c>
      <c r="AE226" s="158" t="s">
        <v>273</v>
      </c>
      <c r="AF226" s="157"/>
    </row>
    <row r="227" spans="1:32" s="137" customFormat="1" ht="30.75" customHeight="1" x14ac:dyDescent="0.25">
      <c r="A227" s="160">
        <v>10201</v>
      </c>
      <c r="B227" s="159" t="s">
        <v>891</v>
      </c>
      <c r="C227" s="159" t="s">
        <v>892</v>
      </c>
      <c r="D227" s="159" t="s">
        <v>374</v>
      </c>
      <c r="E227" s="180">
        <v>1</v>
      </c>
      <c r="F227" s="157" t="s">
        <v>635</v>
      </c>
      <c r="G227" s="172"/>
      <c r="H227" s="155" t="s">
        <v>893</v>
      </c>
      <c r="I227" s="155"/>
      <c r="J227" s="155"/>
      <c r="K227" s="155"/>
      <c r="L227" s="155"/>
      <c r="M227" s="157"/>
      <c r="N227" s="157"/>
      <c r="O227" s="157"/>
      <c r="P227" s="157"/>
      <c r="Q227" s="157"/>
      <c r="R227" s="157"/>
      <c r="S227" s="157"/>
      <c r="T227" s="157"/>
      <c r="U227" s="157"/>
      <c r="V227" s="157"/>
      <c r="W227" s="157"/>
      <c r="X227" s="158" t="s">
        <v>648</v>
      </c>
      <c r="Y227" s="158">
        <v>400000</v>
      </c>
      <c r="Z227" s="158">
        <v>59</v>
      </c>
      <c r="AA227" s="158">
        <v>74</v>
      </c>
      <c r="AB227" s="158">
        <v>89</v>
      </c>
      <c r="AC227" s="158">
        <v>90</v>
      </c>
      <c r="AD227" s="158" t="s">
        <v>894</v>
      </c>
      <c r="AE227" s="158" t="s">
        <v>895</v>
      </c>
      <c r="AF227" s="157"/>
    </row>
    <row r="228" spans="1:32" s="137" customFormat="1" ht="30.75" customHeight="1" x14ac:dyDescent="0.25">
      <c r="A228" s="160">
        <v>10202</v>
      </c>
      <c r="B228" s="159" t="s">
        <v>896</v>
      </c>
      <c r="C228" s="159" t="s">
        <v>897</v>
      </c>
      <c r="D228" s="159" t="s">
        <v>374</v>
      </c>
      <c r="E228" s="180">
        <v>1</v>
      </c>
      <c r="F228" s="157" t="s">
        <v>635</v>
      </c>
      <c r="G228" s="172"/>
      <c r="H228" s="155" t="s">
        <v>893</v>
      </c>
      <c r="I228" s="155"/>
      <c r="J228" s="155"/>
      <c r="K228" s="155"/>
      <c r="L228" s="155"/>
      <c r="M228" s="157"/>
      <c r="N228" s="157"/>
      <c r="O228" s="157"/>
      <c r="P228" s="157"/>
      <c r="Q228" s="157"/>
      <c r="R228" s="157"/>
      <c r="S228" s="157"/>
      <c r="T228" s="157"/>
      <c r="U228" s="157"/>
      <c r="V228" s="157"/>
      <c r="W228" s="157"/>
      <c r="X228" s="158" t="s">
        <v>648</v>
      </c>
      <c r="Y228" s="158">
        <v>400000</v>
      </c>
      <c r="Z228" s="158">
        <v>59</v>
      </c>
      <c r="AA228" s="158">
        <v>74</v>
      </c>
      <c r="AB228" s="158">
        <v>89</v>
      </c>
      <c r="AC228" s="158">
        <v>90</v>
      </c>
      <c r="AD228" s="158" t="s">
        <v>894</v>
      </c>
      <c r="AE228" s="158" t="s">
        <v>895</v>
      </c>
      <c r="AF228" s="157"/>
    </row>
    <row r="229" spans="1:32" s="137" customFormat="1" ht="30.75" customHeight="1" x14ac:dyDescent="0.25">
      <c r="A229" s="160">
        <v>10203</v>
      </c>
      <c r="B229" s="159" t="s">
        <v>898</v>
      </c>
      <c r="C229" s="159" t="s">
        <v>899</v>
      </c>
      <c r="D229" s="159" t="s">
        <v>374</v>
      </c>
      <c r="E229" s="180">
        <v>1</v>
      </c>
      <c r="F229" s="157" t="s">
        <v>635</v>
      </c>
      <c r="G229" s="172"/>
      <c r="H229" s="155" t="s">
        <v>893</v>
      </c>
      <c r="I229" s="155"/>
      <c r="J229" s="155"/>
      <c r="K229" s="155"/>
      <c r="L229" s="155"/>
      <c r="M229" s="157"/>
      <c r="N229" s="157"/>
      <c r="O229" s="157"/>
      <c r="P229" s="157"/>
      <c r="Q229" s="157"/>
      <c r="R229" s="157"/>
      <c r="S229" s="157"/>
      <c r="T229" s="157"/>
      <c r="U229" s="157"/>
      <c r="V229" s="157"/>
      <c r="W229" s="157"/>
      <c r="X229" s="158" t="s">
        <v>648</v>
      </c>
      <c r="Y229" s="158">
        <v>400000</v>
      </c>
      <c r="Z229" s="158">
        <v>59</v>
      </c>
      <c r="AA229" s="158">
        <v>74</v>
      </c>
      <c r="AB229" s="158">
        <v>89</v>
      </c>
      <c r="AC229" s="158">
        <v>90</v>
      </c>
      <c r="AD229" s="158" t="s">
        <v>894</v>
      </c>
      <c r="AE229" s="158" t="s">
        <v>895</v>
      </c>
      <c r="AF229" s="157"/>
    </row>
    <row r="230" spans="1:32" s="137" customFormat="1" ht="30.75" customHeight="1" x14ac:dyDescent="0.25">
      <c r="A230" s="160">
        <v>10204</v>
      </c>
      <c r="B230" s="159" t="s">
        <v>900</v>
      </c>
      <c r="C230" s="159" t="s">
        <v>901</v>
      </c>
      <c r="D230" s="159" t="s">
        <v>374</v>
      </c>
      <c r="E230" s="180">
        <v>1</v>
      </c>
      <c r="F230" s="157" t="s">
        <v>635</v>
      </c>
      <c r="G230" s="172"/>
      <c r="H230" s="155" t="s">
        <v>893</v>
      </c>
      <c r="I230" s="155"/>
      <c r="J230" s="155"/>
      <c r="K230" s="155"/>
      <c r="L230" s="155"/>
      <c r="M230" s="157"/>
      <c r="N230" s="157"/>
      <c r="O230" s="157"/>
      <c r="P230" s="157"/>
      <c r="Q230" s="157"/>
      <c r="R230" s="157"/>
      <c r="S230" s="157"/>
      <c r="T230" s="157"/>
      <c r="U230" s="157"/>
      <c r="V230" s="157"/>
      <c r="W230" s="157"/>
      <c r="X230" s="158" t="s">
        <v>648</v>
      </c>
      <c r="Y230" s="158">
        <v>400000</v>
      </c>
      <c r="Z230" s="158">
        <v>59</v>
      </c>
      <c r="AA230" s="158">
        <v>74</v>
      </c>
      <c r="AB230" s="158">
        <v>89</v>
      </c>
      <c r="AC230" s="158">
        <v>90</v>
      </c>
      <c r="AD230" s="158" t="s">
        <v>894</v>
      </c>
      <c r="AE230" s="158" t="s">
        <v>895</v>
      </c>
      <c r="AF230" s="157"/>
    </row>
    <row r="231" spans="1:32" s="137" customFormat="1" ht="30.75" customHeight="1" x14ac:dyDescent="0.25">
      <c r="A231" s="160">
        <v>10205</v>
      </c>
      <c r="B231" s="159" t="s">
        <v>902</v>
      </c>
      <c r="C231" s="159" t="s">
        <v>903</v>
      </c>
      <c r="D231" s="159" t="s">
        <v>374</v>
      </c>
      <c r="E231" s="180">
        <v>1</v>
      </c>
      <c r="F231" s="157" t="s">
        <v>635</v>
      </c>
      <c r="G231" s="172"/>
      <c r="H231" s="155" t="s">
        <v>893</v>
      </c>
      <c r="I231" s="155"/>
      <c r="J231" s="155"/>
      <c r="K231" s="155"/>
      <c r="L231" s="155"/>
      <c r="M231" s="157"/>
      <c r="N231" s="157"/>
      <c r="O231" s="157"/>
      <c r="P231" s="157"/>
      <c r="Q231" s="157"/>
      <c r="R231" s="157"/>
      <c r="S231" s="157"/>
      <c r="T231" s="157"/>
      <c r="U231" s="157"/>
      <c r="V231" s="157"/>
      <c r="W231" s="157"/>
      <c r="X231" s="158" t="s">
        <v>648</v>
      </c>
      <c r="Y231" s="158">
        <v>400000</v>
      </c>
      <c r="Z231" s="158">
        <v>59</v>
      </c>
      <c r="AA231" s="158">
        <v>74</v>
      </c>
      <c r="AB231" s="158">
        <v>89</v>
      </c>
      <c r="AC231" s="158">
        <v>90</v>
      </c>
      <c r="AD231" s="158" t="s">
        <v>894</v>
      </c>
      <c r="AE231" s="158" t="s">
        <v>895</v>
      </c>
      <c r="AF231" s="157"/>
    </row>
    <row r="232" spans="1:32" s="137" customFormat="1" ht="30.75" customHeight="1" x14ac:dyDescent="0.25">
      <c r="A232" s="160">
        <v>10206</v>
      </c>
      <c r="B232" s="159" t="s">
        <v>904</v>
      </c>
      <c r="C232" s="159" t="s">
        <v>905</v>
      </c>
      <c r="D232" s="159" t="s">
        <v>374</v>
      </c>
      <c r="E232" s="180">
        <v>2</v>
      </c>
      <c r="F232" s="157" t="s">
        <v>635</v>
      </c>
      <c r="G232" s="172"/>
      <c r="H232" s="155" t="s">
        <v>893</v>
      </c>
      <c r="I232" s="155"/>
      <c r="J232" s="155"/>
      <c r="K232" s="155"/>
      <c r="L232" s="159" t="s">
        <v>906</v>
      </c>
      <c r="M232" s="157"/>
      <c r="N232" s="157"/>
      <c r="O232" s="157"/>
      <c r="P232" s="157"/>
      <c r="Q232" s="157"/>
      <c r="R232" s="157"/>
      <c r="S232" s="157"/>
      <c r="T232" s="157"/>
      <c r="U232" s="157"/>
      <c r="V232" s="157"/>
      <c r="W232" s="157"/>
      <c r="X232" s="158" t="s">
        <v>329</v>
      </c>
      <c r="Y232" s="158" t="s">
        <v>270</v>
      </c>
      <c r="Z232" s="158">
        <v>49</v>
      </c>
      <c r="AA232" s="158">
        <v>69</v>
      </c>
      <c r="AB232" s="158">
        <v>94</v>
      </c>
      <c r="AC232" s="158">
        <v>95</v>
      </c>
      <c r="AD232" s="158" t="s">
        <v>894</v>
      </c>
      <c r="AE232" s="158" t="s">
        <v>273</v>
      </c>
      <c r="AF232" s="157"/>
    </row>
    <row r="233" spans="1:32" s="137" customFormat="1" ht="30.75" customHeight="1" x14ac:dyDescent="0.25">
      <c r="A233" s="160">
        <v>10207</v>
      </c>
      <c r="B233" s="159" t="s">
        <v>907</v>
      </c>
      <c r="C233" s="159" t="s">
        <v>908</v>
      </c>
      <c r="D233" s="159" t="s">
        <v>374</v>
      </c>
      <c r="E233" s="180">
        <v>2</v>
      </c>
      <c r="F233" s="157" t="s">
        <v>635</v>
      </c>
      <c r="G233" s="172"/>
      <c r="H233" s="155" t="s">
        <v>893</v>
      </c>
      <c r="I233" s="155"/>
      <c r="J233" s="155"/>
      <c r="K233" s="155"/>
      <c r="L233" s="155"/>
      <c r="M233" s="157"/>
      <c r="N233" s="157"/>
      <c r="O233" s="157"/>
      <c r="P233" s="157"/>
      <c r="Q233" s="157"/>
      <c r="R233" s="157"/>
      <c r="S233" s="157"/>
      <c r="T233" s="157"/>
      <c r="U233" s="157"/>
      <c r="V233" s="157"/>
      <c r="W233" s="157"/>
      <c r="X233" s="158" t="s">
        <v>676</v>
      </c>
      <c r="Y233" s="158">
        <v>91500</v>
      </c>
      <c r="Z233" s="158">
        <v>54</v>
      </c>
      <c r="AA233" s="158">
        <v>69</v>
      </c>
      <c r="AB233" s="158">
        <v>84</v>
      </c>
      <c r="AC233" s="158">
        <v>85</v>
      </c>
      <c r="AD233" s="158" t="s">
        <v>894</v>
      </c>
      <c r="AE233" s="158" t="s">
        <v>273</v>
      </c>
      <c r="AF233" s="157"/>
    </row>
    <row r="234" spans="1:32" s="137" customFormat="1" ht="30.75" customHeight="1" x14ac:dyDescent="0.25">
      <c r="A234" s="160">
        <v>10208</v>
      </c>
      <c r="B234" s="159" t="s">
        <v>909</v>
      </c>
      <c r="C234" s="159" t="s">
        <v>910</v>
      </c>
      <c r="D234" s="159" t="s">
        <v>374</v>
      </c>
      <c r="E234" s="180">
        <v>1</v>
      </c>
      <c r="F234" s="157" t="s">
        <v>635</v>
      </c>
      <c r="G234" s="172"/>
      <c r="H234" s="155" t="s">
        <v>893</v>
      </c>
      <c r="I234" s="155"/>
      <c r="J234" s="155"/>
      <c r="K234" s="155"/>
      <c r="L234" s="155"/>
      <c r="M234" s="157"/>
      <c r="N234" s="157"/>
      <c r="O234" s="157"/>
      <c r="P234" s="157"/>
      <c r="Q234" s="157"/>
      <c r="R234" s="157"/>
      <c r="S234" s="157"/>
      <c r="T234" s="157"/>
      <c r="U234" s="157"/>
      <c r="V234" s="157"/>
      <c r="W234" s="157"/>
      <c r="X234" s="158" t="s">
        <v>648</v>
      </c>
      <c r="Y234" s="158">
        <v>400000</v>
      </c>
      <c r="Z234" s="158">
        <v>59</v>
      </c>
      <c r="AA234" s="158">
        <v>74</v>
      </c>
      <c r="AB234" s="158">
        <v>89</v>
      </c>
      <c r="AC234" s="158">
        <v>90</v>
      </c>
      <c r="AD234" s="158" t="s">
        <v>894</v>
      </c>
      <c r="AE234" s="158" t="s">
        <v>895</v>
      </c>
      <c r="AF234" s="157"/>
    </row>
    <row r="235" spans="1:32" s="137" customFormat="1" ht="30.75" customHeight="1" x14ac:dyDescent="0.25">
      <c r="A235" s="160">
        <v>10209</v>
      </c>
      <c r="B235" s="159" t="s">
        <v>911</v>
      </c>
      <c r="C235" s="159" t="s">
        <v>912</v>
      </c>
      <c r="D235" s="159" t="s">
        <v>374</v>
      </c>
      <c r="E235" s="180">
        <v>1</v>
      </c>
      <c r="F235" s="157" t="s">
        <v>635</v>
      </c>
      <c r="G235" s="157" t="s">
        <v>635</v>
      </c>
      <c r="H235" s="155" t="s">
        <v>913</v>
      </c>
      <c r="I235" s="155"/>
      <c r="J235" s="155"/>
      <c r="K235" s="155"/>
      <c r="L235" s="155"/>
      <c r="M235" s="159" t="s">
        <v>826</v>
      </c>
      <c r="N235" s="157"/>
      <c r="O235" s="155" t="s">
        <v>827</v>
      </c>
      <c r="P235" s="155" t="s">
        <v>828</v>
      </c>
      <c r="Q235" s="157" t="s">
        <v>829</v>
      </c>
      <c r="R235" s="162">
        <v>45247</v>
      </c>
      <c r="S235" s="157"/>
      <c r="T235" s="157"/>
      <c r="U235" s="157"/>
      <c r="V235" s="157"/>
      <c r="W235" s="157"/>
      <c r="X235" s="158" t="s">
        <v>648</v>
      </c>
      <c r="Y235" s="158" t="s">
        <v>270</v>
      </c>
      <c r="Z235" s="158" t="s">
        <v>271</v>
      </c>
      <c r="AA235" s="158" t="s">
        <v>271</v>
      </c>
      <c r="AB235" s="158" t="s">
        <v>271</v>
      </c>
      <c r="AC235" s="158" t="s">
        <v>271</v>
      </c>
      <c r="AD235" s="158" t="s">
        <v>894</v>
      </c>
      <c r="AE235" s="158" t="s">
        <v>273</v>
      </c>
      <c r="AF235" s="157"/>
    </row>
    <row r="236" spans="1:32" s="137" customFormat="1" ht="30.75" customHeight="1" x14ac:dyDescent="0.25">
      <c r="A236" s="160">
        <v>10210</v>
      </c>
      <c r="B236" s="159" t="s">
        <v>914</v>
      </c>
      <c r="C236" s="159" t="s">
        <v>915</v>
      </c>
      <c r="D236" s="159" t="s">
        <v>374</v>
      </c>
      <c r="E236" s="180">
        <v>2</v>
      </c>
      <c r="F236" s="157" t="s">
        <v>635</v>
      </c>
      <c r="G236" s="157" t="s">
        <v>635</v>
      </c>
      <c r="H236" s="155" t="s">
        <v>913</v>
      </c>
      <c r="I236" s="155"/>
      <c r="J236" s="155"/>
      <c r="K236" s="155"/>
      <c r="L236" s="155"/>
      <c r="M236" s="159" t="s">
        <v>826</v>
      </c>
      <c r="N236" s="157"/>
      <c r="O236" s="155" t="s">
        <v>827</v>
      </c>
      <c r="P236" s="155" t="s">
        <v>828</v>
      </c>
      <c r="Q236" s="157" t="s">
        <v>829</v>
      </c>
      <c r="R236" s="162">
        <v>45247</v>
      </c>
      <c r="S236" s="157"/>
      <c r="T236" s="157"/>
      <c r="U236" s="157"/>
      <c r="V236" s="157"/>
      <c r="W236" s="157"/>
      <c r="X236" s="158" t="s">
        <v>329</v>
      </c>
      <c r="Y236" s="158" t="s">
        <v>270</v>
      </c>
      <c r="Z236" s="158" t="s">
        <v>271</v>
      </c>
      <c r="AA236" s="158" t="s">
        <v>271</v>
      </c>
      <c r="AB236" s="158" t="s">
        <v>271</v>
      </c>
      <c r="AC236" s="158" t="s">
        <v>271</v>
      </c>
      <c r="AD236" s="158" t="s">
        <v>894</v>
      </c>
      <c r="AE236" s="158" t="s">
        <v>273</v>
      </c>
      <c r="AF236" s="157"/>
    </row>
    <row r="237" spans="1:32" s="137" customFormat="1" ht="30.75" customHeight="1" x14ac:dyDescent="0.25">
      <c r="A237" s="160">
        <v>10211</v>
      </c>
      <c r="B237" s="159" t="s">
        <v>916</v>
      </c>
      <c r="C237" s="159" t="s">
        <v>917</v>
      </c>
      <c r="D237" s="159" t="s">
        <v>374</v>
      </c>
      <c r="E237" s="175">
        <v>1</v>
      </c>
      <c r="F237" s="158"/>
      <c r="G237" s="158" t="s">
        <v>635</v>
      </c>
      <c r="H237" s="155" t="s">
        <v>825</v>
      </c>
      <c r="I237" s="155"/>
      <c r="J237" s="155"/>
      <c r="K237" s="155"/>
      <c r="L237" s="155"/>
      <c r="M237" s="159" t="s">
        <v>826</v>
      </c>
      <c r="N237" s="157"/>
      <c r="O237" s="155" t="s">
        <v>827</v>
      </c>
      <c r="P237" s="155" t="s">
        <v>828</v>
      </c>
      <c r="Q237" s="157" t="s">
        <v>829</v>
      </c>
      <c r="R237" s="162">
        <v>45247</v>
      </c>
      <c r="S237" s="157"/>
      <c r="T237" s="157"/>
      <c r="U237" s="157"/>
      <c r="V237" s="157"/>
      <c r="W237" s="157"/>
      <c r="X237" s="158" t="s">
        <v>648</v>
      </c>
      <c r="Y237" s="158" t="s">
        <v>270</v>
      </c>
      <c r="Z237" s="158" t="s">
        <v>271</v>
      </c>
      <c r="AA237" s="158" t="s">
        <v>271</v>
      </c>
      <c r="AB237" s="158" t="s">
        <v>271</v>
      </c>
      <c r="AC237" s="158" t="s">
        <v>271</v>
      </c>
      <c r="AD237" s="158" t="s">
        <v>894</v>
      </c>
      <c r="AE237" s="158" t="s">
        <v>273</v>
      </c>
      <c r="AF237" s="157"/>
    </row>
    <row r="238" spans="1:32" s="137" customFormat="1" ht="30.75" customHeight="1" x14ac:dyDescent="0.25">
      <c r="A238" s="160">
        <v>10212</v>
      </c>
      <c r="B238" s="159" t="s">
        <v>918</v>
      </c>
      <c r="C238" s="159" t="s">
        <v>919</v>
      </c>
      <c r="D238" s="159" t="s">
        <v>374</v>
      </c>
      <c r="E238" s="175">
        <v>1</v>
      </c>
      <c r="F238" s="158"/>
      <c r="G238" s="158" t="s">
        <v>635</v>
      </c>
      <c r="H238" s="155" t="s">
        <v>825</v>
      </c>
      <c r="I238" s="155"/>
      <c r="J238" s="155"/>
      <c r="K238" s="155"/>
      <c r="L238" s="155" t="s">
        <v>920</v>
      </c>
      <c r="M238" s="159" t="s">
        <v>826</v>
      </c>
      <c r="N238" s="157"/>
      <c r="O238" s="155" t="s">
        <v>827</v>
      </c>
      <c r="P238" s="155" t="s">
        <v>828</v>
      </c>
      <c r="Q238" s="157" t="s">
        <v>829</v>
      </c>
      <c r="R238" s="162">
        <v>45247</v>
      </c>
      <c r="S238" s="157"/>
      <c r="T238" s="157"/>
      <c r="U238" s="157"/>
      <c r="V238" s="157"/>
      <c r="W238" s="157"/>
      <c r="X238" s="158" t="s">
        <v>648</v>
      </c>
      <c r="Y238" s="158" t="s">
        <v>270</v>
      </c>
      <c r="Z238" s="158">
        <v>59</v>
      </c>
      <c r="AA238" s="158">
        <v>74</v>
      </c>
      <c r="AB238" s="158">
        <v>89</v>
      </c>
      <c r="AC238" s="158">
        <v>90</v>
      </c>
      <c r="AD238" s="158" t="s">
        <v>894</v>
      </c>
      <c r="AE238" s="158" t="s">
        <v>273</v>
      </c>
      <c r="AF238" s="157"/>
    </row>
    <row r="239" spans="1:32" s="137" customFormat="1" ht="30.75" customHeight="1" x14ac:dyDescent="0.25">
      <c r="A239" s="171">
        <v>10213</v>
      </c>
      <c r="B239" s="159" t="s">
        <v>921</v>
      </c>
      <c r="C239" s="159"/>
      <c r="D239" s="159" t="s">
        <v>374</v>
      </c>
      <c r="E239" s="175">
        <v>1</v>
      </c>
      <c r="F239" s="158" t="s">
        <v>635</v>
      </c>
      <c r="G239" s="158"/>
      <c r="H239" s="159" t="s">
        <v>893</v>
      </c>
      <c r="I239" s="159"/>
      <c r="J239" s="159"/>
      <c r="K239" s="159"/>
      <c r="L239" s="159"/>
      <c r="M239" s="157"/>
      <c r="N239" s="157"/>
      <c r="O239" s="157"/>
      <c r="P239" s="157"/>
      <c r="Q239" s="157"/>
      <c r="R239" s="157"/>
      <c r="S239" s="157"/>
      <c r="T239" s="157"/>
      <c r="U239" s="157"/>
      <c r="V239" s="157"/>
      <c r="W239" s="157"/>
      <c r="X239" s="158" t="s">
        <v>648</v>
      </c>
      <c r="Y239" s="158">
        <v>400000</v>
      </c>
      <c r="Z239" s="158">
        <v>59</v>
      </c>
      <c r="AA239" s="158">
        <v>60</v>
      </c>
      <c r="AB239" s="158">
        <v>75</v>
      </c>
      <c r="AC239" s="158">
        <v>90</v>
      </c>
      <c r="AD239" s="158" t="s">
        <v>894</v>
      </c>
      <c r="AE239" s="158" t="s">
        <v>273</v>
      </c>
      <c r="AF239" s="157"/>
    </row>
    <row r="240" spans="1:32" s="137" customFormat="1" ht="30.75" customHeight="1" x14ac:dyDescent="0.25">
      <c r="A240" s="160">
        <v>10301</v>
      </c>
      <c r="B240" s="159" t="s">
        <v>922</v>
      </c>
      <c r="C240" s="159" t="s">
        <v>923</v>
      </c>
      <c r="D240" s="159" t="s">
        <v>374</v>
      </c>
      <c r="E240" s="175">
        <v>1</v>
      </c>
      <c r="F240" s="158" t="s">
        <v>635</v>
      </c>
      <c r="G240" s="163"/>
      <c r="H240" s="155" t="s">
        <v>893</v>
      </c>
      <c r="I240" s="155"/>
      <c r="J240" s="155"/>
      <c r="K240" s="155"/>
      <c r="L240" s="155"/>
      <c r="M240" s="157"/>
      <c r="N240" s="157"/>
      <c r="O240" s="157"/>
      <c r="P240" s="157"/>
      <c r="Q240" s="157"/>
      <c r="R240" s="157"/>
      <c r="S240" s="157"/>
      <c r="T240" s="157"/>
      <c r="U240" s="157"/>
      <c r="V240" s="157"/>
      <c r="W240" s="157"/>
      <c r="X240" s="158" t="s">
        <v>648</v>
      </c>
      <c r="Y240" s="158">
        <v>24000</v>
      </c>
      <c r="Z240" s="158">
        <v>54</v>
      </c>
      <c r="AA240" s="158">
        <v>69</v>
      </c>
      <c r="AB240" s="158">
        <v>84</v>
      </c>
      <c r="AC240" s="158">
        <v>85</v>
      </c>
      <c r="AD240" s="158" t="s">
        <v>924</v>
      </c>
      <c r="AE240" s="158" t="s">
        <v>925</v>
      </c>
      <c r="AF240" s="157"/>
    </row>
    <row r="241" spans="1:32" s="137" customFormat="1" ht="30.75" customHeight="1" x14ac:dyDescent="0.25">
      <c r="A241" s="160">
        <v>10302</v>
      </c>
      <c r="B241" s="159" t="s">
        <v>926</v>
      </c>
      <c r="C241" s="159" t="s">
        <v>927</v>
      </c>
      <c r="D241" s="159" t="s">
        <v>374</v>
      </c>
      <c r="E241" s="175">
        <v>2</v>
      </c>
      <c r="F241" s="158" t="s">
        <v>635</v>
      </c>
      <c r="G241" s="163"/>
      <c r="H241" s="155" t="s">
        <v>893</v>
      </c>
      <c r="I241" s="155"/>
      <c r="J241" s="155"/>
      <c r="K241" s="155"/>
      <c r="L241" s="155"/>
      <c r="M241" s="157"/>
      <c r="N241" s="157"/>
      <c r="O241" s="157"/>
      <c r="P241" s="157"/>
      <c r="Q241" s="157"/>
      <c r="R241" s="157"/>
      <c r="S241" s="157"/>
      <c r="T241" s="157"/>
      <c r="U241" s="157"/>
      <c r="V241" s="157"/>
      <c r="W241" s="157"/>
      <c r="X241" s="158" t="s">
        <v>676</v>
      </c>
      <c r="Y241" s="158" t="s">
        <v>270</v>
      </c>
      <c r="Z241" s="158">
        <v>54</v>
      </c>
      <c r="AA241" s="158">
        <v>55</v>
      </c>
      <c r="AB241" s="158">
        <v>70</v>
      </c>
      <c r="AC241" s="158">
        <v>85</v>
      </c>
      <c r="AD241" s="158" t="s">
        <v>924</v>
      </c>
      <c r="AE241" s="158" t="s">
        <v>273</v>
      </c>
      <c r="AF241" s="157"/>
    </row>
    <row r="242" spans="1:32" s="137" customFormat="1" ht="30.75" customHeight="1" x14ac:dyDescent="0.25">
      <c r="A242" s="160">
        <v>10303</v>
      </c>
      <c r="B242" s="159" t="s">
        <v>928</v>
      </c>
      <c r="C242" s="159" t="s">
        <v>929</v>
      </c>
      <c r="D242" s="159" t="s">
        <v>374</v>
      </c>
      <c r="E242" s="175">
        <v>1</v>
      </c>
      <c r="F242" s="158" t="s">
        <v>635</v>
      </c>
      <c r="G242" s="163"/>
      <c r="H242" s="155" t="s">
        <v>893</v>
      </c>
      <c r="I242" s="155"/>
      <c r="J242" s="155"/>
      <c r="K242" s="155"/>
      <c r="L242" s="155"/>
      <c r="M242" s="157"/>
      <c r="N242" s="157"/>
      <c r="O242" s="157"/>
      <c r="P242" s="157"/>
      <c r="Q242" s="157"/>
      <c r="R242" s="157"/>
      <c r="S242" s="157"/>
      <c r="T242" s="157"/>
      <c r="U242" s="157"/>
      <c r="V242" s="157"/>
      <c r="W242" s="157"/>
      <c r="X242" s="158" t="s">
        <v>648</v>
      </c>
      <c r="Y242" s="158">
        <v>60000</v>
      </c>
      <c r="Z242" s="158">
        <v>54</v>
      </c>
      <c r="AA242" s="158">
        <v>69</v>
      </c>
      <c r="AB242" s="158">
        <v>84</v>
      </c>
      <c r="AC242" s="158">
        <v>85</v>
      </c>
      <c r="AD242" s="158" t="s">
        <v>924</v>
      </c>
      <c r="AE242" s="158" t="s">
        <v>925</v>
      </c>
      <c r="AF242" s="157"/>
    </row>
    <row r="243" spans="1:32" s="137" customFormat="1" ht="30.75" customHeight="1" x14ac:dyDescent="0.25">
      <c r="A243" s="160">
        <v>10304</v>
      </c>
      <c r="B243" s="159" t="s">
        <v>930</v>
      </c>
      <c r="C243" s="159" t="s">
        <v>931</v>
      </c>
      <c r="D243" s="159" t="s">
        <v>374</v>
      </c>
      <c r="E243" s="175">
        <v>1</v>
      </c>
      <c r="F243" s="158" t="s">
        <v>635</v>
      </c>
      <c r="G243" s="163"/>
      <c r="H243" s="155" t="s">
        <v>893</v>
      </c>
      <c r="I243" s="155"/>
      <c r="J243" s="155"/>
      <c r="K243" s="155"/>
      <c r="L243" s="155"/>
      <c r="M243" s="157"/>
      <c r="N243" s="157"/>
      <c r="O243" s="157"/>
      <c r="P243" s="157"/>
      <c r="Q243" s="157"/>
      <c r="R243" s="157"/>
      <c r="S243" s="157"/>
      <c r="T243" s="157"/>
      <c r="U243" s="157"/>
      <c r="V243" s="157"/>
      <c r="W243" s="157"/>
      <c r="X243" s="158" t="s">
        <v>676</v>
      </c>
      <c r="Y243" s="158">
        <v>120000</v>
      </c>
      <c r="Z243" s="158">
        <v>54</v>
      </c>
      <c r="AA243" s="158">
        <v>69</v>
      </c>
      <c r="AB243" s="158">
        <v>84</v>
      </c>
      <c r="AC243" s="158">
        <v>85</v>
      </c>
      <c r="AD243" s="158" t="s">
        <v>924</v>
      </c>
      <c r="AE243" s="158" t="s">
        <v>932</v>
      </c>
      <c r="AF243" s="157"/>
    </row>
    <row r="244" spans="1:32" s="137" customFormat="1" ht="30.75" customHeight="1" x14ac:dyDescent="0.25">
      <c r="A244" s="160">
        <v>10305</v>
      </c>
      <c r="B244" s="159" t="s">
        <v>933</v>
      </c>
      <c r="C244" s="159" t="s">
        <v>934</v>
      </c>
      <c r="D244" s="159" t="s">
        <v>374</v>
      </c>
      <c r="E244" s="175">
        <v>1</v>
      </c>
      <c r="F244" s="158" t="s">
        <v>635</v>
      </c>
      <c r="G244" s="163"/>
      <c r="H244" s="155" t="s">
        <v>893</v>
      </c>
      <c r="I244" s="155"/>
      <c r="J244" s="155"/>
      <c r="K244" s="155"/>
      <c r="L244" s="155"/>
      <c r="M244" s="157"/>
      <c r="N244" s="157"/>
      <c r="O244" s="157"/>
      <c r="P244" s="157"/>
      <c r="Q244" s="157"/>
      <c r="R244" s="157"/>
      <c r="S244" s="157"/>
      <c r="T244" s="157"/>
      <c r="U244" s="157"/>
      <c r="V244" s="157"/>
      <c r="W244" s="157"/>
      <c r="X244" s="158" t="s">
        <v>648</v>
      </c>
      <c r="Y244" s="158">
        <v>120000</v>
      </c>
      <c r="Z244" s="158" t="s">
        <v>271</v>
      </c>
      <c r="AA244" s="158" t="s">
        <v>271</v>
      </c>
      <c r="AB244" s="158" t="s">
        <v>271</v>
      </c>
      <c r="AC244" s="158" t="s">
        <v>271</v>
      </c>
      <c r="AD244" s="158" t="s">
        <v>924</v>
      </c>
      <c r="AE244" s="158" t="s">
        <v>925</v>
      </c>
      <c r="AF244" s="157"/>
    </row>
    <row r="245" spans="1:32" s="137" customFormat="1" ht="30.75" customHeight="1" x14ac:dyDescent="0.25">
      <c r="A245" s="160">
        <v>10306</v>
      </c>
      <c r="B245" s="159" t="s">
        <v>935</v>
      </c>
      <c r="C245" s="159" t="s">
        <v>936</v>
      </c>
      <c r="D245" s="159" t="s">
        <v>374</v>
      </c>
      <c r="E245" s="175">
        <v>1</v>
      </c>
      <c r="F245" s="158" t="s">
        <v>635</v>
      </c>
      <c r="G245" s="163"/>
      <c r="H245" s="155" t="s">
        <v>893</v>
      </c>
      <c r="I245" s="155"/>
      <c r="J245" s="155"/>
      <c r="K245" s="155"/>
      <c r="L245" s="155"/>
      <c r="M245" s="157"/>
      <c r="N245" s="157"/>
      <c r="O245" s="157"/>
      <c r="P245" s="157"/>
      <c r="Q245" s="157"/>
      <c r="R245" s="157"/>
      <c r="S245" s="157"/>
      <c r="T245" s="157"/>
      <c r="U245" s="157"/>
      <c r="V245" s="157"/>
      <c r="W245" s="157"/>
      <c r="X245" s="158" t="s">
        <v>648</v>
      </c>
      <c r="Y245" s="158">
        <v>120000</v>
      </c>
      <c r="Z245" s="158">
        <v>54</v>
      </c>
      <c r="AA245" s="158">
        <v>69</v>
      </c>
      <c r="AB245" s="158">
        <v>84</v>
      </c>
      <c r="AC245" s="158">
        <v>85</v>
      </c>
      <c r="AD245" s="158" t="s">
        <v>924</v>
      </c>
      <c r="AE245" s="158" t="s">
        <v>925</v>
      </c>
      <c r="AF245" s="157"/>
    </row>
    <row r="246" spans="1:32" s="137" customFormat="1" ht="30.75" customHeight="1" x14ac:dyDescent="0.25">
      <c r="A246" s="160">
        <v>10307</v>
      </c>
      <c r="B246" s="159" t="s">
        <v>937</v>
      </c>
      <c r="C246" s="159" t="s">
        <v>938</v>
      </c>
      <c r="D246" s="159" t="s">
        <v>374</v>
      </c>
      <c r="E246" s="175">
        <v>1</v>
      </c>
      <c r="F246" s="158" t="s">
        <v>635</v>
      </c>
      <c r="G246" s="163"/>
      <c r="H246" s="155" t="s">
        <v>893</v>
      </c>
      <c r="I246" s="155"/>
      <c r="J246" s="155"/>
      <c r="K246" s="155"/>
      <c r="L246" s="159" t="s">
        <v>939</v>
      </c>
      <c r="M246" s="157"/>
      <c r="N246" s="157"/>
      <c r="O246" s="157"/>
      <c r="P246" s="157"/>
      <c r="Q246" s="157"/>
      <c r="R246" s="157"/>
      <c r="S246" s="157"/>
      <c r="T246" s="157"/>
      <c r="U246" s="157"/>
      <c r="V246" s="157"/>
      <c r="W246" s="157"/>
      <c r="X246" s="158" t="s">
        <v>676</v>
      </c>
      <c r="Y246" s="158">
        <v>12000</v>
      </c>
      <c r="Z246" s="158">
        <v>54</v>
      </c>
      <c r="AA246" s="158">
        <v>69</v>
      </c>
      <c r="AB246" s="158">
        <v>84</v>
      </c>
      <c r="AC246" s="158">
        <v>85</v>
      </c>
      <c r="AD246" s="158" t="s">
        <v>924</v>
      </c>
      <c r="AE246" s="158" t="s">
        <v>925</v>
      </c>
      <c r="AF246" s="157"/>
    </row>
    <row r="247" spans="1:32" s="137" customFormat="1" ht="30.75" customHeight="1" x14ac:dyDescent="0.25">
      <c r="A247" s="160">
        <v>10308</v>
      </c>
      <c r="B247" s="159" t="s">
        <v>940</v>
      </c>
      <c r="C247" s="159" t="s">
        <v>941</v>
      </c>
      <c r="D247" s="159" t="s">
        <v>374</v>
      </c>
      <c r="E247" s="175">
        <v>2</v>
      </c>
      <c r="F247" s="158" t="s">
        <v>635</v>
      </c>
      <c r="G247" s="158" t="s">
        <v>635</v>
      </c>
      <c r="H247" s="155" t="s">
        <v>913</v>
      </c>
      <c r="I247" s="155"/>
      <c r="J247" s="155"/>
      <c r="K247" s="155"/>
      <c r="L247" s="155"/>
      <c r="M247" s="159" t="s">
        <v>826</v>
      </c>
      <c r="N247" s="157"/>
      <c r="O247" s="155" t="s">
        <v>827</v>
      </c>
      <c r="P247" s="155" t="s">
        <v>828</v>
      </c>
      <c r="Q247" s="157" t="s">
        <v>829</v>
      </c>
      <c r="R247" s="162">
        <v>45247</v>
      </c>
      <c r="S247" s="157"/>
      <c r="T247" s="157"/>
      <c r="U247" s="157"/>
      <c r="V247" s="157"/>
      <c r="W247" s="157"/>
      <c r="X247" s="158" t="s">
        <v>676</v>
      </c>
      <c r="Y247" s="158">
        <v>0.02</v>
      </c>
      <c r="Z247" s="158">
        <v>59</v>
      </c>
      <c r="AA247" s="158">
        <v>74</v>
      </c>
      <c r="AB247" s="158">
        <v>89</v>
      </c>
      <c r="AC247" s="158">
        <v>90</v>
      </c>
      <c r="AD247" s="158" t="s">
        <v>924</v>
      </c>
      <c r="AE247" s="158" t="s">
        <v>925</v>
      </c>
      <c r="AF247" s="157"/>
    </row>
    <row r="248" spans="1:32" s="137" customFormat="1" ht="30.75" customHeight="1" x14ac:dyDescent="0.25">
      <c r="A248" s="153">
        <v>10309</v>
      </c>
      <c r="B248" s="155" t="s">
        <v>942</v>
      </c>
      <c r="C248" s="155" t="s">
        <v>943</v>
      </c>
      <c r="D248" s="155" t="s">
        <v>374</v>
      </c>
      <c r="E248" s="180">
        <v>2</v>
      </c>
      <c r="F248" s="157" t="s">
        <v>635</v>
      </c>
      <c r="G248" s="172"/>
      <c r="H248" s="155" t="s">
        <v>893</v>
      </c>
      <c r="I248" s="155"/>
      <c r="J248" s="155"/>
      <c r="K248" s="155"/>
      <c r="L248" s="155" t="s">
        <v>944</v>
      </c>
      <c r="M248" s="155" t="s">
        <v>945</v>
      </c>
      <c r="N248" s="155"/>
      <c r="O248" s="155" t="s">
        <v>946</v>
      </c>
      <c r="P248" s="155" t="s">
        <v>947</v>
      </c>
      <c r="Q248" s="155" t="s">
        <v>948</v>
      </c>
      <c r="R248" s="155"/>
      <c r="S248" s="155"/>
      <c r="T248" s="155" t="s">
        <v>949</v>
      </c>
      <c r="U248" s="157" t="s">
        <v>287</v>
      </c>
      <c r="V248" s="157"/>
      <c r="W248" s="157"/>
      <c r="X248" s="158" t="s">
        <v>329</v>
      </c>
      <c r="Y248" s="158" t="s">
        <v>270</v>
      </c>
      <c r="Z248" s="158">
        <v>54</v>
      </c>
      <c r="AA248" s="158">
        <v>69</v>
      </c>
      <c r="AB248" s="158">
        <v>84</v>
      </c>
      <c r="AC248" s="158">
        <v>85</v>
      </c>
      <c r="AD248" s="158" t="s">
        <v>924</v>
      </c>
      <c r="AE248" s="158" t="s">
        <v>925</v>
      </c>
      <c r="AF248" s="157"/>
    </row>
    <row r="249" spans="1:32" s="137" customFormat="1" ht="30.75" customHeight="1" x14ac:dyDescent="0.25">
      <c r="A249" s="160">
        <v>10310</v>
      </c>
      <c r="B249" s="159" t="s">
        <v>950</v>
      </c>
      <c r="C249" s="159" t="s">
        <v>951</v>
      </c>
      <c r="D249" s="159" t="s">
        <v>374</v>
      </c>
      <c r="E249" s="175">
        <v>2</v>
      </c>
      <c r="F249" s="158" t="s">
        <v>635</v>
      </c>
      <c r="G249" s="163"/>
      <c r="H249" s="155" t="s">
        <v>893</v>
      </c>
      <c r="I249" s="155"/>
      <c r="J249" s="155"/>
      <c r="K249" s="155"/>
      <c r="L249" s="155"/>
      <c r="M249" s="157"/>
      <c r="N249" s="157"/>
      <c r="O249" s="157"/>
      <c r="P249" s="157"/>
      <c r="Q249" s="157"/>
      <c r="R249" s="157"/>
      <c r="S249" s="157"/>
      <c r="T249" s="157"/>
      <c r="U249" s="157"/>
      <c r="V249" s="157"/>
      <c r="W249" s="157"/>
      <c r="X249" s="158" t="s">
        <v>676</v>
      </c>
      <c r="Y249" s="158" t="s">
        <v>270</v>
      </c>
      <c r="Z249" s="158">
        <v>59</v>
      </c>
      <c r="AA249" s="158">
        <v>74</v>
      </c>
      <c r="AB249" s="158">
        <v>89</v>
      </c>
      <c r="AC249" s="158">
        <v>90</v>
      </c>
      <c r="AD249" s="158" t="s">
        <v>952</v>
      </c>
      <c r="AE249" s="158" t="s">
        <v>925</v>
      </c>
      <c r="AF249" s="157"/>
    </row>
    <row r="250" spans="1:32" s="137" customFormat="1" ht="30.75" customHeight="1" x14ac:dyDescent="0.25">
      <c r="A250" s="160">
        <v>10311</v>
      </c>
      <c r="B250" s="159" t="s">
        <v>953</v>
      </c>
      <c r="C250" s="159" t="s">
        <v>954</v>
      </c>
      <c r="D250" s="159" t="s">
        <v>374</v>
      </c>
      <c r="E250" s="175">
        <v>2</v>
      </c>
      <c r="F250" s="158" t="s">
        <v>635</v>
      </c>
      <c r="G250" s="163"/>
      <c r="H250" s="155" t="s">
        <v>893</v>
      </c>
      <c r="I250" s="155"/>
      <c r="J250" s="155"/>
      <c r="K250" s="155"/>
      <c r="L250" s="155"/>
      <c r="M250" s="157"/>
      <c r="N250" s="157"/>
      <c r="O250" s="157"/>
      <c r="P250" s="157"/>
      <c r="Q250" s="157"/>
      <c r="R250" s="157"/>
      <c r="S250" s="157"/>
      <c r="T250" s="157"/>
      <c r="U250" s="157"/>
      <c r="V250" s="157"/>
      <c r="W250" s="157"/>
      <c r="X250" s="158" t="s">
        <v>676</v>
      </c>
      <c r="Y250" s="158" t="s">
        <v>270</v>
      </c>
      <c r="Z250" s="158" t="s">
        <v>271</v>
      </c>
      <c r="AA250" s="158" t="s">
        <v>271</v>
      </c>
      <c r="AB250" s="158" t="s">
        <v>271</v>
      </c>
      <c r="AC250" s="158" t="s">
        <v>271</v>
      </c>
      <c r="AD250" s="158" t="s">
        <v>952</v>
      </c>
      <c r="AE250" s="158" t="s">
        <v>925</v>
      </c>
      <c r="AF250" s="157"/>
    </row>
    <row r="251" spans="1:32" s="137" customFormat="1" ht="30.75" customHeight="1" x14ac:dyDescent="0.25">
      <c r="A251" s="160">
        <v>10312</v>
      </c>
      <c r="B251" s="159" t="s">
        <v>955</v>
      </c>
      <c r="C251" s="159" t="s">
        <v>956</v>
      </c>
      <c r="D251" s="159" t="s">
        <v>374</v>
      </c>
      <c r="E251" s="175">
        <v>1</v>
      </c>
      <c r="F251" s="158" t="s">
        <v>635</v>
      </c>
      <c r="G251" s="163"/>
      <c r="H251" s="159" t="s">
        <v>893</v>
      </c>
      <c r="I251" s="155"/>
      <c r="J251" s="155"/>
      <c r="K251" s="155"/>
      <c r="L251" s="155"/>
      <c r="M251" s="169"/>
      <c r="N251" s="159"/>
      <c r="O251" s="159"/>
      <c r="P251" s="159"/>
      <c r="Q251" s="159"/>
      <c r="R251" s="159"/>
      <c r="S251" s="159"/>
      <c r="T251" s="159"/>
      <c r="U251" s="158"/>
      <c r="V251" s="158"/>
      <c r="W251" s="158"/>
      <c r="X251" s="158" t="s">
        <v>676</v>
      </c>
      <c r="Y251" s="158" t="s">
        <v>957</v>
      </c>
      <c r="Z251" s="158">
        <v>69</v>
      </c>
      <c r="AA251" s="158">
        <v>79</v>
      </c>
      <c r="AB251" s="158">
        <v>89</v>
      </c>
      <c r="AC251" s="158">
        <v>90</v>
      </c>
      <c r="AD251" s="158" t="s">
        <v>952</v>
      </c>
      <c r="AE251" s="158" t="s">
        <v>925</v>
      </c>
      <c r="AF251" s="157"/>
    </row>
    <row r="252" spans="1:32" s="137" customFormat="1" ht="30.75" customHeight="1" x14ac:dyDescent="0.25">
      <c r="A252" s="160">
        <v>10313</v>
      </c>
      <c r="B252" s="159" t="s">
        <v>958</v>
      </c>
      <c r="C252" s="159" t="s">
        <v>959</v>
      </c>
      <c r="D252" s="159" t="s">
        <v>374</v>
      </c>
      <c r="E252" s="175">
        <v>2</v>
      </c>
      <c r="F252" s="158" t="s">
        <v>635</v>
      </c>
      <c r="G252" s="163"/>
      <c r="H252" s="155" t="s">
        <v>893</v>
      </c>
      <c r="I252" s="155"/>
      <c r="J252" s="155"/>
      <c r="K252" s="155"/>
      <c r="L252" s="155"/>
      <c r="M252" s="157"/>
      <c r="N252" s="157"/>
      <c r="O252" s="157"/>
      <c r="P252" s="157"/>
      <c r="Q252" s="157"/>
      <c r="R252" s="157"/>
      <c r="S252" s="157"/>
      <c r="T252" s="157"/>
      <c r="U252" s="157"/>
      <c r="V252" s="157"/>
      <c r="W252" s="157"/>
      <c r="X252" s="158" t="s">
        <v>676</v>
      </c>
      <c r="Y252" s="158" t="s">
        <v>270</v>
      </c>
      <c r="Z252" s="158" t="s">
        <v>271</v>
      </c>
      <c r="AA252" s="158" t="s">
        <v>271</v>
      </c>
      <c r="AB252" s="158" t="s">
        <v>271</v>
      </c>
      <c r="AC252" s="158" t="s">
        <v>271</v>
      </c>
      <c r="AD252" s="158" t="s">
        <v>960</v>
      </c>
      <c r="AE252" s="158" t="s">
        <v>925</v>
      </c>
      <c r="AF252" s="157"/>
    </row>
    <row r="253" spans="1:32" s="137" customFormat="1" ht="30.75" customHeight="1" x14ac:dyDescent="0.25">
      <c r="A253" s="160">
        <v>10314</v>
      </c>
      <c r="B253" s="159" t="s">
        <v>961</v>
      </c>
      <c r="C253" s="159" t="s">
        <v>962</v>
      </c>
      <c r="D253" s="159" t="s">
        <v>374</v>
      </c>
      <c r="E253" s="175">
        <v>2</v>
      </c>
      <c r="F253" s="158" t="s">
        <v>635</v>
      </c>
      <c r="G253" s="163"/>
      <c r="H253" s="155" t="s">
        <v>893</v>
      </c>
      <c r="I253" s="155"/>
      <c r="J253" s="155"/>
      <c r="K253" s="155"/>
      <c r="L253" s="155"/>
      <c r="M253" s="157"/>
      <c r="N253" s="157"/>
      <c r="O253" s="157"/>
      <c r="P253" s="157"/>
      <c r="Q253" s="157"/>
      <c r="R253" s="157"/>
      <c r="S253" s="157"/>
      <c r="T253" s="157"/>
      <c r="U253" s="157"/>
      <c r="V253" s="157"/>
      <c r="W253" s="157"/>
      <c r="X253" s="158" t="s">
        <v>329</v>
      </c>
      <c r="Y253" s="158" t="s">
        <v>270</v>
      </c>
      <c r="Z253" s="158">
        <v>59</v>
      </c>
      <c r="AA253" s="158">
        <v>74</v>
      </c>
      <c r="AB253" s="158">
        <v>89</v>
      </c>
      <c r="AC253" s="158">
        <v>90</v>
      </c>
      <c r="AD253" s="158" t="s">
        <v>960</v>
      </c>
      <c r="AE253" s="158" t="s">
        <v>925</v>
      </c>
      <c r="AF253" s="157"/>
    </row>
    <row r="254" spans="1:32" s="137" customFormat="1" ht="30.75" customHeight="1" x14ac:dyDescent="0.25">
      <c r="A254" s="160">
        <v>10315</v>
      </c>
      <c r="B254" s="159" t="s">
        <v>963</v>
      </c>
      <c r="C254" s="159" t="s">
        <v>964</v>
      </c>
      <c r="D254" s="159" t="s">
        <v>374</v>
      </c>
      <c r="E254" s="175">
        <v>2</v>
      </c>
      <c r="F254" s="158" t="s">
        <v>635</v>
      </c>
      <c r="G254" s="163"/>
      <c r="H254" s="155" t="s">
        <v>893</v>
      </c>
      <c r="I254" s="155"/>
      <c r="J254" s="155"/>
      <c r="K254" s="155"/>
      <c r="L254" s="155"/>
      <c r="M254" s="157"/>
      <c r="N254" s="157"/>
      <c r="O254" s="157"/>
      <c r="P254" s="157"/>
      <c r="Q254" s="157"/>
      <c r="R254" s="157"/>
      <c r="S254" s="157"/>
      <c r="T254" s="157"/>
      <c r="U254" s="157"/>
      <c r="V254" s="157"/>
      <c r="W254" s="157"/>
      <c r="X254" s="158" t="s">
        <v>329</v>
      </c>
      <c r="Y254" s="158" t="s">
        <v>270</v>
      </c>
      <c r="Z254" s="158">
        <v>54</v>
      </c>
      <c r="AA254" s="158">
        <v>69</v>
      </c>
      <c r="AB254" s="158">
        <v>84</v>
      </c>
      <c r="AC254" s="158">
        <v>85</v>
      </c>
      <c r="AD254" s="158" t="s">
        <v>960</v>
      </c>
      <c r="AE254" s="158" t="s">
        <v>273</v>
      </c>
      <c r="AF254" s="157"/>
    </row>
    <row r="255" spans="1:32" s="137" customFormat="1" ht="30.75" customHeight="1" x14ac:dyDescent="0.25">
      <c r="A255" s="160">
        <v>10316</v>
      </c>
      <c r="B255" s="159" t="s">
        <v>965</v>
      </c>
      <c r="C255" s="159" t="s">
        <v>966</v>
      </c>
      <c r="D255" s="159" t="s">
        <v>374</v>
      </c>
      <c r="E255" s="175">
        <v>2</v>
      </c>
      <c r="F255" s="158" t="s">
        <v>635</v>
      </c>
      <c r="G255" s="163"/>
      <c r="H255" s="155" t="s">
        <v>893</v>
      </c>
      <c r="I255" s="155"/>
      <c r="J255" s="155"/>
      <c r="K255" s="155"/>
      <c r="L255" s="155"/>
      <c r="M255" s="157"/>
      <c r="N255" s="157"/>
      <c r="O255" s="157"/>
      <c r="P255" s="157"/>
      <c r="Q255" s="157"/>
      <c r="R255" s="157"/>
      <c r="S255" s="157"/>
      <c r="T255" s="157"/>
      <c r="U255" s="157"/>
      <c r="V255" s="157"/>
      <c r="W255" s="157"/>
      <c r="X255" s="158" t="s">
        <v>676</v>
      </c>
      <c r="Y255" s="158" t="s">
        <v>270</v>
      </c>
      <c r="Z255" s="158">
        <v>59</v>
      </c>
      <c r="AA255" s="158">
        <v>74</v>
      </c>
      <c r="AB255" s="158">
        <v>89</v>
      </c>
      <c r="AC255" s="158">
        <v>90</v>
      </c>
      <c r="AD255" s="158" t="s">
        <v>960</v>
      </c>
      <c r="AE255" s="158" t="s">
        <v>273</v>
      </c>
      <c r="AF255" s="157"/>
    </row>
    <row r="256" spans="1:32" s="137" customFormat="1" ht="30.75" customHeight="1" x14ac:dyDescent="0.25">
      <c r="A256" s="160">
        <v>10318</v>
      </c>
      <c r="B256" s="159" t="s">
        <v>967</v>
      </c>
      <c r="C256" s="159" t="s">
        <v>968</v>
      </c>
      <c r="D256" s="159" t="s">
        <v>374</v>
      </c>
      <c r="E256" s="175">
        <v>2</v>
      </c>
      <c r="F256" s="158" t="s">
        <v>635</v>
      </c>
      <c r="G256" s="163"/>
      <c r="H256" s="155" t="s">
        <v>893</v>
      </c>
      <c r="I256" s="155"/>
      <c r="J256" s="155"/>
      <c r="K256" s="155"/>
      <c r="L256" s="155"/>
      <c r="M256" s="157"/>
      <c r="N256" s="157"/>
      <c r="O256" s="157"/>
      <c r="P256" s="157"/>
      <c r="Q256" s="157"/>
      <c r="R256" s="157"/>
      <c r="S256" s="157"/>
      <c r="T256" s="157"/>
      <c r="U256" s="157"/>
      <c r="V256" s="157"/>
      <c r="W256" s="157"/>
      <c r="X256" s="158" t="s">
        <v>676</v>
      </c>
      <c r="Y256" s="158">
        <v>0.02</v>
      </c>
      <c r="Z256" s="158">
        <v>59</v>
      </c>
      <c r="AA256" s="158">
        <v>74</v>
      </c>
      <c r="AB256" s="158">
        <v>89</v>
      </c>
      <c r="AC256" s="158">
        <v>90</v>
      </c>
      <c r="AD256" s="158" t="s">
        <v>649</v>
      </c>
      <c r="AE256" s="158" t="s">
        <v>273</v>
      </c>
      <c r="AF256" s="157"/>
    </row>
    <row r="257" spans="1:32" s="137" customFormat="1" ht="30.75" customHeight="1" x14ac:dyDescent="0.25">
      <c r="A257" s="160">
        <v>10319</v>
      </c>
      <c r="B257" s="159" t="s">
        <v>969</v>
      </c>
      <c r="C257" s="159" t="s">
        <v>970</v>
      </c>
      <c r="D257" s="159" t="s">
        <v>374</v>
      </c>
      <c r="E257" s="175">
        <v>1</v>
      </c>
      <c r="F257" s="158" t="s">
        <v>635</v>
      </c>
      <c r="G257" s="163"/>
      <c r="H257" s="155" t="s">
        <v>893</v>
      </c>
      <c r="I257" s="155"/>
      <c r="J257" s="155"/>
      <c r="K257" s="155"/>
      <c r="L257" s="155"/>
      <c r="M257" s="157"/>
      <c r="N257" s="157"/>
      <c r="O257" s="157"/>
      <c r="P257" s="157"/>
      <c r="Q257" s="157"/>
      <c r="R257" s="157"/>
      <c r="S257" s="157"/>
      <c r="T257" s="157"/>
      <c r="U257" s="157"/>
      <c r="V257" s="157"/>
      <c r="W257" s="157"/>
      <c r="X257" s="158" t="s">
        <v>676</v>
      </c>
      <c r="Y257" s="158">
        <v>120000</v>
      </c>
      <c r="Z257" s="158">
        <v>54</v>
      </c>
      <c r="AA257" s="158">
        <v>69</v>
      </c>
      <c r="AB257" s="158">
        <v>84</v>
      </c>
      <c r="AC257" s="158">
        <v>85</v>
      </c>
      <c r="AD257" s="158" t="s">
        <v>960</v>
      </c>
      <c r="AE257" s="158" t="s">
        <v>932</v>
      </c>
      <c r="AF257" s="157"/>
    </row>
    <row r="258" spans="1:32" s="137" customFormat="1" ht="30.75" customHeight="1" x14ac:dyDescent="0.25">
      <c r="A258" s="160">
        <v>10320</v>
      </c>
      <c r="B258" s="159" t="s">
        <v>971</v>
      </c>
      <c r="C258" s="159" t="s">
        <v>972</v>
      </c>
      <c r="D258" s="159" t="s">
        <v>374</v>
      </c>
      <c r="E258" s="175">
        <v>2</v>
      </c>
      <c r="F258" s="158" t="s">
        <v>635</v>
      </c>
      <c r="G258" s="163"/>
      <c r="H258" s="155" t="s">
        <v>893</v>
      </c>
      <c r="I258" s="155"/>
      <c r="J258" s="155"/>
      <c r="K258" s="155"/>
      <c r="L258" s="155"/>
      <c r="M258" s="157"/>
      <c r="N258" s="157"/>
      <c r="O258" s="157"/>
      <c r="P258" s="157"/>
      <c r="Q258" s="157"/>
      <c r="R258" s="157"/>
      <c r="S258" s="157"/>
      <c r="T258" s="157"/>
      <c r="U258" s="157"/>
      <c r="V258" s="157"/>
      <c r="W258" s="157"/>
      <c r="X258" s="158" t="s">
        <v>676</v>
      </c>
      <c r="Y258" s="158" t="s">
        <v>270</v>
      </c>
      <c r="Z258" s="158" t="s">
        <v>271</v>
      </c>
      <c r="AA258" s="158" t="s">
        <v>271</v>
      </c>
      <c r="AB258" s="158" t="s">
        <v>271</v>
      </c>
      <c r="AC258" s="158" t="s">
        <v>271</v>
      </c>
      <c r="AD258" s="158" t="s">
        <v>960</v>
      </c>
      <c r="AE258" s="158" t="s">
        <v>273</v>
      </c>
      <c r="AF258" s="157"/>
    </row>
    <row r="259" spans="1:32" s="137" customFormat="1" ht="30.75" customHeight="1" x14ac:dyDescent="0.25">
      <c r="A259" s="160">
        <v>10321</v>
      </c>
      <c r="B259" s="159" t="s">
        <v>973</v>
      </c>
      <c r="C259" s="159" t="s">
        <v>974</v>
      </c>
      <c r="D259" s="159" t="s">
        <v>374</v>
      </c>
      <c r="E259" s="175">
        <v>2</v>
      </c>
      <c r="F259" s="158" t="s">
        <v>635</v>
      </c>
      <c r="G259" s="163"/>
      <c r="H259" s="155" t="s">
        <v>893</v>
      </c>
      <c r="I259" s="155"/>
      <c r="J259" s="155"/>
      <c r="K259" s="155"/>
      <c r="L259" s="155"/>
      <c r="M259" s="157"/>
      <c r="N259" s="157"/>
      <c r="O259" s="157"/>
      <c r="P259" s="157"/>
      <c r="Q259" s="157"/>
      <c r="R259" s="157"/>
      <c r="S259" s="157"/>
      <c r="T259" s="157"/>
      <c r="U259" s="157"/>
      <c r="V259" s="157"/>
      <c r="W259" s="157"/>
      <c r="X259" s="158" t="s">
        <v>676</v>
      </c>
      <c r="Y259" s="158" t="s">
        <v>270</v>
      </c>
      <c r="Z259" s="158" t="s">
        <v>271</v>
      </c>
      <c r="AA259" s="158" t="s">
        <v>271</v>
      </c>
      <c r="AB259" s="158" t="s">
        <v>271</v>
      </c>
      <c r="AC259" s="158" t="s">
        <v>271</v>
      </c>
      <c r="AD259" s="158" t="s">
        <v>960</v>
      </c>
      <c r="AE259" s="158" t="s">
        <v>273</v>
      </c>
      <c r="AF259" s="157"/>
    </row>
    <row r="260" spans="1:32" s="137" customFormat="1" ht="30.75" customHeight="1" x14ac:dyDescent="0.25">
      <c r="A260" s="160">
        <v>10322</v>
      </c>
      <c r="B260" s="159" t="s">
        <v>975</v>
      </c>
      <c r="C260" s="159" t="s">
        <v>976</v>
      </c>
      <c r="D260" s="159" t="s">
        <v>374</v>
      </c>
      <c r="E260" s="175">
        <v>2</v>
      </c>
      <c r="F260" s="158" t="s">
        <v>635</v>
      </c>
      <c r="G260" s="158" t="s">
        <v>635</v>
      </c>
      <c r="H260" s="155" t="s">
        <v>913</v>
      </c>
      <c r="I260" s="155"/>
      <c r="J260" s="155"/>
      <c r="K260" s="155"/>
      <c r="L260" s="155"/>
      <c r="M260" s="159" t="s">
        <v>826</v>
      </c>
      <c r="N260" s="157"/>
      <c r="O260" s="155" t="s">
        <v>827</v>
      </c>
      <c r="P260" s="155" t="s">
        <v>828</v>
      </c>
      <c r="Q260" s="157" t="s">
        <v>829</v>
      </c>
      <c r="R260" s="162">
        <v>45247</v>
      </c>
      <c r="S260" s="157"/>
      <c r="T260" s="157"/>
      <c r="U260" s="157"/>
      <c r="V260" s="157"/>
      <c r="W260" s="157"/>
      <c r="X260" s="158" t="s">
        <v>676</v>
      </c>
      <c r="Y260" s="158" t="s">
        <v>270</v>
      </c>
      <c r="Z260" s="158">
        <v>59</v>
      </c>
      <c r="AA260" s="158">
        <v>74</v>
      </c>
      <c r="AB260" s="158">
        <v>89</v>
      </c>
      <c r="AC260" s="158">
        <v>90</v>
      </c>
      <c r="AD260" s="158" t="s">
        <v>960</v>
      </c>
      <c r="AE260" s="158" t="s">
        <v>273</v>
      </c>
      <c r="AF260" s="157"/>
    </row>
    <row r="261" spans="1:32" s="137" customFormat="1" ht="30.75" customHeight="1" x14ac:dyDescent="0.25">
      <c r="A261" s="153">
        <v>10324</v>
      </c>
      <c r="B261" s="155" t="s">
        <v>977</v>
      </c>
      <c r="C261" s="155" t="s">
        <v>978</v>
      </c>
      <c r="D261" s="155" t="s">
        <v>374</v>
      </c>
      <c r="E261" s="180">
        <v>2</v>
      </c>
      <c r="F261" s="157" t="s">
        <v>635</v>
      </c>
      <c r="G261" s="172"/>
      <c r="H261" s="155" t="s">
        <v>893</v>
      </c>
      <c r="I261" s="155"/>
      <c r="J261" s="155"/>
      <c r="K261" s="155"/>
      <c r="L261" s="155"/>
      <c r="M261" s="155" t="s">
        <v>979</v>
      </c>
      <c r="N261" s="155"/>
      <c r="O261" s="155" t="s">
        <v>980</v>
      </c>
      <c r="P261" s="155" t="s">
        <v>981</v>
      </c>
      <c r="Q261" s="155" t="s">
        <v>982</v>
      </c>
      <c r="R261" s="155"/>
      <c r="S261" s="155"/>
      <c r="T261" s="155" t="s">
        <v>983</v>
      </c>
      <c r="U261" s="157" t="s">
        <v>287</v>
      </c>
      <c r="V261" s="157"/>
      <c r="W261" s="157"/>
      <c r="X261" s="158" t="s">
        <v>329</v>
      </c>
      <c r="Y261" s="158" t="s">
        <v>270</v>
      </c>
      <c r="Z261" s="158" t="s">
        <v>271</v>
      </c>
      <c r="AA261" s="158" t="s">
        <v>271</v>
      </c>
      <c r="AB261" s="158" t="s">
        <v>271</v>
      </c>
      <c r="AC261" s="158" t="s">
        <v>271</v>
      </c>
      <c r="AD261" s="158" t="s">
        <v>960</v>
      </c>
      <c r="AE261" s="158" t="s">
        <v>273</v>
      </c>
      <c r="AF261" s="157"/>
    </row>
    <row r="262" spans="1:32" s="137" customFormat="1" ht="30.75" customHeight="1" x14ac:dyDescent="0.25">
      <c r="A262" s="160">
        <v>10325</v>
      </c>
      <c r="B262" s="159" t="s">
        <v>984</v>
      </c>
      <c r="C262" s="159" t="s">
        <v>985</v>
      </c>
      <c r="D262" s="159" t="s">
        <v>374</v>
      </c>
      <c r="E262" s="175">
        <v>2</v>
      </c>
      <c r="F262" s="158" t="s">
        <v>635</v>
      </c>
      <c r="G262" s="163"/>
      <c r="H262" s="155" t="s">
        <v>893</v>
      </c>
      <c r="I262" s="155"/>
      <c r="J262" s="155"/>
      <c r="K262" s="155"/>
      <c r="L262" s="155"/>
      <c r="M262" s="157"/>
      <c r="N262" s="157"/>
      <c r="O262" s="157"/>
      <c r="P262" s="157"/>
      <c r="Q262" s="157"/>
      <c r="R262" s="157"/>
      <c r="S262" s="157"/>
      <c r="T262" s="157"/>
      <c r="U262" s="157"/>
      <c r="V262" s="157"/>
      <c r="W262" s="157"/>
      <c r="X262" s="158" t="s">
        <v>676</v>
      </c>
      <c r="Y262" s="158" t="s">
        <v>270</v>
      </c>
      <c r="Z262" s="158" t="s">
        <v>271</v>
      </c>
      <c r="AA262" s="158" t="s">
        <v>271</v>
      </c>
      <c r="AB262" s="158" t="s">
        <v>271</v>
      </c>
      <c r="AC262" s="158" t="s">
        <v>271</v>
      </c>
      <c r="AD262" s="158" t="s">
        <v>960</v>
      </c>
      <c r="AE262" s="158" t="s">
        <v>273</v>
      </c>
      <c r="AF262" s="157"/>
    </row>
    <row r="263" spans="1:32" s="137" customFormat="1" ht="30.75" customHeight="1" x14ac:dyDescent="0.25">
      <c r="A263" s="160">
        <v>10326</v>
      </c>
      <c r="B263" s="159" t="s">
        <v>986</v>
      </c>
      <c r="C263" s="159" t="s">
        <v>987</v>
      </c>
      <c r="D263" s="159" t="s">
        <v>374</v>
      </c>
      <c r="E263" s="175">
        <v>2</v>
      </c>
      <c r="F263" s="158" t="s">
        <v>635</v>
      </c>
      <c r="G263" s="163"/>
      <c r="H263" s="155" t="s">
        <v>893</v>
      </c>
      <c r="I263" s="155"/>
      <c r="J263" s="155"/>
      <c r="K263" s="155"/>
      <c r="L263" s="155"/>
      <c r="M263" s="157"/>
      <c r="N263" s="157"/>
      <c r="O263" s="157"/>
      <c r="P263" s="157"/>
      <c r="Q263" s="157"/>
      <c r="R263" s="157"/>
      <c r="S263" s="157"/>
      <c r="T263" s="157"/>
      <c r="U263" s="157"/>
      <c r="V263" s="157"/>
      <c r="W263" s="157"/>
      <c r="X263" s="158" t="s">
        <v>676</v>
      </c>
      <c r="Y263" s="158" t="s">
        <v>270</v>
      </c>
      <c r="Z263" s="158" t="s">
        <v>271</v>
      </c>
      <c r="AA263" s="158" t="s">
        <v>271</v>
      </c>
      <c r="AB263" s="158" t="s">
        <v>271</v>
      </c>
      <c r="AC263" s="158" t="s">
        <v>271</v>
      </c>
      <c r="AD263" s="158" t="s">
        <v>649</v>
      </c>
      <c r="AE263" s="158" t="s">
        <v>273</v>
      </c>
      <c r="AF263" s="157"/>
    </row>
    <row r="264" spans="1:32" s="137" customFormat="1" ht="30.75" customHeight="1" x14ac:dyDescent="0.25">
      <c r="A264" s="160">
        <v>10327</v>
      </c>
      <c r="B264" s="159" t="s">
        <v>988</v>
      </c>
      <c r="C264" s="159" t="s">
        <v>989</v>
      </c>
      <c r="D264" s="159" t="s">
        <v>374</v>
      </c>
      <c r="E264" s="175">
        <v>2</v>
      </c>
      <c r="F264" s="158" t="s">
        <v>635</v>
      </c>
      <c r="G264" s="158" t="s">
        <v>635</v>
      </c>
      <c r="H264" s="155" t="s">
        <v>913</v>
      </c>
      <c r="I264" s="155"/>
      <c r="J264" s="155"/>
      <c r="K264" s="155"/>
      <c r="L264" s="155"/>
      <c r="M264" s="159" t="s">
        <v>826</v>
      </c>
      <c r="N264" s="157"/>
      <c r="O264" s="155" t="s">
        <v>827</v>
      </c>
      <c r="P264" s="155" t="s">
        <v>828</v>
      </c>
      <c r="Q264" s="157" t="s">
        <v>829</v>
      </c>
      <c r="R264" s="162">
        <v>45247</v>
      </c>
      <c r="S264" s="157"/>
      <c r="T264" s="157"/>
      <c r="U264" s="157"/>
      <c r="V264" s="157"/>
      <c r="W264" s="157"/>
      <c r="X264" s="158" t="s">
        <v>329</v>
      </c>
      <c r="Y264" s="158" t="s">
        <v>270</v>
      </c>
      <c r="Z264" s="158" t="s">
        <v>271</v>
      </c>
      <c r="AA264" s="158" t="s">
        <v>271</v>
      </c>
      <c r="AB264" s="158" t="s">
        <v>271</v>
      </c>
      <c r="AC264" s="158" t="s">
        <v>271</v>
      </c>
      <c r="AD264" s="158" t="s">
        <v>960</v>
      </c>
      <c r="AE264" s="158" t="s">
        <v>273</v>
      </c>
      <c r="AF264" s="157"/>
    </row>
    <row r="265" spans="1:32" s="137" customFormat="1" ht="30.75" customHeight="1" x14ac:dyDescent="0.25">
      <c r="A265" s="160">
        <v>10332</v>
      </c>
      <c r="B265" s="159" t="s">
        <v>990</v>
      </c>
      <c r="C265" s="159" t="s">
        <v>991</v>
      </c>
      <c r="D265" s="159" t="s">
        <v>374</v>
      </c>
      <c r="E265" s="175">
        <v>2</v>
      </c>
      <c r="F265" s="158" t="s">
        <v>635</v>
      </c>
      <c r="G265" s="158" t="s">
        <v>635</v>
      </c>
      <c r="H265" s="155" t="s">
        <v>913</v>
      </c>
      <c r="I265" s="155"/>
      <c r="J265" s="155"/>
      <c r="K265" s="155"/>
      <c r="L265" s="155"/>
      <c r="M265" s="159" t="s">
        <v>826</v>
      </c>
      <c r="N265" s="157"/>
      <c r="O265" s="155" t="s">
        <v>827</v>
      </c>
      <c r="P265" s="155" t="s">
        <v>828</v>
      </c>
      <c r="Q265" s="157" t="s">
        <v>829</v>
      </c>
      <c r="R265" s="162">
        <v>45247</v>
      </c>
      <c r="S265" s="157"/>
      <c r="T265" s="157"/>
      <c r="U265" s="157"/>
      <c r="V265" s="157"/>
      <c r="W265" s="157"/>
      <c r="X265" s="158" t="s">
        <v>329</v>
      </c>
      <c r="Y265" s="158" t="s">
        <v>270</v>
      </c>
      <c r="Z265" s="158" t="s">
        <v>271</v>
      </c>
      <c r="AA265" s="158" t="s">
        <v>271</v>
      </c>
      <c r="AB265" s="158" t="s">
        <v>271</v>
      </c>
      <c r="AC265" s="158" t="s">
        <v>271</v>
      </c>
      <c r="AD265" s="158" t="s">
        <v>960</v>
      </c>
      <c r="AE265" s="158" t="s">
        <v>273</v>
      </c>
      <c r="AF265" s="157"/>
    </row>
    <row r="266" spans="1:32" s="137" customFormat="1" ht="30.75" customHeight="1" x14ac:dyDescent="0.25">
      <c r="A266" s="160">
        <v>10333</v>
      </c>
      <c r="B266" s="159" t="s">
        <v>992</v>
      </c>
      <c r="C266" s="159" t="s">
        <v>993</v>
      </c>
      <c r="D266" s="159" t="s">
        <v>374</v>
      </c>
      <c r="E266" s="175">
        <v>2</v>
      </c>
      <c r="F266" s="158" t="s">
        <v>635</v>
      </c>
      <c r="G266" s="158" t="s">
        <v>635</v>
      </c>
      <c r="H266" s="155" t="s">
        <v>913</v>
      </c>
      <c r="I266" s="155"/>
      <c r="J266" s="155"/>
      <c r="K266" s="155"/>
      <c r="L266" s="155"/>
      <c r="M266" s="159" t="s">
        <v>826</v>
      </c>
      <c r="N266" s="157"/>
      <c r="O266" s="155" t="s">
        <v>827</v>
      </c>
      <c r="P266" s="155" t="s">
        <v>828</v>
      </c>
      <c r="Q266" s="157" t="s">
        <v>829</v>
      </c>
      <c r="R266" s="162">
        <v>45247</v>
      </c>
      <c r="S266" s="157"/>
      <c r="T266" s="157"/>
      <c r="U266" s="157"/>
      <c r="V266" s="157"/>
      <c r="W266" s="157"/>
      <c r="X266" s="158" t="s">
        <v>329</v>
      </c>
      <c r="Y266" s="158" t="s">
        <v>270</v>
      </c>
      <c r="Z266" s="158" t="s">
        <v>271</v>
      </c>
      <c r="AA266" s="158" t="s">
        <v>271</v>
      </c>
      <c r="AB266" s="158" t="s">
        <v>271</v>
      </c>
      <c r="AC266" s="158" t="s">
        <v>271</v>
      </c>
      <c r="AD266" s="158" t="s">
        <v>960</v>
      </c>
      <c r="AE266" s="158" t="s">
        <v>273</v>
      </c>
      <c r="AF266" s="157"/>
    </row>
    <row r="267" spans="1:32" s="137" customFormat="1" ht="30.75" customHeight="1" x14ac:dyDescent="0.25">
      <c r="A267" s="160">
        <v>10334</v>
      </c>
      <c r="B267" s="159" t="s">
        <v>994</v>
      </c>
      <c r="C267" s="159" t="s">
        <v>995</v>
      </c>
      <c r="D267" s="159" t="s">
        <v>374</v>
      </c>
      <c r="E267" s="175">
        <v>2</v>
      </c>
      <c r="F267" s="158" t="s">
        <v>635</v>
      </c>
      <c r="G267" s="158" t="s">
        <v>635</v>
      </c>
      <c r="H267" s="159" t="s">
        <v>996</v>
      </c>
      <c r="I267" s="155"/>
      <c r="J267" s="155"/>
      <c r="K267" s="155"/>
      <c r="L267" s="155"/>
      <c r="M267" s="157"/>
      <c r="N267" s="157"/>
      <c r="O267" s="157"/>
      <c r="P267" s="157"/>
      <c r="Q267" s="157"/>
      <c r="R267" s="157"/>
      <c r="S267" s="157"/>
      <c r="T267" s="157"/>
      <c r="U267" s="157"/>
      <c r="V267" s="157"/>
      <c r="W267" s="157"/>
      <c r="X267" s="158" t="s">
        <v>329</v>
      </c>
      <c r="Y267" s="158" t="s">
        <v>270</v>
      </c>
      <c r="Z267" s="158" t="s">
        <v>271</v>
      </c>
      <c r="AA267" s="158" t="s">
        <v>271</v>
      </c>
      <c r="AB267" s="158" t="s">
        <v>271</v>
      </c>
      <c r="AC267" s="158" t="s">
        <v>271</v>
      </c>
      <c r="AD267" s="158" t="s">
        <v>960</v>
      </c>
      <c r="AE267" s="158" t="s">
        <v>273</v>
      </c>
      <c r="AF267" s="157"/>
    </row>
    <row r="268" spans="1:32" s="137" customFormat="1" ht="30.75" customHeight="1" x14ac:dyDescent="0.25">
      <c r="A268" s="160">
        <v>10335</v>
      </c>
      <c r="B268" s="159" t="s">
        <v>997</v>
      </c>
      <c r="C268" s="159" t="s">
        <v>998</v>
      </c>
      <c r="D268" s="159" t="s">
        <v>374</v>
      </c>
      <c r="E268" s="175">
        <v>2</v>
      </c>
      <c r="F268" s="158" t="s">
        <v>635</v>
      </c>
      <c r="G268" s="158" t="s">
        <v>635</v>
      </c>
      <c r="H268" s="155" t="s">
        <v>913</v>
      </c>
      <c r="I268" s="155"/>
      <c r="J268" s="155"/>
      <c r="K268" s="155"/>
      <c r="L268" s="155"/>
      <c r="M268" s="159" t="s">
        <v>826</v>
      </c>
      <c r="N268" s="157"/>
      <c r="O268" s="155" t="s">
        <v>827</v>
      </c>
      <c r="P268" s="155" t="s">
        <v>828</v>
      </c>
      <c r="Q268" s="157" t="s">
        <v>829</v>
      </c>
      <c r="R268" s="162">
        <v>45247</v>
      </c>
      <c r="S268" s="157"/>
      <c r="T268" s="157"/>
      <c r="U268" s="157"/>
      <c r="V268" s="157"/>
      <c r="W268" s="157"/>
      <c r="X268" s="158" t="s">
        <v>329</v>
      </c>
      <c r="Y268" s="158" t="s">
        <v>270</v>
      </c>
      <c r="Z268" s="158" t="s">
        <v>271</v>
      </c>
      <c r="AA268" s="158" t="s">
        <v>271</v>
      </c>
      <c r="AB268" s="158" t="s">
        <v>271</v>
      </c>
      <c r="AC268" s="158" t="s">
        <v>271</v>
      </c>
      <c r="AD268" s="158" t="s">
        <v>960</v>
      </c>
      <c r="AE268" s="158" t="s">
        <v>273</v>
      </c>
      <c r="AF268" s="157"/>
    </row>
    <row r="269" spans="1:32" s="137" customFormat="1" ht="30.75" customHeight="1" x14ac:dyDescent="0.25">
      <c r="A269" s="160">
        <v>10336</v>
      </c>
      <c r="B269" s="159" t="s">
        <v>999</v>
      </c>
      <c r="C269" s="159" t="s">
        <v>1000</v>
      </c>
      <c r="D269" s="159" t="s">
        <v>374</v>
      </c>
      <c r="E269" s="175">
        <v>2</v>
      </c>
      <c r="F269" s="158" t="s">
        <v>635</v>
      </c>
      <c r="G269" s="158" t="s">
        <v>635</v>
      </c>
      <c r="H269" s="155" t="s">
        <v>913</v>
      </c>
      <c r="I269" s="155"/>
      <c r="J269" s="155"/>
      <c r="K269" s="155"/>
      <c r="L269" s="155"/>
      <c r="M269" s="159" t="s">
        <v>826</v>
      </c>
      <c r="N269" s="157"/>
      <c r="O269" s="155" t="s">
        <v>827</v>
      </c>
      <c r="P269" s="155" t="s">
        <v>828</v>
      </c>
      <c r="Q269" s="157" t="s">
        <v>829</v>
      </c>
      <c r="R269" s="162">
        <v>45247</v>
      </c>
      <c r="S269" s="157"/>
      <c r="T269" s="157"/>
      <c r="U269" s="157"/>
      <c r="V269" s="157"/>
      <c r="W269" s="157"/>
      <c r="X269" s="158" t="s">
        <v>676</v>
      </c>
      <c r="Y269" s="158" t="s">
        <v>270</v>
      </c>
      <c r="Z269" s="158" t="s">
        <v>271</v>
      </c>
      <c r="AA269" s="158" t="s">
        <v>271</v>
      </c>
      <c r="AB269" s="158" t="s">
        <v>271</v>
      </c>
      <c r="AC269" s="158" t="s">
        <v>271</v>
      </c>
      <c r="AD269" s="158" t="s">
        <v>960</v>
      </c>
      <c r="AE269" s="158" t="s">
        <v>273</v>
      </c>
      <c r="AF269" s="157"/>
    </row>
    <row r="270" spans="1:32" s="137" customFormat="1" ht="30.75" customHeight="1" x14ac:dyDescent="0.25">
      <c r="A270" s="160">
        <v>10337</v>
      </c>
      <c r="B270" s="159" t="s">
        <v>1001</v>
      </c>
      <c r="C270" s="159" t="s">
        <v>1002</v>
      </c>
      <c r="D270" s="159" t="s">
        <v>374</v>
      </c>
      <c r="E270" s="175">
        <v>2</v>
      </c>
      <c r="F270" s="158" t="s">
        <v>635</v>
      </c>
      <c r="G270" s="158" t="s">
        <v>635</v>
      </c>
      <c r="H270" s="155" t="s">
        <v>913</v>
      </c>
      <c r="I270" s="155"/>
      <c r="J270" s="155"/>
      <c r="K270" s="155"/>
      <c r="L270" s="155"/>
      <c r="M270" s="159" t="s">
        <v>826</v>
      </c>
      <c r="N270" s="157"/>
      <c r="O270" s="155" t="s">
        <v>827</v>
      </c>
      <c r="P270" s="155" t="s">
        <v>828</v>
      </c>
      <c r="Q270" s="157" t="s">
        <v>829</v>
      </c>
      <c r="R270" s="162">
        <v>45247</v>
      </c>
      <c r="S270" s="157"/>
      <c r="T270" s="157"/>
      <c r="U270" s="157"/>
      <c r="V270" s="157"/>
      <c r="W270" s="157"/>
      <c r="X270" s="158" t="s">
        <v>676</v>
      </c>
      <c r="Y270" s="158" t="s">
        <v>270</v>
      </c>
      <c r="Z270" s="158" t="s">
        <v>271</v>
      </c>
      <c r="AA270" s="158" t="s">
        <v>271</v>
      </c>
      <c r="AB270" s="158" t="s">
        <v>271</v>
      </c>
      <c r="AC270" s="158" t="s">
        <v>271</v>
      </c>
      <c r="AD270" s="158" t="s">
        <v>960</v>
      </c>
      <c r="AE270" s="158" t="s">
        <v>273</v>
      </c>
      <c r="AF270" s="157"/>
    </row>
    <row r="271" spans="1:32" s="137" customFormat="1" ht="30.75" customHeight="1" x14ac:dyDescent="0.25">
      <c r="A271" s="160">
        <v>10339</v>
      </c>
      <c r="B271" s="159" t="s">
        <v>1003</v>
      </c>
      <c r="C271" s="159" t="s">
        <v>1004</v>
      </c>
      <c r="D271" s="159" t="s">
        <v>374</v>
      </c>
      <c r="E271" s="175">
        <v>1</v>
      </c>
      <c r="F271" s="158" t="s">
        <v>635</v>
      </c>
      <c r="G271" s="158" t="s">
        <v>635</v>
      </c>
      <c r="H271" s="155" t="s">
        <v>913</v>
      </c>
      <c r="I271" s="155"/>
      <c r="J271" s="155"/>
      <c r="K271" s="155"/>
      <c r="L271" s="155"/>
      <c r="M271" s="159" t="s">
        <v>826</v>
      </c>
      <c r="N271" s="157"/>
      <c r="O271" s="155" t="s">
        <v>827</v>
      </c>
      <c r="P271" s="155" t="s">
        <v>828</v>
      </c>
      <c r="Q271" s="157" t="s">
        <v>829</v>
      </c>
      <c r="R271" s="162">
        <v>45247</v>
      </c>
      <c r="S271" s="157"/>
      <c r="T271" s="157"/>
      <c r="U271" s="157"/>
      <c r="V271" s="157"/>
      <c r="W271" s="157"/>
      <c r="X271" s="158" t="s">
        <v>676</v>
      </c>
      <c r="Y271" s="158" t="s">
        <v>270</v>
      </c>
      <c r="Z271" s="158" t="s">
        <v>271</v>
      </c>
      <c r="AA271" s="158" t="s">
        <v>271</v>
      </c>
      <c r="AB271" s="158" t="s">
        <v>271</v>
      </c>
      <c r="AC271" s="158" t="s">
        <v>271</v>
      </c>
      <c r="AD271" s="158" t="s">
        <v>924</v>
      </c>
      <c r="AE271" s="158" t="s">
        <v>273</v>
      </c>
      <c r="AF271" s="157"/>
    </row>
    <row r="272" spans="1:32" s="137" customFormat="1" ht="30.75" customHeight="1" x14ac:dyDescent="0.25">
      <c r="A272" s="160">
        <v>10340</v>
      </c>
      <c r="B272" s="159" t="s">
        <v>1005</v>
      </c>
      <c r="C272" s="159" t="s">
        <v>1006</v>
      </c>
      <c r="D272" s="159" t="s">
        <v>374</v>
      </c>
      <c r="E272" s="175">
        <v>1</v>
      </c>
      <c r="F272" s="158"/>
      <c r="G272" s="158" t="s">
        <v>635</v>
      </c>
      <c r="H272" s="155" t="s">
        <v>825</v>
      </c>
      <c r="I272" s="155"/>
      <c r="J272" s="155"/>
      <c r="K272" s="155"/>
      <c r="L272" s="155"/>
      <c r="M272" s="159" t="s">
        <v>826</v>
      </c>
      <c r="N272" s="157"/>
      <c r="O272" s="155" t="s">
        <v>827</v>
      </c>
      <c r="P272" s="155" t="s">
        <v>828</v>
      </c>
      <c r="Q272" s="157" t="s">
        <v>829</v>
      </c>
      <c r="R272" s="162">
        <v>45247</v>
      </c>
      <c r="S272" s="157"/>
      <c r="T272" s="157"/>
      <c r="U272" s="157"/>
      <c r="V272" s="157"/>
      <c r="W272" s="157"/>
      <c r="X272" s="158" t="s">
        <v>676</v>
      </c>
      <c r="Y272" s="158" t="s">
        <v>270</v>
      </c>
      <c r="Z272" s="158">
        <v>59</v>
      </c>
      <c r="AA272" s="158">
        <v>74</v>
      </c>
      <c r="AB272" s="158">
        <v>89</v>
      </c>
      <c r="AC272" s="158">
        <v>90</v>
      </c>
      <c r="AD272" s="158" t="s">
        <v>924</v>
      </c>
      <c r="AE272" s="158" t="s">
        <v>273</v>
      </c>
      <c r="AF272" s="157"/>
    </row>
    <row r="273" spans="1:32" s="137" customFormat="1" ht="30.75" customHeight="1" x14ac:dyDescent="0.25">
      <c r="A273" s="160">
        <v>10341</v>
      </c>
      <c r="B273" s="159" t="s">
        <v>1007</v>
      </c>
      <c r="C273" s="159" t="s">
        <v>1008</v>
      </c>
      <c r="D273" s="159" t="s">
        <v>374</v>
      </c>
      <c r="E273" s="175">
        <v>2</v>
      </c>
      <c r="F273" s="158" t="s">
        <v>635</v>
      </c>
      <c r="G273" s="158" t="s">
        <v>635</v>
      </c>
      <c r="H273" s="155" t="s">
        <v>913</v>
      </c>
      <c r="I273" s="155"/>
      <c r="J273" s="155"/>
      <c r="K273" s="155"/>
      <c r="L273" s="155"/>
      <c r="M273" s="159" t="s">
        <v>826</v>
      </c>
      <c r="N273" s="157"/>
      <c r="O273" s="155" t="s">
        <v>827</v>
      </c>
      <c r="P273" s="155" t="s">
        <v>828</v>
      </c>
      <c r="Q273" s="157" t="s">
        <v>829</v>
      </c>
      <c r="R273" s="162">
        <v>45247</v>
      </c>
      <c r="S273" s="157"/>
      <c r="T273" s="157"/>
      <c r="U273" s="157"/>
      <c r="V273" s="157"/>
      <c r="W273" s="157"/>
      <c r="X273" s="158" t="s">
        <v>676</v>
      </c>
      <c r="Y273" s="158" t="s">
        <v>270</v>
      </c>
      <c r="Z273" s="158" t="s">
        <v>271</v>
      </c>
      <c r="AA273" s="158" t="s">
        <v>271</v>
      </c>
      <c r="AB273" s="158" t="s">
        <v>271</v>
      </c>
      <c r="AC273" s="158" t="s">
        <v>271</v>
      </c>
      <c r="AD273" s="158" t="s">
        <v>960</v>
      </c>
      <c r="AE273" s="158" t="s">
        <v>273</v>
      </c>
      <c r="AF273" s="157"/>
    </row>
    <row r="274" spans="1:32" s="137" customFormat="1" ht="30.75" customHeight="1" x14ac:dyDescent="0.25">
      <c r="A274" s="160">
        <v>10343</v>
      </c>
      <c r="B274" s="159" t="s">
        <v>1009</v>
      </c>
      <c r="C274" s="159" t="s">
        <v>1010</v>
      </c>
      <c r="D274" s="159" t="s">
        <v>374</v>
      </c>
      <c r="E274" s="175">
        <v>2</v>
      </c>
      <c r="F274" s="158" t="s">
        <v>635</v>
      </c>
      <c r="G274" s="158" t="s">
        <v>635</v>
      </c>
      <c r="H274" s="155" t="s">
        <v>913</v>
      </c>
      <c r="I274" s="155"/>
      <c r="J274" s="155"/>
      <c r="K274" s="155"/>
      <c r="L274" s="155"/>
      <c r="M274" s="159" t="s">
        <v>826</v>
      </c>
      <c r="N274" s="157"/>
      <c r="O274" s="155" t="s">
        <v>827</v>
      </c>
      <c r="P274" s="155" t="s">
        <v>828</v>
      </c>
      <c r="Q274" s="157" t="s">
        <v>829</v>
      </c>
      <c r="R274" s="162">
        <v>45247</v>
      </c>
      <c r="S274" s="157"/>
      <c r="T274" s="157"/>
      <c r="U274" s="157"/>
      <c r="V274" s="157"/>
      <c r="W274" s="157"/>
      <c r="X274" s="158" t="s">
        <v>329</v>
      </c>
      <c r="Y274" s="158" t="s">
        <v>270</v>
      </c>
      <c r="Z274" s="158" t="s">
        <v>271</v>
      </c>
      <c r="AA274" s="158" t="s">
        <v>271</v>
      </c>
      <c r="AB274" s="158" t="s">
        <v>271</v>
      </c>
      <c r="AC274" s="158" t="s">
        <v>271</v>
      </c>
      <c r="AD274" s="158" t="s">
        <v>960</v>
      </c>
      <c r="AE274" s="158" t="s">
        <v>273</v>
      </c>
      <c r="AF274" s="157"/>
    </row>
    <row r="275" spans="1:32" s="137" customFormat="1" ht="30.75" customHeight="1" x14ac:dyDescent="0.25">
      <c r="A275" s="160">
        <v>10345</v>
      </c>
      <c r="B275" s="159" t="s">
        <v>1011</v>
      </c>
      <c r="C275" s="159" t="s">
        <v>1012</v>
      </c>
      <c r="D275" s="159" t="s">
        <v>374</v>
      </c>
      <c r="E275" s="175">
        <v>2</v>
      </c>
      <c r="F275" s="158" t="s">
        <v>635</v>
      </c>
      <c r="G275" s="158" t="s">
        <v>635</v>
      </c>
      <c r="H275" s="155" t="s">
        <v>913</v>
      </c>
      <c r="I275" s="155"/>
      <c r="J275" s="155"/>
      <c r="K275" s="155"/>
      <c r="L275" s="155"/>
      <c r="M275" s="159" t="s">
        <v>826</v>
      </c>
      <c r="N275" s="157"/>
      <c r="O275" s="155" t="s">
        <v>827</v>
      </c>
      <c r="P275" s="155" t="s">
        <v>828</v>
      </c>
      <c r="Q275" s="157" t="s">
        <v>829</v>
      </c>
      <c r="R275" s="162">
        <v>45247</v>
      </c>
      <c r="S275" s="157"/>
      <c r="T275" s="157"/>
      <c r="U275" s="157"/>
      <c r="V275" s="157"/>
      <c r="W275" s="157"/>
      <c r="X275" s="158" t="s">
        <v>676</v>
      </c>
      <c r="Y275" s="158" t="s">
        <v>270</v>
      </c>
      <c r="Z275" s="158" t="s">
        <v>271</v>
      </c>
      <c r="AA275" s="158" t="s">
        <v>271</v>
      </c>
      <c r="AB275" s="158" t="s">
        <v>271</v>
      </c>
      <c r="AC275" s="158" t="s">
        <v>271</v>
      </c>
      <c r="AD275" s="158" t="s">
        <v>960</v>
      </c>
      <c r="AE275" s="158" t="s">
        <v>273</v>
      </c>
      <c r="AF275" s="157"/>
    </row>
    <row r="276" spans="1:32" s="137" customFormat="1" ht="30.75" customHeight="1" x14ac:dyDescent="0.25">
      <c r="A276" s="160">
        <v>10346</v>
      </c>
      <c r="B276" s="155" t="s">
        <v>1013</v>
      </c>
      <c r="C276" s="155" t="s">
        <v>1014</v>
      </c>
      <c r="D276" s="159" t="s">
        <v>374</v>
      </c>
      <c r="E276" s="175">
        <v>2</v>
      </c>
      <c r="F276" s="158" t="s">
        <v>635</v>
      </c>
      <c r="G276" s="163"/>
      <c r="H276" s="159" t="s">
        <v>893</v>
      </c>
      <c r="I276" s="155"/>
      <c r="J276" s="155"/>
      <c r="K276" s="155"/>
      <c r="L276" s="155"/>
      <c r="M276" s="159" t="s">
        <v>1015</v>
      </c>
      <c r="N276" s="157"/>
      <c r="O276" s="157"/>
      <c r="P276" s="157"/>
      <c r="Q276" s="157"/>
      <c r="R276" s="157"/>
      <c r="S276" s="157"/>
      <c r="T276" s="157" t="s">
        <v>1016</v>
      </c>
      <c r="U276" s="158" t="s">
        <v>287</v>
      </c>
      <c r="V276" s="157"/>
      <c r="W276" s="157"/>
      <c r="X276" s="158" t="s">
        <v>676</v>
      </c>
      <c r="Y276" s="158" t="s">
        <v>270</v>
      </c>
      <c r="Z276" s="158" t="s">
        <v>271</v>
      </c>
      <c r="AA276" s="158" t="s">
        <v>271</v>
      </c>
      <c r="AB276" s="158" t="s">
        <v>271</v>
      </c>
      <c r="AC276" s="158" t="s">
        <v>271</v>
      </c>
      <c r="AD276" s="158" t="s">
        <v>960</v>
      </c>
      <c r="AE276" s="158" t="s">
        <v>273</v>
      </c>
      <c r="AF276" s="157"/>
    </row>
    <row r="277" spans="1:32" s="137" customFormat="1" ht="30.75" customHeight="1" x14ac:dyDescent="0.25">
      <c r="A277" s="160">
        <v>10347</v>
      </c>
      <c r="B277" s="159" t="s">
        <v>1017</v>
      </c>
      <c r="C277" s="159" t="s">
        <v>1018</v>
      </c>
      <c r="D277" s="159" t="s">
        <v>374</v>
      </c>
      <c r="E277" s="175">
        <v>2</v>
      </c>
      <c r="F277" s="158" t="s">
        <v>635</v>
      </c>
      <c r="G277" s="158" t="s">
        <v>635</v>
      </c>
      <c r="H277" s="155" t="s">
        <v>913</v>
      </c>
      <c r="I277" s="155"/>
      <c r="J277" s="155"/>
      <c r="K277" s="155"/>
      <c r="L277" s="155"/>
      <c r="M277" s="159" t="s">
        <v>826</v>
      </c>
      <c r="N277" s="157"/>
      <c r="O277" s="155" t="s">
        <v>827</v>
      </c>
      <c r="P277" s="155" t="s">
        <v>828</v>
      </c>
      <c r="Q277" s="157" t="s">
        <v>829</v>
      </c>
      <c r="R277" s="162">
        <v>45247</v>
      </c>
      <c r="S277" s="157"/>
      <c r="T277" s="157"/>
      <c r="U277" s="157"/>
      <c r="V277" s="157"/>
      <c r="W277" s="157"/>
      <c r="X277" s="158" t="s">
        <v>329</v>
      </c>
      <c r="Y277" s="158" t="s">
        <v>270</v>
      </c>
      <c r="Z277" s="158" t="s">
        <v>271</v>
      </c>
      <c r="AA277" s="158" t="s">
        <v>271</v>
      </c>
      <c r="AB277" s="158" t="s">
        <v>271</v>
      </c>
      <c r="AC277" s="158" t="s">
        <v>271</v>
      </c>
      <c r="AD277" s="158" t="s">
        <v>960</v>
      </c>
      <c r="AE277" s="158" t="s">
        <v>273</v>
      </c>
      <c r="AF277" s="157"/>
    </row>
    <row r="278" spans="1:32" s="137" customFormat="1" ht="30.75" customHeight="1" x14ac:dyDescent="0.25">
      <c r="A278" s="160">
        <v>10348</v>
      </c>
      <c r="B278" s="159" t="s">
        <v>1019</v>
      </c>
      <c r="C278" s="159" t="s">
        <v>1020</v>
      </c>
      <c r="D278" s="159" t="s">
        <v>374</v>
      </c>
      <c r="E278" s="175">
        <v>2</v>
      </c>
      <c r="F278" s="158" t="s">
        <v>635</v>
      </c>
      <c r="G278" s="163"/>
      <c r="H278" s="155" t="s">
        <v>893</v>
      </c>
      <c r="I278" s="155"/>
      <c r="J278" s="155"/>
      <c r="K278" s="155"/>
      <c r="L278" s="155"/>
      <c r="M278" s="157"/>
      <c r="N278" s="157"/>
      <c r="O278" s="157"/>
      <c r="P278" s="157"/>
      <c r="Q278" s="157"/>
      <c r="R278" s="157"/>
      <c r="S278" s="157"/>
      <c r="T278" s="157"/>
      <c r="U278" s="157"/>
      <c r="V278" s="157"/>
      <c r="W278" s="157"/>
      <c r="X278" s="158" t="s">
        <v>329</v>
      </c>
      <c r="Y278" s="158" t="s">
        <v>270</v>
      </c>
      <c r="Z278" s="158" t="s">
        <v>271</v>
      </c>
      <c r="AA278" s="158" t="s">
        <v>271</v>
      </c>
      <c r="AB278" s="158" t="s">
        <v>271</v>
      </c>
      <c r="AC278" s="158" t="s">
        <v>271</v>
      </c>
      <c r="AD278" s="158" t="s">
        <v>960</v>
      </c>
      <c r="AE278" s="158" t="s">
        <v>273</v>
      </c>
      <c r="AF278" s="157"/>
    </row>
    <row r="279" spans="1:32" s="137" customFormat="1" ht="30.75" customHeight="1" x14ac:dyDescent="0.25">
      <c r="A279" s="160">
        <v>10349</v>
      </c>
      <c r="B279" s="159" t="s">
        <v>1021</v>
      </c>
      <c r="C279" s="159" t="s">
        <v>1022</v>
      </c>
      <c r="D279" s="159" t="s">
        <v>374</v>
      </c>
      <c r="E279" s="175">
        <v>2</v>
      </c>
      <c r="F279" s="158" t="s">
        <v>635</v>
      </c>
      <c r="G279" s="158" t="s">
        <v>635</v>
      </c>
      <c r="H279" s="155" t="s">
        <v>913</v>
      </c>
      <c r="I279" s="155"/>
      <c r="J279" s="155"/>
      <c r="K279" s="155"/>
      <c r="L279" s="155"/>
      <c r="M279" s="159" t="s">
        <v>826</v>
      </c>
      <c r="N279" s="157"/>
      <c r="O279" s="155" t="s">
        <v>827</v>
      </c>
      <c r="P279" s="155" t="s">
        <v>828</v>
      </c>
      <c r="Q279" s="157" t="s">
        <v>829</v>
      </c>
      <c r="R279" s="162">
        <v>45247</v>
      </c>
      <c r="S279" s="157"/>
      <c r="T279" s="157"/>
      <c r="U279" s="157"/>
      <c r="V279" s="157"/>
      <c r="W279" s="157"/>
      <c r="X279" s="158" t="s">
        <v>329</v>
      </c>
      <c r="Y279" s="158" t="s">
        <v>270</v>
      </c>
      <c r="Z279" s="158">
        <v>59</v>
      </c>
      <c r="AA279" s="158">
        <v>74</v>
      </c>
      <c r="AB279" s="158">
        <v>89</v>
      </c>
      <c r="AC279" s="158">
        <v>90</v>
      </c>
      <c r="AD279" s="158" t="s">
        <v>960</v>
      </c>
      <c r="AE279" s="158" t="s">
        <v>273</v>
      </c>
      <c r="AF279" s="157"/>
    </row>
    <row r="280" spans="1:32" s="137" customFormat="1" ht="30.75" customHeight="1" x14ac:dyDescent="0.25">
      <c r="A280" s="160">
        <v>10350</v>
      </c>
      <c r="B280" s="159" t="s">
        <v>1023</v>
      </c>
      <c r="C280" s="159" t="s">
        <v>1024</v>
      </c>
      <c r="D280" s="159" t="s">
        <v>374</v>
      </c>
      <c r="E280" s="175">
        <v>2</v>
      </c>
      <c r="F280" s="158" t="s">
        <v>635</v>
      </c>
      <c r="G280" s="163"/>
      <c r="H280" s="155" t="s">
        <v>893</v>
      </c>
      <c r="I280" s="155"/>
      <c r="J280" s="155"/>
      <c r="K280" s="155"/>
      <c r="L280" s="155"/>
      <c r="M280" s="157"/>
      <c r="N280" s="157"/>
      <c r="O280" s="157"/>
      <c r="P280" s="157"/>
      <c r="Q280" s="157"/>
      <c r="R280" s="157"/>
      <c r="S280" s="157"/>
      <c r="T280" s="157"/>
      <c r="U280" s="157"/>
      <c r="V280" s="157"/>
      <c r="W280" s="157"/>
      <c r="X280" s="158" t="s">
        <v>329</v>
      </c>
      <c r="Y280" s="158" t="s">
        <v>270</v>
      </c>
      <c r="Z280" s="158" t="s">
        <v>271</v>
      </c>
      <c r="AA280" s="158" t="s">
        <v>271</v>
      </c>
      <c r="AB280" s="158" t="s">
        <v>271</v>
      </c>
      <c r="AC280" s="158" t="s">
        <v>271</v>
      </c>
      <c r="AD280" s="158" t="s">
        <v>960</v>
      </c>
      <c r="AE280" s="158" t="s">
        <v>273</v>
      </c>
      <c r="AF280" s="157"/>
    </row>
    <row r="281" spans="1:32" s="137" customFormat="1" ht="30.75" customHeight="1" x14ac:dyDescent="0.25">
      <c r="A281" s="160">
        <v>10351</v>
      </c>
      <c r="B281" s="159" t="s">
        <v>1025</v>
      </c>
      <c r="C281" s="159" t="s">
        <v>1026</v>
      </c>
      <c r="D281" s="159" t="s">
        <v>374</v>
      </c>
      <c r="E281" s="175">
        <v>2</v>
      </c>
      <c r="F281" s="158" t="s">
        <v>635</v>
      </c>
      <c r="G281" s="158" t="s">
        <v>635</v>
      </c>
      <c r="H281" s="155" t="s">
        <v>913</v>
      </c>
      <c r="I281" s="155"/>
      <c r="J281" s="155"/>
      <c r="K281" s="155"/>
      <c r="L281" s="155"/>
      <c r="M281" s="159" t="s">
        <v>826</v>
      </c>
      <c r="N281" s="157"/>
      <c r="O281" s="155" t="s">
        <v>827</v>
      </c>
      <c r="P281" s="155" t="s">
        <v>828</v>
      </c>
      <c r="Q281" s="157" t="s">
        <v>829</v>
      </c>
      <c r="R281" s="162">
        <v>45247</v>
      </c>
      <c r="S281" s="157"/>
      <c r="T281" s="157"/>
      <c r="U281" s="157"/>
      <c r="V281" s="157"/>
      <c r="W281" s="157"/>
      <c r="X281" s="158" t="s">
        <v>676</v>
      </c>
      <c r="Y281" s="158" t="s">
        <v>270</v>
      </c>
      <c r="Z281" s="158" t="s">
        <v>271</v>
      </c>
      <c r="AA281" s="158" t="s">
        <v>271</v>
      </c>
      <c r="AB281" s="158" t="s">
        <v>271</v>
      </c>
      <c r="AC281" s="158" t="s">
        <v>271</v>
      </c>
      <c r="AD281" s="158" t="s">
        <v>960</v>
      </c>
      <c r="AE281" s="158" t="s">
        <v>273</v>
      </c>
      <c r="AF281" s="157"/>
    </row>
    <row r="282" spans="1:32" s="137" customFormat="1" ht="30.75" customHeight="1" x14ac:dyDescent="0.25">
      <c r="A282" s="160">
        <v>10352</v>
      </c>
      <c r="B282" s="159" t="s">
        <v>1027</v>
      </c>
      <c r="C282" s="159" t="s">
        <v>1028</v>
      </c>
      <c r="D282" s="159" t="s">
        <v>374</v>
      </c>
      <c r="E282" s="175">
        <v>2</v>
      </c>
      <c r="F282" s="158" t="s">
        <v>635</v>
      </c>
      <c r="G282" s="163"/>
      <c r="H282" s="155" t="s">
        <v>893</v>
      </c>
      <c r="I282" s="155"/>
      <c r="J282" s="155"/>
      <c r="K282" s="155"/>
      <c r="L282" s="155"/>
      <c r="M282" s="157"/>
      <c r="N282" s="157"/>
      <c r="O282" s="157"/>
      <c r="P282" s="157"/>
      <c r="Q282" s="157"/>
      <c r="R282" s="157"/>
      <c r="S282" s="157"/>
      <c r="T282" s="157"/>
      <c r="U282" s="157"/>
      <c r="V282" s="157"/>
      <c r="W282" s="157"/>
      <c r="X282" s="158" t="s">
        <v>676</v>
      </c>
      <c r="Y282" s="158" t="s">
        <v>270</v>
      </c>
      <c r="Z282" s="158" t="s">
        <v>271</v>
      </c>
      <c r="AA282" s="158" t="s">
        <v>271</v>
      </c>
      <c r="AB282" s="158" t="s">
        <v>271</v>
      </c>
      <c r="AC282" s="158" t="s">
        <v>271</v>
      </c>
      <c r="AD282" s="158" t="s">
        <v>960</v>
      </c>
      <c r="AE282" s="158" t="s">
        <v>273</v>
      </c>
      <c r="AF282" s="157"/>
    </row>
    <row r="283" spans="1:32" s="137" customFormat="1" ht="30.75" customHeight="1" x14ac:dyDescent="0.25">
      <c r="A283" s="160">
        <v>10353</v>
      </c>
      <c r="B283" s="159" t="s">
        <v>1029</v>
      </c>
      <c r="C283" s="159" t="s">
        <v>1030</v>
      </c>
      <c r="D283" s="159" t="s">
        <v>374</v>
      </c>
      <c r="E283" s="175">
        <v>2</v>
      </c>
      <c r="F283" s="158" t="s">
        <v>635</v>
      </c>
      <c r="G283" s="158" t="s">
        <v>635</v>
      </c>
      <c r="H283" s="155" t="s">
        <v>913</v>
      </c>
      <c r="I283" s="155"/>
      <c r="J283" s="155"/>
      <c r="K283" s="155"/>
      <c r="L283" s="155"/>
      <c r="M283" s="159" t="s">
        <v>826</v>
      </c>
      <c r="N283" s="157"/>
      <c r="O283" s="155" t="s">
        <v>827</v>
      </c>
      <c r="P283" s="155" t="s">
        <v>828</v>
      </c>
      <c r="Q283" s="157" t="s">
        <v>829</v>
      </c>
      <c r="R283" s="162">
        <v>45247</v>
      </c>
      <c r="S283" s="157"/>
      <c r="T283" s="157"/>
      <c r="U283" s="157"/>
      <c r="V283" s="157"/>
      <c r="W283" s="157"/>
      <c r="X283" s="158" t="s">
        <v>676</v>
      </c>
      <c r="Y283" s="158" t="s">
        <v>270</v>
      </c>
      <c r="Z283" s="158" t="s">
        <v>271</v>
      </c>
      <c r="AA283" s="158" t="s">
        <v>271</v>
      </c>
      <c r="AB283" s="158" t="s">
        <v>271</v>
      </c>
      <c r="AC283" s="158" t="s">
        <v>271</v>
      </c>
      <c r="AD283" s="158" t="s">
        <v>960</v>
      </c>
      <c r="AE283" s="158" t="s">
        <v>273</v>
      </c>
      <c r="AF283" s="157"/>
    </row>
    <row r="284" spans="1:32" s="137" customFormat="1" ht="30.75" customHeight="1" x14ac:dyDescent="0.25">
      <c r="A284" s="160">
        <v>10355</v>
      </c>
      <c r="B284" s="159" t="s">
        <v>1031</v>
      </c>
      <c r="C284" s="159" t="s">
        <v>1032</v>
      </c>
      <c r="D284" s="159" t="s">
        <v>374</v>
      </c>
      <c r="E284" s="175">
        <v>2</v>
      </c>
      <c r="F284" s="158" t="s">
        <v>635</v>
      </c>
      <c r="G284" s="163"/>
      <c r="H284" s="155" t="s">
        <v>893</v>
      </c>
      <c r="I284" s="155"/>
      <c r="J284" s="155"/>
      <c r="K284" s="155"/>
      <c r="L284" s="155"/>
      <c r="M284" s="157"/>
      <c r="N284" s="157"/>
      <c r="O284" s="157"/>
      <c r="P284" s="157"/>
      <c r="Q284" s="157"/>
      <c r="R284" s="157"/>
      <c r="S284" s="157"/>
      <c r="T284" s="157"/>
      <c r="U284" s="157"/>
      <c r="V284" s="157"/>
      <c r="W284" s="157"/>
      <c r="X284" s="158" t="s">
        <v>676</v>
      </c>
      <c r="Y284" s="158" t="s">
        <v>270</v>
      </c>
      <c r="Z284" s="158" t="s">
        <v>271</v>
      </c>
      <c r="AA284" s="158" t="s">
        <v>271</v>
      </c>
      <c r="AB284" s="158" t="s">
        <v>271</v>
      </c>
      <c r="AC284" s="158" t="s">
        <v>271</v>
      </c>
      <c r="AD284" s="158" t="s">
        <v>960</v>
      </c>
      <c r="AE284" s="158" t="s">
        <v>273</v>
      </c>
      <c r="AF284" s="157"/>
    </row>
    <row r="285" spans="1:32" s="137" customFormat="1" ht="30.75" customHeight="1" x14ac:dyDescent="0.25">
      <c r="A285" s="160">
        <v>10356</v>
      </c>
      <c r="B285" s="159" t="s">
        <v>1033</v>
      </c>
      <c r="C285" s="159" t="s">
        <v>1034</v>
      </c>
      <c r="D285" s="159" t="s">
        <v>374</v>
      </c>
      <c r="E285" s="175">
        <v>1</v>
      </c>
      <c r="F285" s="158"/>
      <c r="G285" s="158" t="s">
        <v>635</v>
      </c>
      <c r="H285" s="155" t="s">
        <v>913</v>
      </c>
      <c r="I285" s="155"/>
      <c r="J285" s="155"/>
      <c r="K285" s="155"/>
      <c r="L285" s="155"/>
      <c r="M285" s="159" t="s">
        <v>826</v>
      </c>
      <c r="N285" s="157"/>
      <c r="O285" s="155" t="s">
        <v>827</v>
      </c>
      <c r="P285" s="155" t="s">
        <v>828</v>
      </c>
      <c r="Q285" s="157" t="s">
        <v>829</v>
      </c>
      <c r="R285" s="162">
        <v>45247</v>
      </c>
      <c r="S285" s="157"/>
      <c r="T285" s="157"/>
      <c r="U285" s="157"/>
      <c r="V285" s="157"/>
      <c r="W285" s="157"/>
      <c r="X285" s="158" t="s">
        <v>676</v>
      </c>
      <c r="Y285" s="158" t="s">
        <v>270</v>
      </c>
      <c r="Z285" s="158" t="s">
        <v>271</v>
      </c>
      <c r="AA285" s="158" t="s">
        <v>271</v>
      </c>
      <c r="AB285" s="158" t="s">
        <v>271</v>
      </c>
      <c r="AC285" s="158" t="s">
        <v>271</v>
      </c>
      <c r="AD285" s="158" t="s">
        <v>924</v>
      </c>
      <c r="AE285" s="158" t="s">
        <v>273</v>
      </c>
      <c r="AF285" s="157"/>
    </row>
    <row r="286" spans="1:32" s="137" customFormat="1" ht="30.75" customHeight="1" x14ac:dyDescent="0.25">
      <c r="A286" s="160">
        <v>10357</v>
      </c>
      <c r="B286" s="159" t="s">
        <v>1035</v>
      </c>
      <c r="C286" s="159" t="s">
        <v>1036</v>
      </c>
      <c r="D286" s="159" t="s">
        <v>374</v>
      </c>
      <c r="E286" s="175">
        <v>1</v>
      </c>
      <c r="F286" s="158"/>
      <c r="G286" s="158" t="s">
        <v>635</v>
      </c>
      <c r="H286" s="155" t="s">
        <v>913</v>
      </c>
      <c r="I286" s="155"/>
      <c r="J286" s="155"/>
      <c r="K286" s="155"/>
      <c r="L286" s="155"/>
      <c r="M286" s="159" t="s">
        <v>826</v>
      </c>
      <c r="N286" s="157"/>
      <c r="O286" s="155" t="s">
        <v>827</v>
      </c>
      <c r="P286" s="155" t="s">
        <v>828</v>
      </c>
      <c r="Q286" s="157" t="s">
        <v>829</v>
      </c>
      <c r="R286" s="162">
        <v>45247</v>
      </c>
      <c r="S286" s="157"/>
      <c r="T286" s="157"/>
      <c r="U286" s="157"/>
      <c r="V286" s="157"/>
      <c r="W286" s="157"/>
      <c r="X286" s="158" t="s">
        <v>676</v>
      </c>
      <c r="Y286" s="158" t="s">
        <v>270</v>
      </c>
      <c r="Z286" s="158">
        <v>54</v>
      </c>
      <c r="AA286" s="158">
        <v>69</v>
      </c>
      <c r="AB286" s="158">
        <v>84</v>
      </c>
      <c r="AC286" s="158">
        <v>85</v>
      </c>
      <c r="AD286" s="158" t="s">
        <v>924</v>
      </c>
      <c r="AE286" s="158" t="s">
        <v>273</v>
      </c>
      <c r="AF286" s="157"/>
    </row>
    <row r="287" spans="1:32" s="137" customFormat="1" ht="30.75" customHeight="1" x14ac:dyDescent="0.25">
      <c r="A287" s="160">
        <v>10358</v>
      </c>
      <c r="B287" s="159" t="s">
        <v>1037</v>
      </c>
      <c r="C287" s="159" t="s">
        <v>1038</v>
      </c>
      <c r="D287" s="159" t="s">
        <v>374</v>
      </c>
      <c r="E287" s="175">
        <v>1</v>
      </c>
      <c r="F287" s="158"/>
      <c r="G287" s="158" t="s">
        <v>635</v>
      </c>
      <c r="H287" s="155" t="s">
        <v>913</v>
      </c>
      <c r="I287" s="155"/>
      <c r="J287" s="155"/>
      <c r="K287" s="155"/>
      <c r="L287" s="155"/>
      <c r="M287" s="159" t="s">
        <v>826</v>
      </c>
      <c r="N287" s="157"/>
      <c r="O287" s="155" t="s">
        <v>827</v>
      </c>
      <c r="P287" s="155" t="s">
        <v>828</v>
      </c>
      <c r="Q287" s="157" t="s">
        <v>829</v>
      </c>
      <c r="R287" s="162">
        <v>45247</v>
      </c>
      <c r="S287" s="157"/>
      <c r="T287" s="157"/>
      <c r="U287" s="157"/>
      <c r="V287" s="157"/>
      <c r="W287" s="157"/>
      <c r="X287" s="158" t="s">
        <v>329</v>
      </c>
      <c r="Y287" s="158" t="s">
        <v>270</v>
      </c>
      <c r="Z287" s="158" t="s">
        <v>271</v>
      </c>
      <c r="AA287" s="158" t="s">
        <v>271</v>
      </c>
      <c r="AB287" s="158" t="s">
        <v>271</v>
      </c>
      <c r="AC287" s="158" t="s">
        <v>271</v>
      </c>
      <c r="AD287" s="158" t="s">
        <v>924</v>
      </c>
      <c r="AE287" s="158" t="s">
        <v>273</v>
      </c>
      <c r="AF287" s="157"/>
    </row>
    <row r="288" spans="1:32" s="137" customFormat="1" ht="30.75" customHeight="1" x14ac:dyDescent="0.25">
      <c r="A288" s="160">
        <v>10359</v>
      </c>
      <c r="B288" s="159" t="s">
        <v>1039</v>
      </c>
      <c r="C288" s="159" t="s">
        <v>1040</v>
      </c>
      <c r="D288" s="159" t="s">
        <v>374</v>
      </c>
      <c r="E288" s="175">
        <v>2</v>
      </c>
      <c r="F288" s="158" t="s">
        <v>635</v>
      </c>
      <c r="G288" s="163"/>
      <c r="H288" s="155" t="s">
        <v>893</v>
      </c>
      <c r="I288" s="155"/>
      <c r="J288" s="155"/>
      <c r="K288" s="155"/>
      <c r="L288" s="155"/>
      <c r="M288" s="157"/>
      <c r="N288" s="157"/>
      <c r="O288" s="157"/>
      <c r="P288" s="157"/>
      <c r="Q288" s="157"/>
      <c r="R288" s="157"/>
      <c r="S288" s="157"/>
      <c r="T288" s="157"/>
      <c r="U288" s="157"/>
      <c r="V288" s="157"/>
      <c r="W288" s="157"/>
      <c r="X288" s="158" t="s">
        <v>329</v>
      </c>
      <c r="Y288" s="158" t="s">
        <v>270</v>
      </c>
      <c r="Z288" s="158">
        <v>54</v>
      </c>
      <c r="AA288" s="158">
        <v>69</v>
      </c>
      <c r="AB288" s="158">
        <v>84</v>
      </c>
      <c r="AC288" s="158">
        <v>85</v>
      </c>
      <c r="AD288" s="158" t="s">
        <v>960</v>
      </c>
      <c r="AE288" s="158" t="s">
        <v>273</v>
      </c>
      <c r="AF288" s="157"/>
    </row>
    <row r="289" spans="1:32" s="137" customFormat="1" ht="30.75" customHeight="1" x14ac:dyDescent="0.25">
      <c r="A289" s="160">
        <v>10360</v>
      </c>
      <c r="B289" s="159" t="s">
        <v>1041</v>
      </c>
      <c r="C289" s="159" t="s">
        <v>1042</v>
      </c>
      <c r="D289" s="159" t="s">
        <v>374</v>
      </c>
      <c r="E289" s="175">
        <v>2</v>
      </c>
      <c r="F289" s="158" t="s">
        <v>635</v>
      </c>
      <c r="G289" s="163"/>
      <c r="H289" s="155" t="s">
        <v>893</v>
      </c>
      <c r="I289" s="155"/>
      <c r="J289" s="155"/>
      <c r="K289" s="155"/>
      <c r="L289" s="155"/>
      <c r="M289" s="157"/>
      <c r="N289" s="157"/>
      <c r="O289" s="157"/>
      <c r="P289" s="157"/>
      <c r="Q289" s="157"/>
      <c r="R289" s="157"/>
      <c r="S289" s="157"/>
      <c r="T289" s="157"/>
      <c r="U289" s="157"/>
      <c r="V289" s="157"/>
      <c r="W289" s="157"/>
      <c r="X289" s="158" t="s">
        <v>648</v>
      </c>
      <c r="Y289" s="158">
        <v>0.01</v>
      </c>
      <c r="Z289" s="158">
        <v>59</v>
      </c>
      <c r="AA289" s="158">
        <v>60</v>
      </c>
      <c r="AB289" s="158">
        <v>75</v>
      </c>
      <c r="AC289" s="158">
        <v>90</v>
      </c>
      <c r="AD289" s="158" t="s">
        <v>960</v>
      </c>
      <c r="AE289" s="158" t="s">
        <v>273</v>
      </c>
      <c r="AF289" s="157"/>
    </row>
    <row r="290" spans="1:32" s="137" customFormat="1" ht="30.75" customHeight="1" x14ac:dyDescent="0.25">
      <c r="A290" s="160">
        <v>10362</v>
      </c>
      <c r="B290" s="159" t="s">
        <v>1043</v>
      </c>
      <c r="C290" s="159" t="s">
        <v>1030</v>
      </c>
      <c r="D290" s="159" t="s">
        <v>374</v>
      </c>
      <c r="E290" s="175">
        <v>2</v>
      </c>
      <c r="F290" s="158" t="s">
        <v>635</v>
      </c>
      <c r="G290" s="158" t="s">
        <v>635</v>
      </c>
      <c r="H290" s="155" t="s">
        <v>913</v>
      </c>
      <c r="I290" s="155"/>
      <c r="J290" s="155"/>
      <c r="K290" s="155"/>
      <c r="L290" s="155" t="s">
        <v>1044</v>
      </c>
      <c r="M290" s="159" t="s">
        <v>826</v>
      </c>
      <c r="N290" s="157"/>
      <c r="O290" s="155" t="s">
        <v>827</v>
      </c>
      <c r="P290" s="155" t="s">
        <v>828</v>
      </c>
      <c r="Q290" s="157" t="s">
        <v>829</v>
      </c>
      <c r="R290" s="162">
        <v>45247</v>
      </c>
      <c r="S290" s="157"/>
      <c r="T290" s="157"/>
      <c r="U290" s="157"/>
      <c r="V290" s="157"/>
      <c r="W290" s="157"/>
      <c r="X290" s="158" t="s">
        <v>329</v>
      </c>
      <c r="Y290" s="158" t="s">
        <v>270</v>
      </c>
      <c r="Z290" s="158">
        <v>54</v>
      </c>
      <c r="AA290" s="158">
        <v>69</v>
      </c>
      <c r="AB290" s="158">
        <v>84</v>
      </c>
      <c r="AC290" s="158">
        <v>85</v>
      </c>
      <c r="AD290" s="158" t="s">
        <v>960</v>
      </c>
      <c r="AE290" s="158" t="s">
        <v>273</v>
      </c>
      <c r="AF290" s="157"/>
    </row>
    <row r="291" spans="1:32" s="137" customFormat="1" ht="30.75" customHeight="1" x14ac:dyDescent="0.25">
      <c r="A291" s="160">
        <v>10363</v>
      </c>
      <c r="B291" s="159" t="s">
        <v>1045</v>
      </c>
      <c r="C291" s="159" t="s">
        <v>1046</v>
      </c>
      <c r="D291" s="159" t="s">
        <v>374</v>
      </c>
      <c r="E291" s="175">
        <v>2</v>
      </c>
      <c r="F291" s="158" t="s">
        <v>635</v>
      </c>
      <c r="G291" s="163"/>
      <c r="H291" s="155" t="s">
        <v>893</v>
      </c>
      <c r="I291" s="155"/>
      <c r="J291" s="155"/>
      <c r="K291" s="155"/>
      <c r="L291" s="155" t="s">
        <v>1047</v>
      </c>
      <c r="M291" s="169"/>
      <c r="N291" s="169"/>
      <c r="O291" s="169"/>
      <c r="P291" s="169"/>
      <c r="Q291" s="169"/>
      <c r="R291" s="169"/>
      <c r="S291" s="169"/>
      <c r="T291" s="159"/>
      <c r="U291" s="158"/>
      <c r="V291" s="158"/>
      <c r="W291" s="158"/>
      <c r="X291" s="158" t="s">
        <v>329</v>
      </c>
      <c r="Y291" s="158" t="s">
        <v>270</v>
      </c>
      <c r="Z291" s="158">
        <v>54</v>
      </c>
      <c r="AA291" s="158">
        <v>69</v>
      </c>
      <c r="AB291" s="158">
        <v>84</v>
      </c>
      <c r="AC291" s="158">
        <v>85</v>
      </c>
      <c r="AD291" s="158" t="s">
        <v>960</v>
      </c>
      <c r="AE291" s="158" t="s">
        <v>273</v>
      </c>
      <c r="AF291" s="157"/>
    </row>
    <row r="292" spans="1:32" s="137" customFormat="1" ht="30.75" customHeight="1" x14ac:dyDescent="0.25">
      <c r="A292" s="160">
        <v>10364</v>
      </c>
      <c r="B292" s="159" t="s">
        <v>1048</v>
      </c>
      <c r="C292" s="159" t="s">
        <v>1030</v>
      </c>
      <c r="D292" s="159" t="s">
        <v>374</v>
      </c>
      <c r="E292" s="175">
        <v>2</v>
      </c>
      <c r="F292" s="158" t="s">
        <v>635</v>
      </c>
      <c r="G292" s="158" t="s">
        <v>635</v>
      </c>
      <c r="H292" s="155" t="s">
        <v>913</v>
      </c>
      <c r="I292" s="155"/>
      <c r="J292" s="155"/>
      <c r="K292" s="155"/>
      <c r="L292" s="155"/>
      <c r="M292" s="159" t="s">
        <v>826</v>
      </c>
      <c r="N292" s="157"/>
      <c r="O292" s="155" t="s">
        <v>827</v>
      </c>
      <c r="P292" s="155" t="s">
        <v>828</v>
      </c>
      <c r="Q292" s="157" t="s">
        <v>829</v>
      </c>
      <c r="R292" s="162">
        <v>45247</v>
      </c>
      <c r="S292" s="157"/>
      <c r="T292" s="157"/>
      <c r="U292" s="157"/>
      <c r="V292" s="157"/>
      <c r="W292" s="157"/>
      <c r="X292" s="158" t="s">
        <v>329</v>
      </c>
      <c r="Y292" s="158" t="s">
        <v>270</v>
      </c>
      <c r="Z292" s="158" t="s">
        <v>271</v>
      </c>
      <c r="AA292" s="158" t="s">
        <v>271</v>
      </c>
      <c r="AB292" s="158" t="s">
        <v>271</v>
      </c>
      <c r="AC292" s="158" t="s">
        <v>271</v>
      </c>
      <c r="AD292" s="158" t="s">
        <v>960</v>
      </c>
      <c r="AE292" s="158" t="s">
        <v>273</v>
      </c>
      <c r="AF292" s="157"/>
    </row>
    <row r="293" spans="1:32" s="137" customFormat="1" ht="30.75" customHeight="1" x14ac:dyDescent="0.25">
      <c r="A293" s="160">
        <v>10365</v>
      </c>
      <c r="B293" s="159" t="s">
        <v>1049</v>
      </c>
      <c r="C293" s="159" t="s">
        <v>1050</v>
      </c>
      <c r="D293" s="159" t="s">
        <v>374</v>
      </c>
      <c r="E293" s="175">
        <v>2</v>
      </c>
      <c r="F293" s="158" t="s">
        <v>635</v>
      </c>
      <c r="G293" s="158" t="s">
        <v>635</v>
      </c>
      <c r="H293" s="155" t="s">
        <v>913</v>
      </c>
      <c r="I293" s="155"/>
      <c r="J293" s="155"/>
      <c r="K293" s="155"/>
      <c r="L293" s="155"/>
      <c r="M293" s="159" t="s">
        <v>826</v>
      </c>
      <c r="N293" s="157"/>
      <c r="O293" s="155" t="s">
        <v>827</v>
      </c>
      <c r="P293" s="155" t="s">
        <v>828</v>
      </c>
      <c r="Q293" s="157" t="s">
        <v>829</v>
      </c>
      <c r="R293" s="162">
        <v>45247</v>
      </c>
      <c r="S293" s="157"/>
      <c r="T293" s="157"/>
      <c r="U293" s="157"/>
      <c r="V293" s="157"/>
      <c r="W293" s="157"/>
      <c r="X293" s="158" t="s">
        <v>676</v>
      </c>
      <c r="Y293" s="158" t="s">
        <v>270</v>
      </c>
      <c r="Z293" s="158" t="s">
        <v>271</v>
      </c>
      <c r="AA293" s="158" t="s">
        <v>271</v>
      </c>
      <c r="AB293" s="158" t="s">
        <v>271</v>
      </c>
      <c r="AC293" s="158" t="s">
        <v>271</v>
      </c>
      <c r="AD293" s="158" t="s">
        <v>960</v>
      </c>
      <c r="AE293" s="158" t="s">
        <v>273</v>
      </c>
      <c r="AF293" s="157"/>
    </row>
    <row r="294" spans="1:32" s="137" customFormat="1" ht="30.75" customHeight="1" x14ac:dyDescent="0.25">
      <c r="A294" s="160">
        <v>10366</v>
      </c>
      <c r="B294" s="159" t="s">
        <v>1051</v>
      </c>
      <c r="C294" s="159" t="s">
        <v>1052</v>
      </c>
      <c r="D294" s="159" t="s">
        <v>374</v>
      </c>
      <c r="E294" s="175">
        <v>2</v>
      </c>
      <c r="F294" s="158" t="s">
        <v>635</v>
      </c>
      <c r="G294" s="158" t="s">
        <v>635</v>
      </c>
      <c r="H294" s="155" t="s">
        <v>913</v>
      </c>
      <c r="I294" s="155"/>
      <c r="J294" s="155"/>
      <c r="K294" s="155"/>
      <c r="L294" s="155"/>
      <c r="M294" s="159" t="s">
        <v>826</v>
      </c>
      <c r="N294" s="157"/>
      <c r="O294" s="155" t="s">
        <v>827</v>
      </c>
      <c r="P294" s="155" t="s">
        <v>828</v>
      </c>
      <c r="Q294" s="157" t="s">
        <v>829</v>
      </c>
      <c r="R294" s="162">
        <v>45247</v>
      </c>
      <c r="S294" s="157"/>
      <c r="T294" s="157"/>
      <c r="U294" s="157"/>
      <c r="V294" s="157"/>
      <c r="W294" s="157"/>
      <c r="X294" s="158" t="s">
        <v>329</v>
      </c>
      <c r="Y294" s="158" t="s">
        <v>270</v>
      </c>
      <c r="Z294" s="158" t="s">
        <v>271</v>
      </c>
      <c r="AA294" s="158" t="s">
        <v>271</v>
      </c>
      <c r="AB294" s="158" t="s">
        <v>271</v>
      </c>
      <c r="AC294" s="158" t="s">
        <v>271</v>
      </c>
      <c r="AD294" s="158" t="s">
        <v>960</v>
      </c>
      <c r="AE294" s="158" t="s">
        <v>273</v>
      </c>
      <c r="AF294" s="157"/>
    </row>
    <row r="295" spans="1:32" s="137" customFormat="1" ht="30.75" customHeight="1" x14ac:dyDescent="0.25">
      <c r="A295" s="160">
        <v>10367</v>
      </c>
      <c r="B295" s="159" t="s">
        <v>1053</v>
      </c>
      <c r="C295" s="159" t="s">
        <v>1054</v>
      </c>
      <c r="D295" s="159" t="s">
        <v>374</v>
      </c>
      <c r="E295" s="175">
        <v>2</v>
      </c>
      <c r="F295" s="158"/>
      <c r="G295" s="158" t="s">
        <v>635</v>
      </c>
      <c r="H295" s="155" t="s">
        <v>825</v>
      </c>
      <c r="I295" s="155"/>
      <c r="J295" s="155"/>
      <c r="K295" s="155"/>
      <c r="L295" s="155"/>
      <c r="M295" s="159" t="s">
        <v>826</v>
      </c>
      <c r="N295" s="157"/>
      <c r="O295" s="155" t="s">
        <v>827</v>
      </c>
      <c r="P295" s="155" t="s">
        <v>828</v>
      </c>
      <c r="Q295" s="157" t="s">
        <v>829</v>
      </c>
      <c r="R295" s="162">
        <v>45247</v>
      </c>
      <c r="S295" s="157"/>
      <c r="T295" s="157"/>
      <c r="U295" s="157"/>
      <c r="V295" s="157"/>
      <c r="W295" s="157"/>
      <c r="X295" s="158" t="s">
        <v>329</v>
      </c>
      <c r="Y295" s="158" t="s">
        <v>270</v>
      </c>
      <c r="Z295" s="158" t="s">
        <v>271</v>
      </c>
      <c r="AA295" s="158" t="s">
        <v>271</v>
      </c>
      <c r="AB295" s="158" t="s">
        <v>271</v>
      </c>
      <c r="AC295" s="158" t="s">
        <v>271</v>
      </c>
      <c r="AD295" s="158" t="s">
        <v>924</v>
      </c>
      <c r="AE295" s="158" t="s">
        <v>273</v>
      </c>
      <c r="AF295" s="157"/>
    </row>
    <row r="296" spans="1:32" s="137" customFormat="1" ht="30.75" customHeight="1" x14ac:dyDescent="0.25">
      <c r="A296" s="160">
        <v>10368</v>
      </c>
      <c r="B296" s="159" t="s">
        <v>1055</v>
      </c>
      <c r="C296" s="159" t="s">
        <v>1056</v>
      </c>
      <c r="D296" s="159" t="s">
        <v>374</v>
      </c>
      <c r="E296" s="175">
        <v>1</v>
      </c>
      <c r="F296" s="158"/>
      <c r="G296" s="158" t="s">
        <v>635</v>
      </c>
      <c r="H296" s="155" t="s">
        <v>825</v>
      </c>
      <c r="I296" s="155"/>
      <c r="J296" s="155"/>
      <c r="K296" s="155"/>
      <c r="L296" s="155"/>
      <c r="M296" s="159" t="s">
        <v>826</v>
      </c>
      <c r="N296" s="157"/>
      <c r="O296" s="155" t="s">
        <v>827</v>
      </c>
      <c r="P296" s="155" t="s">
        <v>828</v>
      </c>
      <c r="Q296" s="157" t="s">
        <v>829</v>
      </c>
      <c r="R296" s="162">
        <v>45247</v>
      </c>
      <c r="S296" s="157"/>
      <c r="T296" s="157"/>
      <c r="U296" s="157"/>
      <c r="V296" s="157"/>
      <c r="W296" s="157"/>
      <c r="X296" s="158" t="s">
        <v>676</v>
      </c>
      <c r="Y296" s="158" t="s">
        <v>270</v>
      </c>
      <c r="Z296" s="158">
        <v>54</v>
      </c>
      <c r="AA296" s="158">
        <v>69</v>
      </c>
      <c r="AB296" s="158">
        <v>84</v>
      </c>
      <c r="AC296" s="158">
        <v>85</v>
      </c>
      <c r="AD296" s="158" t="s">
        <v>924</v>
      </c>
      <c r="AE296" s="158" t="s">
        <v>273</v>
      </c>
      <c r="AF296" s="157"/>
    </row>
    <row r="297" spans="1:32" s="137" customFormat="1" ht="30.75" customHeight="1" x14ac:dyDescent="0.25">
      <c r="A297" s="160">
        <v>10369</v>
      </c>
      <c r="B297" s="159" t="s">
        <v>1057</v>
      </c>
      <c r="C297" s="159" t="s">
        <v>1058</v>
      </c>
      <c r="D297" s="159" t="s">
        <v>374</v>
      </c>
      <c r="E297" s="175">
        <v>2</v>
      </c>
      <c r="F297" s="158"/>
      <c r="G297" s="158" t="s">
        <v>635</v>
      </c>
      <c r="H297" s="155" t="s">
        <v>1059</v>
      </c>
      <c r="I297" s="155"/>
      <c r="J297" s="155"/>
      <c r="K297" s="155"/>
      <c r="L297" s="155"/>
      <c r="M297" s="159" t="s">
        <v>826</v>
      </c>
      <c r="N297" s="157"/>
      <c r="O297" s="155" t="s">
        <v>827</v>
      </c>
      <c r="P297" s="155" t="s">
        <v>828</v>
      </c>
      <c r="Q297" s="157" t="s">
        <v>829</v>
      </c>
      <c r="R297" s="162">
        <v>45247</v>
      </c>
      <c r="S297" s="157"/>
      <c r="T297" s="157"/>
      <c r="U297" s="157"/>
      <c r="V297" s="157"/>
      <c r="W297" s="157"/>
      <c r="X297" s="158" t="s">
        <v>676</v>
      </c>
      <c r="Y297" s="158" t="s">
        <v>270</v>
      </c>
      <c r="Z297" s="158" t="s">
        <v>271</v>
      </c>
      <c r="AA297" s="158" t="s">
        <v>271</v>
      </c>
      <c r="AB297" s="158" t="s">
        <v>271</v>
      </c>
      <c r="AC297" s="158" t="s">
        <v>271</v>
      </c>
      <c r="AD297" s="158" t="s">
        <v>924</v>
      </c>
      <c r="AE297" s="158" t="s">
        <v>273</v>
      </c>
      <c r="AF297" s="157"/>
    </row>
    <row r="298" spans="1:32" s="137" customFormat="1" ht="30.75" customHeight="1" x14ac:dyDescent="0.25">
      <c r="A298" s="160">
        <v>10370</v>
      </c>
      <c r="B298" s="159" t="s">
        <v>1060</v>
      </c>
      <c r="C298" s="159" t="s">
        <v>1061</v>
      </c>
      <c r="D298" s="159" t="s">
        <v>374</v>
      </c>
      <c r="E298" s="175">
        <v>2</v>
      </c>
      <c r="F298" s="158"/>
      <c r="G298" s="158" t="s">
        <v>635</v>
      </c>
      <c r="H298" s="155" t="s">
        <v>825</v>
      </c>
      <c r="I298" s="155"/>
      <c r="J298" s="155"/>
      <c r="K298" s="155"/>
      <c r="L298" s="155"/>
      <c r="M298" s="159" t="s">
        <v>826</v>
      </c>
      <c r="N298" s="157"/>
      <c r="O298" s="155" t="s">
        <v>827</v>
      </c>
      <c r="P298" s="155" t="s">
        <v>828</v>
      </c>
      <c r="Q298" s="157" t="s">
        <v>829</v>
      </c>
      <c r="R298" s="162">
        <v>45247</v>
      </c>
      <c r="S298" s="157"/>
      <c r="T298" s="157"/>
      <c r="U298" s="157"/>
      <c r="V298" s="157"/>
      <c r="W298" s="157"/>
      <c r="X298" s="158" t="s">
        <v>676</v>
      </c>
      <c r="Y298" s="158" t="s">
        <v>270</v>
      </c>
      <c r="Z298" s="158" t="s">
        <v>271</v>
      </c>
      <c r="AA298" s="158" t="s">
        <v>271</v>
      </c>
      <c r="AB298" s="158" t="s">
        <v>271</v>
      </c>
      <c r="AC298" s="158" t="s">
        <v>271</v>
      </c>
      <c r="AD298" s="158" t="s">
        <v>924</v>
      </c>
      <c r="AE298" s="158" t="s">
        <v>273</v>
      </c>
      <c r="AF298" s="157"/>
    </row>
    <row r="299" spans="1:32" s="137" customFormat="1" ht="30.75" customHeight="1" x14ac:dyDescent="0.25">
      <c r="A299" s="160">
        <v>10371</v>
      </c>
      <c r="B299" s="159" t="s">
        <v>1062</v>
      </c>
      <c r="C299" s="159" t="s">
        <v>1063</v>
      </c>
      <c r="D299" s="159" t="s">
        <v>374</v>
      </c>
      <c r="E299" s="175">
        <v>2</v>
      </c>
      <c r="F299" s="158"/>
      <c r="G299" s="158" t="s">
        <v>635</v>
      </c>
      <c r="H299" s="155" t="s">
        <v>825</v>
      </c>
      <c r="I299" s="155"/>
      <c r="J299" s="155"/>
      <c r="K299" s="155"/>
      <c r="L299" s="155"/>
      <c r="M299" s="159" t="s">
        <v>826</v>
      </c>
      <c r="N299" s="157"/>
      <c r="O299" s="155" t="s">
        <v>827</v>
      </c>
      <c r="P299" s="155" t="s">
        <v>828</v>
      </c>
      <c r="Q299" s="157" t="s">
        <v>829</v>
      </c>
      <c r="R299" s="162">
        <v>45247</v>
      </c>
      <c r="S299" s="157"/>
      <c r="T299" s="157"/>
      <c r="U299" s="157"/>
      <c r="V299" s="157"/>
      <c r="W299" s="157"/>
      <c r="X299" s="158" t="s">
        <v>676</v>
      </c>
      <c r="Y299" s="158" t="s">
        <v>270</v>
      </c>
      <c r="Z299" s="158" t="s">
        <v>271</v>
      </c>
      <c r="AA299" s="158" t="s">
        <v>271</v>
      </c>
      <c r="AB299" s="158" t="s">
        <v>271</v>
      </c>
      <c r="AC299" s="158" t="s">
        <v>271</v>
      </c>
      <c r="AD299" s="158" t="s">
        <v>924</v>
      </c>
      <c r="AE299" s="158" t="s">
        <v>273</v>
      </c>
      <c r="AF299" s="157"/>
    </row>
    <row r="300" spans="1:32" s="137" customFormat="1" ht="30.75" customHeight="1" x14ac:dyDescent="0.25">
      <c r="A300" s="160">
        <v>10372</v>
      </c>
      <c r="B300" s="159" t="s">
        <v>1064</v>
      </c>
      <c r="C300" s="159" t="s">
        <v>1065</v>
      </c>
      <c r="D300" s="159" t="s">
        <v>374</v>
      </c>
      <c r="E300" s="175">
        <v>1</v>
      </c>
      <c r="F300" s="158"/>
      <c r="G300" s="158" t="s">
        <v>635</v>
      </c>
      <c r="H300" s="155" t="s">
        <v>825</v>
      </c>
      <c r="I300" s="155"/>
      <c r="J300" s="155"/>
      <c r="K300" s="155"/>
      <c r="L300" s="155"/>
      <c r="M300" s="159" t="s">
        <v>826</v>
      </c>
      <c r="N300" s="157"/>
      <c r="O300" s="155" t="s">
        <v>827</v>
      </c>
      <c r="P300" s="155" t="s">
        <v>828</v>
      </c>
      <c r="Q300" s="157" t="s">
        <v>829</v>
      </c>
      <c r="R300" s="162">
        <v>45247</v>
      </c>
      <c r="S300" s="157"/>
      <c r="T300" s="157"/>
      <c r="U300" s="157"/>
      <c r="V300" s="157"/>
      <c r="W300" s="157"/>
      <c r="X300" s="158" t="s">
        <v>676</v>
      </c>
      <c r="Y300" s="158" t="s">
        <v>270</v>
      </c>
      <c r="Z300" s="158">
        <v>54</v>
      </c>
      <c r="AA300" s="158">
        <v>69</v>
      </c>
      <c r="AB300" s="158">
        <v>84</v>
      </c>
      <c r="AC300" s="158">
        <v>85</v>
      </c>
      <c r="AD300" s="158" t="s">
        <v>924</v>
      </c>
      <c r="AE300" s="158" t="s">
        <v>273</v>
      </c>
      <c r="AF300" s="157"/>
    </row>
    <row r="301" spans="1:32" s="137" customFormat="1" ht="30.75" customHeight="1" x14ac:dyDescent="0.25">
      <c r="A301" s="160">
        <v>10373</v>
      </c>
      <c r="B301" s="159" t="s">
        <v>1066</v>
      </c>
      <c r="C301" s="159" t="s">
        <v>1067</v>
      </c>
      <c r="D301" s="159" t="s">
        <v>374</v>
      </c>
      <c r="E301" s="175">
        <v>2</v>
      </c>
      <c r="F301" s="158"/>
      <c r="G301" s="158" t="s">
        <v>635</v>
      </c>
      <c r="H301" s="155" t="s">
        <v>825</v>
      </c>
      <c r="I301" s="155"/>
      <c r="J301" s="155"/>
      <c r="K301" s="155"/>
      <c r="L301" s="155"/>
      <c r="M301" s="159" t="s">
        <v>826</v>
      </c>
      <c r="N301" s="157"/>
      <c r="O301" s="155" t="s">
        <v>827</v>
      </c>
      <c r="P301" s="155" t="s">
        <v>828</v>
      </c>
      <c r="Q301" s="157" t="s">
        <v>829</v>
      </c>
      <c r="R301" s="162">
        <v>45247</v>
      </c>
      <c r="S301" s="157"/>
      <c r="T301" s="157"/>
      <c r="U301" s="157"/>
      <c r="V301" s="157"/>
      <c r="W301" s="157"/>
      <c r="X301" s="158" t="s">
        <v>676</v>
      </c>
      <c r="Y301" s="158" t="s">
        <v>270</v>
      </c>
      <c r="Z301" s="158" t="s">
        <v>271</v>
      </c>
      <c r="AA301" s="158" t="s">
        <v>271</v>
      </c>
      <c r="AB301" s="158" t="s">
        <v>271</v>
      </c>
      <c r="AC301" s="158" t="s">
        <v>271</v>
      </c>
      <c r="AD301" s="158" t="s">
        <v>924</v>
      </c>
      <c r="AE301" s="158" t="s">
        <v>273</v>
      </c>
      <c r="AF301" s="157"/>
    </row>
    <row r="302" spans="1:32" s="137" customFormat="1" ht="30.75" customHeight="1" x14ac:dyDescent="0.25">
      <c r="A302" s="160">
        <v>10374</v>
      </c>
      <c r="B302" s="159" t="s">
        <v>1068</v>
      </c>
      <c r="C302" s="159" t="s">
        <v>1069</v>
      </c>
      <c r="D302" s="159" t="s">
        <v>374</v>
      </c>
      <c r="E302" s="175">
        <v>2</v>
      </c>
      <c r="F302" s="158"/>
      <c r="G302" s="158" t="s">
        <v>635</v>
      </c>
      <c r="H302" s="155" t="s">
        <v>825</v>
      </c>
      <c r="I302" s="155"/>
      <c r="J302" s="155"/>
      <c r="K302" s="155"/>
      <c r="L302" s="155"/>
      <c r="M302" s="159" t="s">
        <v>826</v>
      </c>
      <c r="N302" s="157"/>
      <c r="O302" s="155" t="s">
        <v>827</v>
      </c>
      <c r="P302" s="155" t="s">
        <v>828</v>
      </c>
      <c r="Q302" s="157" t="s">
        <v>829</v>
      </c>
      <c r="R302" s="162">
        <v>45247</v>
      </c>
      <c r="S302" s="157"/>
      <c r="T302" s="157"/>
      <c r="U302" s="157"/>
      <c r="V302" s="157"/>
      <c r="W302" s="157"/>
      <c r="X302" s="158" t="s">
        <v>676</v>
      </c>
      <c r="Y302" s="158" t="s">
        <v>270</v>
      </c>
      <c r="Z302" s="158">
        <v>59</v>
      </c>
      <c r="AA302" s="158">
        <v>74</v>
      </c>
      <c r="AB302" s="158">
        <v>89</v>
      </c>
      <c r="AC302" s="158">
        <v>90</v>
      </c>
      <c r="AD302" s="158" t="s">
        <v>924</v>
      </c>
      <c r="AE302" s="158" t="s">
        <v>273</v>
      </c>
      <c r="AF302" s="157"/>
    </row>
    <row r="303" spans="1:32" s="137" customFormat="1" ht="30.75" customHeight="1" x14ac:dyDescent="0.25">
      <c r="A303" s="160">
        <v>10375</v>
      </c>
      <c r="B303" s="159" t="s">
        <v>1070</v>
      </c>
      <c r="C303" s="159" t="s">
        <v>1071</v>
      </c>
      <c r="D303" s="159" t="s">
        <v>374</v>
      </c>
      <c r="E303" s="175">
        <v>2</v>
      </c>
      <c r="F303" s="158"/>
      <c r="G303" s="158" t="s">
        <v>635</v>
      </c>
      <c r="H303" s="155" t="s">
        <v>825</v>
      </c>
      <c r="I303" s="155"/>
      <c r="J303" s="155"/>
      <c r="K303" s="155"/>
      <c r="L303" s="155"/>
      <c r="M303" s="159" t="s">
        <v>826</v>
      </c>
      <c r="N303" s="157"/>
      <c r="O303" s="155" t="s">
        <v>827</v>
      </c>
      <c r="P303" s="155" t="s">
        <v>828</v>
      </c>
      <c r="Q303" s="157" t="s">
        <v>829</v>
      </c>
      <c r="R303" s="162">
        <v>45247</v>
      </c>
      <c r="S303" s="157"/>
      <c r="T303" s="157"/>
      <c r="U303" s="157"/>
      <c r="V303" s="157"/>
      <c r="W303" s="157"/>
      <c r="X303" s="158" t="s">
        <v>329</v>
      </c>
      <c r="Y303" s="158" t="s">
        <v>270</v>
      </c>
      <c r="Z303" s="158" t="s">
        <v>271</v>
      </c>
      <c r="AA303" s="158" t="s">
        <v>271</v>
      </c>
      <c r="AB303" s="158" t="s">
        <v>271</v>
      </c>
      <c r="AC303" s="158" t="s">
        <v>271</v>
      </c>
      <c r="AD303" s="158" t="s">
        <v>924</v>
      </c>
      <c r="AE303" s="158" t="s">
        <v>273</v>
      </c>
      <c r="AF303" s="157"/>
    </row>
    <row r="304" spans="1:32" s="137" customFormat="1" ht="30.75" customHeight="1" x14ac:dyDescent="0.25">
      <c r="A304" s="160">
        <v>10379</v>
      </c>
      <c r="B304" s="159" t="s">
        <v>1072</v>
      </c>
      <c r="C304" s="159" t="s">
        <v>1073</v>
      </c>
      <c r="D304" s="159" t="s">
        <v>374</v>
      </c>
      <c r="E304" s="175">
        <v>2</v>
      </c>
      <c r="F304" s="158" t="s">
        <v>635</v>
      </c>
      <c r="G304" s="163"/>
      <c r="H304" s="155" t="s">
        <v>893</v>
      </c>
      <c r="I304" s="155"/>
      <c r="J304" s="155"/>
      <c r="K304" s="155"/>
      <c r="L304" s="155"/>
      <c r="M304" s="157"/>
      <c r="N304" s="157"/>
      <c r="O304" s="157"/>
      <c r="P304" s="157"/>
      <c r="Q304" s="157"/>
      <c r="R304" s="157"/>
      <c r="S304" s="157"/>
      <c r="T304" s="157"/>
      <c r="U304" s="157"/>
      <c r="V304" s="157"/>
      <c r="W304" s="157"/>
      <c r="X304" s="158" t="s">
        <v>676</v>
      </c>
      <c r="Y304" s="158" t="s">
        <v>270</v>
      </c>
      <c r="Z304" s="158" t="s">
        <v>271</v>
      </c>
      <c r="AA304" s="158" t="s">
        <v>271</v>
      </c>
      <c r="AB304" s="158" t="s">
        <v>271</v>
      </c>
      <c r="AC304" s="158" t="s">
        <v>271</v>
      </c>
      <c r="AD304" s="158" t="s">
        <v>960</v>
      </c>
      <c r="AE304" s="158" t="s">
        <v>273</v>
      </c>
      <c r="AF304" s="157"/>
    </row>
    <row r="305" spans="1:32" s="137" customFormat="1" ht="30.75" customHeight="1" x14ac:dyDescent="0.25">
      <c r="A305" s="160">
        <v>10380</v>
      </c>
      <c r="B305" s="159" t="s">
        <v>1074</v>
      </c>
      <c r="C305" s="159" t="s">
        <v>1075</v>
      </c>
      <c r="D305" s="159" t="s">
        <v>374</v>
      </c>
      <c r="E305" s="175">
        <v>2</v>
      </c>
      <c r="F305" s="158" t="s">
        <v>635</v>
      </c>
      <c r="G305" s="158" t="s">
        <v>635</v>
      </c>
      <c r="H305" s="155" t="s">
        <v>913</v>
      </c>
      <c r="I305" s="155"/>
      <c r="J305" s="155"/>
      <c r="K305" s="155"/>
      <c r="L305" s="155"/>
      <c r="M305" s="159" t="s">
        <v>826</v>
      </c>
      <c r="N305" s="157"/>
      <c r="O305" s="155" t="s">
        <v>827</v>
      </c>
      <c r="P305" s="155" t="s">
        <v>828</v>
      </c>
      <c r="Q305" s="157" t="s">
        <v>829</v>
      </c>
      <c r="R305" s="162">
        <v>45247</v>
      </c>
      <c r="S305" s="157"/>
      <c r="T305" s="157"/>
      <c r="U305" s="157"/>
      <c r="V305" s="157"/>
      <c r="W305" s="157"/>
      <c r="X305" s="158" t="s">
        <v>329</v>
      </c>
      <c r="Y305" s="158" t="s">
        <v>270</v>
      </c>
      <c r="Z305" s="158" t="s">
        <v>271</v>
      </c>
      <c r="AA305" s="158" t="s">
        <v>271</v>
      </c>
      <c r="AB305" s="158" t="s">
        <v>271</v>
      </c>
      <c r="AC305" s="158" t="s">
        <v>271</v>
      </c>
      <c r="AD305" s="158" t="s">
        <v>960</v>
      </c>
      <c r="AE305" s="158" t="s">
        <v>273</v>
      </c>
      <c r="AF305" s="157"/>
    </row>
    <row r="306" spans="1:32" s="137" customFormat="1" ht="30.75" customHeight="1" x14ac:dyDescent="0.25">
      <c r="A306" s="160">
        <v>10381</v>
      </c>
      <c r="B306" s="159" t="s">
        <v>1076</v>
      </c>
      <c r="C306" s="159" t="s">
        <v>1077</v>
      </c>
      <c r="D306" s="159" t="s">
        <v>374</v>
      </c>
      <c r="E306" s="175">
        <v>2</v>
      </c>
      <c r="F306" s="163"/>
      <c r="G306" s="158" t="s">
        <v>635</v>
      </c>
      <c r="H306" s="159" t="s">
        <v>1078</v>
      </c>
      <c r="I306" s="155"/>
      <c r="J306" s="155"/>
      <c r="K306" s="155"/>
      <c r="L306" s="155"/>
      <c r="M306" s="157"/>
      <c r="N306" s="157"/>
      <c r="O306" s="157"/>
      <c r="P306" s="157"/>
      <c r="Q306" s="157"/>
      <c r="R306" s="157"/>
      <c r="S306" s="157"/>
      <c r="T306" s="157"/>
      <c r="U306" s="157"/>
      <c r="V306" s="157"/>
      <c r="W306" s="157"/>
      <c r="X306" s="158" t="s">
        <v>269</v>
      </c>
      <c r="Y306" s="158" t="s">
        <v>270</v>
      </c>
      <c r="Z306" s="158" t="s">
        <v>271</v>
      </c>
      <c r="AA306" s="158" t="s">
        <v>271</v>
      </c>
      <c r="AB306" s="158" t="s">
        <v>271</v>
      </c>
      <c r="AC306" s="158" t="s">
        <v>271</v>
      </c>
      <c r="AD306" s="158" t="s">
        <v>924</v>
      </c>
      <c r="AE306" s="158" t="s">
        <v>273</v>
      </c>
      <c r="AF306" s="157"/>
    </row>
    <row r="307" spans="1:32" s="137" customFormat="1" ht="30.75" customHeight="1" x14ac:dyDescent="0.25">
      <c r="A307" s="160">
        <v>10382</v>
      </c>
      <c r="B307" s="159" t="s">
        <v>1079</v>
      </c>
      <c r="C307" s="159" t="s">
        <v>1080</v>
      </c>
      <c r="D307" s="159" t="s">
        <v>374</v>
      </c>
      <c r="E307" s="175">
        <v>2</v>
      </c>
      <c r="F307" s="163"/>
      <c r="G307" s="158" t="s">
        <v>635</v>
      </c>
      <c r="H307" s="159" t="s">
        <v>1078</v>
      </c>
      <c r="I307" s="155"/>
      <c r="J307" s="155"/>
      <c r="K307" s="155"/>
      <c r="L307" s="155"/>
      <c r="M307" s="157"/>
      <c r="N307" s="157"/>
      <c r="O307" s="157"/>
      <c r="P307" s="157"/>
      <c r="Q307" s="157"/>
      <c r="R307" s="157"/>
      <c r="S307" s="157"/>
      <c r="T307" s="157"/>
      <c r="U307" s="157"/>
      <c r="V307" s="157"/>
      <c r="W307" s="157"/>
      <c r="X307" s="158" t="s">
        <v>269</v>
      </c>
      <c r="Y307" s="158" t="s">
        <v>270</v>
      </c>
      <c r="Z307" s="158" t="s">
        <v>271</v>
      </c>
      <c r="AA307" s="158" t="s">
        <v>271</v>
      </c>
      <c r="AB307" s="158" t="s">
        <v>271</v>
      </c>
      <c r="AC307" s="158" t="s">
        <v>271</v>
      </c>
      <c r="AD307" s="158" t="s">
        <v>924</v>
      </c>
      <c r="AE307" s="158" t="s">
        <v>273</v>
      </c>
      <c r="AF307" s="157"/>
    </row>
    <row r="308" spans="1:32" s="173" customFormat="1" ht="30.75" customHeight="1" x14ac:dyDescent="0.25">
      <c r="A308" s="153">
        <v>10383</v>
      </c>
      <c r="B308" s="155" t="s">
        <v>1081</v>
      </c>
      <c r="C308" s="155" t="s">
        <v>1082</v>
      </c>
      <c r="D308" s="155" t="s">
        <v>374</v>
      </c>
      <c r="E308" s="180">
        <v>2</v>
      </c>
      <c r="F308" s="157" t="s">
        <v>635</v>
      </c>
      <c r="G308" s="157"/>
      <c r="H308" s="155" t="s">
        <v>893</v>
      </c>
      <c r="I308" s="155"/>
      <c r="J308" s="155"/>
      <c r="K308" s="155"/>
      <c r="L308" s="155"/>
      <c r="M308" s="155" t="s">
        <v>390</v>
      </c>
      <c r="N308" s="155" t="s">
        <v>1083</v>
      </c>
      <c r="O308" s="155" t="s">
        <v>1084</v>
      </c>
      <c r="P308" s="155" t="s">
        <v>1085</v>
      </c>
      <c r="Q308" s="155" t="s">
        <v>1086</v>
      </c>
      <c r="R308" s="155"/>
      <c r="S308" s="155"/>
      <c r="T308" s="157" t="s">
        <v>1016</v>
      </c>
      <c r="U308" s="157" t="s">
        <v>287</v>
      </c>
      <c r="V308" s="157"/>
      <c r="W308" s="157"/>
      <c r="X308" s="158" t="s">
        <v>269</v>
      </c>
      <c r="Y308" s="158" t="s">
        <v>270</v>
      </c>
      <c r="Z308" s="158" t="s">
        <v>271</v>
      </c>
      <c r="AA308" s="158" t="s">
        <v>271</v>
      </c>
      <c r="AB308" s="158" t="s">
        <v>271</v>
      </c>
      <c r="AC308" s="158" t="s">
        <v>271</v>
      </c>
      <c r="AD308" s="158" t="s">
        <v>924</v>
      </c>
      <c r="AE308" s="158" t="s">
        <v>273</v>
      </c>
      <c r="AF308" s="157"/>
    </row>
    <row r="309" spans="1:32" s="173" customFormat="1" ht="30.75" customHeight="1" x14ac:dyDescent="0.25">
      <c r="A309" s="153">
        <v>10384</v>
      </c>
      <c r="B309" s="155" t="s">
        <v>1087</v>
      </c>
      <c r="C309" s="155" t="s">
        <v>1088</v>
      </c>
      <c r="D309" s="155" t="s">
        <v>374</v>
      </c>
      <c r="E309" s="180">
        <v>2</v>
      </c>
      <c r="F309" s="157" t="s">
        <v>635</v>
      </c>
      <c r="G309" s="157"/>
      <c r="H309" s="155" t="s">
        <v>893</v>
      </c>
      <c r="I309" s="155"/>
      <c r="J309" s="155"/>
      <c r="K309" s="155"/>
      <c r="L309" s="155"/>
      <c r="M309" s="155" t="s">
        <v>390</v>
      </c>
      <c r="N309" s="155" t="s">
        <v>1083</v>
      </c>
      <c r="O309" s="155" t="s">
        <v>1084</v>
      </c>
      <c r="P309" s="155" t="s">
        <v>1085</v>
      </c>
      <c r="Q309" s="155" t="s">
        <v>1086</v>
      </c>
      <c r="R309" s="155"/>
      <c r="S309" s="155"/>
      <c r="T309" s="157" t="s">
        <v>1016</v>
      </c>
      <c r="U309" s="157" t="s">
        <v>287</v>
      </c>
      <c r="V309" s="157"/>
      <c r="W309" s="157"/>
      <c r="X309" s="158" t="s">
        <v>269</v>
      </c>
      <c r="Y309" s="158" t="s">
        <v>270</v>
      </c>
      <c r="Z309" s="158" t="s">
        <v>271</v>
      </c>
      <c r="AA309" s="158" t="s">
        <v>271</v>
      </c>
      <c r="AB309" s="158" t="s">
        <v>271</v>
      </c>
      <c r="AC309" s="158" t="s">
        <v>271</v>
      </c>
      <c r="AD309" s="158" t="s">
        <v>924</v>
      </c>
      <c r="AE309" s="158" t="s">
        <v>273</v>
      </c>
      <c r="AF309" s="157"/>
    </row>
    <row r="310" spans="1:32" s="137" customFormat="1" ht="30.75" customHeight="1" x14ac:dyDescent="0.25">
      <c r="A310" s="160">
        <v>10401</v>
      </c>
      <c r="B310" s="159" t="s">
        <v>1089</v>
      </c>
      <c r="C310" s="159" t="s">
        <v>1090</v>
      </c>
      <c r="D310" s="159" t="s">
        <v>374</v>
      </c>
      <c r="E310" s="175">
        <v>1</v>
      </c>
      <c r="F310" s="158" t="s">
        <v>635</v>
      </c>
      <c r="G310" s="163"/>
      <c r="H310" s="159" t="s">
        <v>1091</v>
      </c>
      <c r="I310" s="159"/>
      <c r="J310" s="159"/>
      <c r="K310" s="159"/>
      <c r="L310" s="159" t="s">
        <v>1092</v>
      </c>
      <c r="M310" s="157"/>
      <c r="N310" s="157"/>
      <c r="O310" s="157"/>
      <c r="P310" s="157"/>
      <c r="Q310" s="157"/>
      <c r="R310" s="157"/>
      <c r="S310" s="157"/>
      <c r="T310" s="157"/>
      <c r="U310" s="157"/>
      <c r="V310" s="157"/>
      <c r="W310" s="157"/>
      <c r="X310" s="158" t="s">
        <v>648</v>
      </c>
      <c r="Y310" s="158">
        <v>250000</v>
      </c>
      <c r="Z310" s="158">
        <v>59</v>
      </c>
      <c r="AA310" s="158">
        <v>74</v>
      </c>
      <c r="AB310" s="158">
        <v>89</v>
      </c>
      <c r="AC310" s="158">
        <v>90</v>
      </c>
      <c r="AD310" s="158" t="s">
        <v>852</v>
      </c>
      <c r="AE310" s="158" t="s">
        <v>852</v>
      </c>
      <c r="AF310" s="157"/>
    </row>
    <row r="311" spans="1:32" s="137" customFormat="1" ht="30.75" customHeight="1" x14ac:dyDescent="0.25">
      <c r="A311" s="160">
        <v>10403</v>
      </c>
      <c r="B311" s="159" t="s">
        <v>1093</v>
      </c>
      <c r="C311" s="159" t="s">
        <v>1094</v>
      </c>
      <c r="D311" s="159" t="s">
        <v>374</v>
      </c>
      <c r="E311" s="175">
        <v>1</v>
      </c>
      <c r="F311" s="158" t="s">
        <v>635</v>
      </c>
      <c r="G311" s="163"/>
      <c r="H311" s="159" t="s">
        <v>1091</v>
      </c>
      <c r="I311" s="155"/>
      <c r="J311" s="155"/>
      <c r="K311" s="155"/>
      <c r="L311" s="155"/>
      <c r="M311" s="157"/>
      <c r="N311" s="157"/>
      <c r="O311" s="157"/>
      <c r="P311" s="157"/>
      <c r="Q311" s="157"/>
      <c r="R311" s="157"/>
      <c r="S311" s="157"/>
      <c r="T311" s="157"/>
      <c r="U311" s="157"/>
      <c r="V311" s="157"/>
      <c r="W311" s="157"/>
      <c r="X311" s="158" t="s">
        <v>648</v>
      </c>
      <c r="Y311" s="158">
        <v>400000</v>
      </c>
      <c r="Z311" s="158">
        <v>59</v>
      </c>
      <c r="AA311" s="158">
        <v>74</v>
      </c>
      <c r="AB311" s="158">
        <v>89</v>
      </c>
      <c r="AC311" s="158">
        <v>90</v>
      </c>
      <c r="AD311" s="158" t="s">
        <v>852</v>
      </c>
      <c r="AE311" s="158" t="s">
        <v>852</v>
      </c>
      <c r="AF311" s="157"/>
    </row>
    <row r="312" spans="1:32" s="137" customFormat="1" ht="30.75" customHeight="1" x14ac:dyDescent="0.25">
      <c r="A312" s="160">
        <v>10405</v>
      </c>
      <c r="B312" s="159" t="s">
        <v>1095</v>
      </c>
      <c r="C312" s="159" t="s">
        <v>1096</v>
      </c>
      <c r="D312" s="159" t="s">
        <v>374</v>
      </c>
      <c r="E312" s="175">
        <v>2</v>
      </c>
      <c r="F312" s="158" t="s">
        <v>635</v>
      </c>
      <c r="G312" s="163"/>
      <c r="H312" s="159" t="s">
        <v>1091</v>
      </c>
      <c r="I312" s="155"/>
      <c r="J312" s="155"/>
      <c r="K312" s="155"/>
      <c r="L312" s="155"/>
      <c r="M312" s="157"/>
      <c r="N312" s="157"/>
      <c r="O312" s="157"/>
      <c r="P312" s="157"/>
      <c r="Q312" s="157"/>
      <c r="R312" s="157"/>
      <c r="S312" s="157"/>
      <c r="T312" s="157"/>
      <c r="U312" s="157"/>
      <c r="V312" s="157"/>
      <c r="W312" s="157"/>
      <c r="X312" s="158" t="s">
        <v>676</v>
      </c>
      <c r="Y312" s="158" t="s">
        <v>270</v>
      </c>
      <c r="Z312" s="158">
        <v>59</v>
      </c>
      <c r="AA312" s="158">
        <v>74</v>
      </c>
      <c r="AB312" s="158">
        <v>89</v>
      </c>
      <c r="AC312" s="158">
        <v>90</v>
      </c>
      <c r="AD312" s="158" t="s">
        <v>852</v>
      </c>
      <c r="AE312" s="158" t="s">
        <v>273</v>
      </c>
      <c r="AF312" s="157"/>
    </row>
    <row r="313" spans="1:32" s="137" customFormat="1" ht="30.75" customHeight="1" x14ac:dyDescent="0.25">
      <c r="A313" s="160">
        <v>10406</v>
      </c>
      <c r="B313" s="159" t="s">
        <v>1097</v>
      </c>
      <c r="C313" s="159" t="s">
        <v>1098</v>
      </c>
      <c r="D313" s="159" t="s">
        <v>374</v>
      </c>
      <c r="E313" s="175">
        <v>1</v>
      </c>
      <c r="F313" s="158" t="s">
        <v>635</v>
      </c>
      <c r="G313" s="163"/>
      <c r="H313" s="159" t="s">
        <v>1091</v>
      </c>
      <c r="I313" s="155"/>
      <c r="J313" s="155"/>
      <c r="K313" s="155"/>
      <c r="L313" s="155"/>
      <c r="M313" s="157"/>
      <c r="N313" s="157"/>
      <c r="O313" s="157"/>
      <c r="P313" s="157"/>
      <c r="Q313" s="157"/>
      <c r="R313" s="157"/>
      <c r="S313" s="157"/>
      <c r="T313" s="157"/>
      <c r="U313" s="157"/>
      <c r="V313" s="157"/>
      <c r="W313" s="157"/>
      <c r="X313" s="158" t="s">
        <v>648</v>
      </c>
      <c r="Y313" s="158">
        <v>250000</v>
      </c>
      <c r="Z313" s="158">
        <v>59</v>
      </c>
      <c r="AA313" s="158">
        <v>74</v>
      </c>
      <c r="AB313" s="158">
        <v>89</v>
      </c>
      <c r="AC313" s="158">
        <v>90</v>
      </c>
      <c r="AD313" s="158" t="s">
        <v>852</v>
      </c>
      <c r="AE313" s="158" t="s">
        <v>852</v>
      </c>
      <c r="AF313" s="157"/>
    </row>
    <row r="314" spans="1:32" s="137" customFormat="1" ht="30.75" customHeight="1" x14ac:dyDescent="0.25">
      <c r="A314" s="160">
        <v>10407</v>
      </c>
      <c r="B314" s="159" t="s">
        <v>1099</v>
      </c>
      <c r="C314" s="159" t="s">
        <v>1100</v>
      </c>
      <c r="D314" s="159" t="s">
        <v>374</v>
      </c>
      <c r="E314" s="175">
        <v>1</v>
      </c>
      <c r="F314" s="158" t="s">
        <v>635</v>
      </c>
      <c r="G314" s="163"/>
      <c r="H314" s="159" t="s">
        <v>1091</v>
      </c>
      <c r="I314" s="155"/>
      <c r="J314" s="155"/>
      <c r="K314" s="155"/>
      <c r="L314" s="155"/>
      <c r="M314" s="157"/>
      <c r="N314" s="157"/>
      <c r="O314" s="157"/>
      <c r="P314" s="157"/>
      <c r="Q314" s="157"/>
      <c r="R314" s="157"/>
      <c r="S314" s="157"/>
      <c r="T314" s="157"/>
      <c r="U314" s="157"/>
      <c r="V314" s="157"/>
      <c r="W314" s="157"/>
      <c r="X314" s="158" t="s">
        <v>676</v>
      </c>
      <c r="Y314" s="158" t="s">
        <v>957</v>
      </c>
      <c r="Z314" s="158">
        <v>54</v>
      </c>
      <c r="AA314" s="158">
        <v>69</v>
      </c>
      <c r="AB314" s="158">
        <v>84</v>
      </c>
      <c r="AC314" s="158">
        <v>85</v>
      </c>
      <c r="AD314" s="158" t="s">
        <v>852</v>
      </c>
      <c r="AE314" s="158" t="s">
        <v>1099</v>
      </c>
      <c r="AF314" s="157"/>
    </row>
    <row r="315" spans="1:32" s="137" customFormat="1" ht="30.75" customHeight="1" x14ac:dyDescent="0.25">
      <c r="A315" s="160">
        <v>10408</v>
      </c>
      <c r="B315" s="159" t="s">
        <v>1101</v>
      </c>
      <c r="C315" s="159" t="s">
        <v>1102</v>
      </c>
      <c r="D315" s="159" t="s">
        <v>374</v>
      </c>
      <c r="E315" s="175">
        <v>2</v>
      </c>
      <c r="F315" s="158" t="s">
        <v>635</v>
      </c>
      <c r="G315" s="163"/>
      <c r="H315" s="159" t="s">
        <v>1091</v>
      </c>
      <c r="I315" s="155"/>
      <c r="J315" s="155"/>
      <c r="K315" s="155"/>
      <c r="L315" s="155"/>
      <c r="M315" s="157"/>
      <c r="N315" s="157"/>
      <c r="O315" s="157"/>
      <c r="P315" s="157"/>
      <c r="Q315" s="157"/>
      <c r="R315" s="157"/>
      <c r="S315" s="157"/>
      <c r="T315" s="157"/>
      <c r="U315" s="157"/>
      <c r="V315" s="157"/>
      <c r="W315" s="157"/>
      <c r="X315" s="158" t="s">
        <v>676</v>
      </c>
      <c r="Y315" s="158" t="s">
        <v>270</v>
      </c>
      <c r="Z315" s="158">
        <v>54</v>
      </c>
      <c r="AA315" s="158">
        <v>69</v>
      </c>
      <c r="AB315" s="158">
        <v>84</v>
      </c>
      <c r="AC315" s="158">
        <v>85</v>
      </c>
      <c r="AD315" s="158" t="s">
        <v>852</v>
      </c>
      <c r="AE315" s="158" t="s">
        <v>273</v>
      </c>
      <c r="AF315" s="157"/>
    </row>
    <row r="316" spans="1:32" s="137" customFormat="1" ht="30.75" customHeight="1" x14ac:dyDescent="0.25">
      <c r="A316" s="160">
        <v>10409</v>
      </c>
      <c r="B316" s="159" t="s">
        <v>1103</v>
      </c>
      <c r="C316" s="159" t="s">
        <v>1104</v>
      </c>
      <c r="D316" s="159" t="s">
        <v>374</v>
      </c>
      <c r="E316" s="175">
        <v>2</v>
      </c>
      <c r="F316" s="158" t="s">
        <v>635</v>
      </c>
      <c r="G316" s="163"/>
      <c r="H316" s="159" t="s">
        <v>1091</v>
      </c>
      <c r="I316" s="155"/>
      <c r="J316" s="155"/>
      <c r="K316" s="155"/>
      <c r="L316" s="155"/>
      <c r="M316" s="157"/>
      <c r="N316" s="157"/>
      <c r="O316" s="157"/>
      <c r="P316" s="157"/>
      <c r="Q316" s="157"/>
      <c r="R316" s="157"/>
      <c r="S316" s="157"/>
      <c r="T316" s="157"/>
      <c r="U316" s="157"/>
      <c r="V316" s="157"/>
      <c r="W316" s="157"/>
      <c r="X316" s="158" t="s">
        <v>329</v>
      </c>
      <c r="Y316" s="158" t="s">
        <v>270</v>
      </c>
      <c r="Z316" s="158" t="s">
        <v>271</v>
      </c>
      <c r="AA316" s="158" t="s">
        <v>271</v>
      </c>
      <c r="AB316" s="158" t="s">
        <v>271</v>
      </c>
      <c r="AC316" s="158" t="s">
        <v>271</v>
      </c>
      <c r="AD316" s="158" t="s">
        <v>852</v>
      </c>
      <c r="AE316" s="158" t="s">
        <v>273</v>
      </c>
      <c r="AF316" s="157"/>
    </row>
    <row r="317" spans="1:32" s="137" customFormat="1" ht="30.75" customHeight="1" x14ac:dyDescent="0.25">
      <c r="A317" s="160">
        <v>10410</v>
      </c>
      <c r="B317" s="159" t="s">
        <v>1105</v>
      </c>
      <c r="C317" s="159" t="s">
        <v>1106</v>
      </c>
      <c r="D317" s="159" t="s">
        <v>374</v>
      </c>
      <c r="E317" s="175">
        <v>2</v>
      </c>
      <c r="F317" s="158" t="s">
        <v>635</v>
      </c>
      <c r="G317" s="163"/>
      <c r="H317" s="159" t="s">
        <v>1091</v>
      </c>
      <c r="I317" s="155"/>
      <c r="J317" s="155"/>
      <c r="K317" s="155"/>
      <c r="L317" s="155"/>
      <c r="M317" s="157"/>
      <c r="N317" s="157"/>
      <c r="O317" s="157"/>
      <c r="P317" s="157"/>
      <c r="Q317" s="157"/>
      <c r="R317" s="157"/>
      <c r="S317" s="157"/>
      <c r="T317" s="157"/>
      <c r="U317" s="157"/>
      <c r="V317" s="157"/>
      <c r="W317" s="157"/>
      <c r="X317" s="158" t="s">
        <v>676</v>
      </c>
      <c r="Y317" s="158" t="s">
        <v>270</v>
      </c>
      <c r="Z317" s="158">
        <v>59</v>
      </c>
      <c r="AA317" s="158">
        <v>74</v>
      </c>
      <c r="AB317" s="158">
        <v>89</v>
      </c>
      <c r="AC317" s="158">
        <v>90</v>
      </c>
      <c r="AD317" s="158" t="s">
        <v>852</v>
      </c>
      <c r="AE317" s="158" t="s">
        <v>273</v>
      </c>
      <c r="AF317" s="157"/>
    </row>
    <row r="318" spans="1:32" s="137" customFormat="1" ht="30.75" customHeight="1" x14ac:dyDescent="0.25">
      <c r="A318" s="160">
        <v>10411</v>
      </c>
      <c r="B318" s="159" t="s">
        <v>1107</v>
      </c>
      <c r="C318" s="159" t="s">
        <v>1108</v>
      </c>
      <c r="D318" s="159" t="s">
        <v>374</v>
      </c>
      <c r="E318" s="175">
        <v>2</v>
      </c>
      <c r="F318" s="158" t="s">
        <v>635</v>
      </c>
      <c r="G318" s="163"/>
      <c r="H318" s="159" t="s">
        <v>1091</v>
      </c>
      <c r="I318" s="155"/>
      <c r="J318" s="155"/>
      <c r="K318" s="155"/>
      <c r="L318" s="155"/>
      <c r="M318" s="157"/>
      <c r="N318" s="157"/>
      <c r="O318" s="157"/>
      <c r="P318" s="157"/>
      <c r="Q318" s="157"/>
      <c r="R318" s="157"/>
      <c r="S318" s="157"/>
      <c r="T318" s="157"/>
      <c r="U318" s="157"/>
      <c r="V318" s="157"/>
      <c r="W318" s="157"/>
      <c r="X318" s="158" t="s">
        <v>329</v>
      </c>
      <c r="Y318" s="158" t="s">
        <v>270</v>
      </c>
      <c r="Z318" s="158">
        <v>59</v>
      </c>
      <c r="AA318" s="158">
        <v>74</v>
      </c>
      <c r="AB318" s="158">
        <v>89</v>
      </c>
      <c r="AC318" s="158">
        <v>90</v>
      </c>
      <c r="AD318" s="158" t="s">
        <v>852</v>
      </c>
      <c r="AE318" s="158" t="s">
        <v>273</v>
      </c>
      <c r="AF318" s="157"/>
    </row>
    <row r="319" spans="1:32" s="137" customFormat="1" ht="30.75" customHeight="1" x14ac:dyDescent="0.25">
      <c r="A319" s="160">
        <v>10412</v>
      </c>
      <c r="B319" s="159" t="s">
        <v>1109</v>
      </c>
      <c r="C319" s="159" t="s">
        <v>1110</v>
      </c>
      <c r="D319" s="159" t="s">
        <v>374</v>
      </c>
      <c r="E319" s="175">
        <v>2</v>
      </c>
      <c r="F319" s="158" t="s">
        <v>635</v>
      </c>
      <c r="G319" s="163"/>
      <c r="H319" s="159" t="s">
        <v>1091</v>
      </c>
      <c r="I319" s="155"/>
      <c r="J319" s="155"/>
      <c r="K319" s="155"/>
      <c r="L319" s="155"/>
      <c r="M319" s="157"/>
      <c r="N319" s="157"/>
      <c r="O319" s="157"/>
      <c r="P319" s="157"/>
      <c r="Q319" s="157"/>
      <c r="R319" s="157"/>
      <c r="S319" s="157"/>
      <c r="T319" s="157"/>
      <c r="U319" s="157"/>
      <c r="V319" s="157"/>
      <c r="W319" s="157"/>
      <c r="X319" s="158" t="s">
        <v>676</v>
      </c>
      <c r="Y319" s="158" t="s">
        <v>270</v>
      </c>
      <c r="Z319" s="158">
        <v>54</v>
      </c>
      <c r="AA319" s="158">
        <v>69</v>
      </c>
      <c r="AB319" s="158">
        <v>84</v>
      </c>
      <c r="AC319" s="158">
        <v>85</v>
      </c>
      <c r="AD319" s="158" t="s">
        <v>852</v>
      </c>
      <c r="AE319" s="158" t="s">
        <v>273</v>
      </c>
      <c r="AF319" s="157"/>
    </row>
    <row r="320" spans="1:32" s="137" customFormat="1" ht="30.75" customHeight="1" x14ac:dyDescent="0.25">
      <c r="A320" s="160">
        <v>10413</v>
      </c>
      <c r="B320" s="159" t="s">
        <v>1111</v>
      </c>
      <c r="C320" s="159" t="s">
        <v>1112</v>
      </c>
      <c r="D320" s="159" t="s">
        <v>374</v>
      </c>
      <c r="E320" s="175">
        <v>2</v>
      </c>
      <c r="F320" s="158" t="s">
        <v>635</v>
      </c>
      <c r="G320" s="163"/>
      <c r="H320" s="159" t="s">
        <v>1091</v>
      </c>
      <c r="I320" s="155"/>
      <c r="J320" s="155"/>
      <c r="K320" s="155"/>
      <c r="L320" s="155"/>
      <c r="M320" s="157"/>
      <c r="N320" s="157"/>
      <c r="O320" s="157"/>
      <c r="P320" s="157"/>
      <c r="Q320" s="157"/>
      <c r="R320" s="157"/>
      <c r="S320" s="157"/>
      <c r="T320" s="157"/>
      <c r="U320" s="157"/>
      <c r="V320" s="157"/>
      <c r="W320" s="157"/>
      <c r="X320" s="158" t="s">
        <v>676</v>
      </c>
      <c r="Y320" s="158" t="s">
        <v>270</v>
      </c>
      <c r="Z320" s="158">
        <v>54</v>
      </c>
      <c r="AA320" s="158">
        <v>69</v>
      </c>
      <c r="AB320" s="158">
        <v>84</v>
      </c>
      <c r="AC320" s="158">
        <v>85</v>
      </c>
      <c r="AD320" s="158" t="s">
        <v>852</v>
      </c>
      <c r="AE320" s="158" t="s">
        <v>273</v>
      </c>
      <c r="AF320" s="157"/>
    </row>
    <row r="321" spans="1:32" s="137" customFormat="1" ht="30.75" customHeight="1" x14ac:dyDescent="0.25">
      <c r="A321" s="160">
        <v>10415</v>
      </c>
      <c r="B321" s="159" t="s">
        <v>1113</v>
      </c>
      <c r="C321" s="159" t="s">
        <v>1114</v>
      </c>
      <c r="D321" s="159" t="s">
        <v>374</v>
      </c>
      <c r="E321" s="175">
        <v>2</v>
      </c>
      <c r="F321" s="158" t="s">
        <v>635</v>
      </c>
      <c r="G321" s="163"/>
      <c r="H321" s="159" t="s">
        <v>1091</v>
      </c>
      <c r="I321" s="155"/>
      <c r="J321" s="155"/>
      <c r="K321" s="155"/>
      <c r="L321" s="155"/>
      <c r="M321" s="157"/>
      <c r="N321" s="157"/>
      <c r="O321" s="157"/>
      <c r="P321" s="157"/>
      <c r="Q321" s="157"/>
      <c r="R321" s="157"/>
      <c r="S321" s="157"/>
      <c r="T321" s="157"/>
      <c r="U321" s="157"/>
      <c r="V321" s="157"/>
      <c r="W321" s="157"/>
      <c r="X321" s="158" t="s">
        <v>329</v>
      </c>
      <c r="Y321" s="158" t="s">
        <v>270</v>
      </c>
      <c r="Z321" s="158">
        <v>54</v>
      </c>
      <c r="AA321" s="158">
        <v>69</v>
      </c>
      <c r="AB321" s="158">
        <v>84</v>
      </c>
      <c r="AC321" s="158">
        <v>85</v>
      </c>
      <c r="AD321" s="158" t="s">
        <v>852</v>
      </c>
      <c r="AE321" s="158" t="s">
        <v>273</v>
      </c>
      <c r="AF321" s="157"/>
    </row>
    <row r="322" spans="1:32" s="137" customFormat="1" ht="30.75" customHeight="1" x14ac:dyDescent="0.25">
      <c r="A322" s="160">
        <v>10416</v>
      </c>
      <c r="B322" s="159" t="s">
        <v>1115</v>
      </c>
      <c r="C322" s="159" t="s">
        <v>1116</v>
      </c>
      <c r="D322" s="159" t="s">
        <v>374</v>
      </c>
      <c r="E322" s="175">
        <v>2</v>
      </c>
      <c r="F322" s="158" t="s">
        <v>635</v>
      </c>
      <c r="G322" s="163"/>
      <c r="H322" s="159" t="s">
        <v>1091</v>
      </c>
      <c r="I322" s="155"/>
      <c r="J322" s="155"/>
      <c r="K322" s="155"/>
      <c r="L322" s="155"/>
      <c r="M322" s="157"/>
      <c r="N322" s="157"/>
      <c r="O322" s="157"/>
      <c r="P322" s="157"/>
      <c r="Q322" s="157"/>
      <c r="R322" s="157"/>
      <c r="S322" s="157"/>
      <c r="T322" s="157"/>
      <c r="U322" s="157"/>
      <c r="V322" s="157"/>
      <c r="W322" s="157"/>
      <c r="X322" s="158" t="s">
        <v>676</v>
      </c>
      <c r="Y322" s="158" t="s">
        <v>270</v>
      </c>
      <c r="Z322" s="158" t="s">
        <v>271</v>
      </c>
      <c r="AA322" s="158" t="s">
        <v>271</v>
      </c>
      <c r="AB322" s="158" t="s">
        <v>271</v>
      </c>
      <c r="AC322" s="158" t="s">
        <v>271</v>
      </c>
      <c r="AD322" s="158" t="s">
        <v>852</v>
      </c>
      <c r="AE322" s="158" t="s">
        <v>273</v>
      </c>
      <c r="AF322" s="157"/>
    </row>
    <row r="323" spans="1:32" s="137" customFormat="1" ht="30.75" customHeight="1" x14ac:dyDescent="0.25">
      <c r="A323" s="160">
        <v>10418</v>
      </c>
      <c r="B323" s="159" t="s">
        <v>1117</v>
      </c>
      <c r="C323" s="159" t="s">
        <v>1118</v>
      </c>
      <c r="D323" s="159" t="s">
        <v>374</v>
      </c>
      <c r="E323" s="175">
        <v>2</v>
      </c>
      <c r="F323" s="158" t="s">
        <v>635</v>
      </c>
      <c r="G323" s="163"/>
      <c r="H323" s="159" t="s">
        <v>1091</v>
      </c>
      <c r="I323" s="155"/>
      <c r="J323" s="155"/>
      <c r="K323" s="155"/>
      <c r="L323" s="155"/>
      <c r="M323" s="157"/>
      <c r="N323" s="157"/>
      <c r="O323" s="157"/>
      <c r="P323" s="157"/>
      <c r="Q323" s="157"/>
      <c r="R323" s="157"/>
      <c r="S323" s="157"/>
      <c r="T323" s="157"/>
      <c r="U323" s="157"/>
      <c r="V323" s="157"/>
      <c r="W323" s="157"/>
      <c r="X323" s="158" t="s">
        <v>329</v>
      </c>
      <c r="Y323" s="158" t="s">
        <v>270</v>
      </c>
      <c r="Z323" s="158">
        <v>59</v>
      </c>
      <c r="AA323" s="158">
        <v>74</v>
      </c>
      <c r="AB323" s="158">
        <v>89</v>
      </c>
      <c r="AC323" s="158">
        <v>90</v>
      </c>
      <c r="AD323" s="158" t="s">
        <v>852</v>
      </c>
      <c r="AE323" s="158" t="s">
        <v>273</v>
      </c>
      <c r="AF323" s="157"/>
    </row>
    <row r="324" spans="1:32" s="137" customFormat="1" ht="30.75" customHeight="1" x14ac:dyDescent="0.25">
      <c r="A324" s="160">
        <v>10419</v>
      </c>
      <c r="B324" s="159" t="s">
        <v>1119</v>
      </c>
      <c r="C324" s="159" t="s">
        <v>1120</v>
      </c>
      <c r="D324" s="159" t="s">
        <v>374</v>
      </c>
      <c r="E324" s="175">
        <v>2</v>
      </c>
      <c r="F324" s="158" t="s">
        <v>635</v>
      </c>
      <c r="G324" s="163"/>
      <c r="H324" s="159" t="s">
        <v>1091</v>
      </c>
      <c r="I324" s="155"/>
      <c r="J324" s="155"/>
      <c r="K324" s="155"/>
      <c r="L324" s="155"/>
      <c r="M324" s="157"/>
      <c r="N324" s="157"/>
      <c r="O324" s="157"/>
      <c r="P324" s="157"/>
      <c r="Q324" s="157"/>
      <c r="R324" s="157"/>
      <c r="S324" s="157"/>
      <c r="T324" s="157"/>
      <c r="U324" s="157"/>
      <c r="V324" s="157"/>
      <c r="W324" s="157"/>
      <c r="X324" s="158" t="s">
        <v>676</v>
      </c>
      <c r="Y324" s="158" t="s">
        <v>270</v>
      </c>
      <c r="Z324" s="158" t="s">
        <v>271</v>
      </c>
      <c r="AA324" s="158" t="s">
        <v>271</v>
      </c>
      <c r="AB324" s="158" t="s">
        <v>271</v>
      </c>
      <c r="AC324" s="158" t="s">
        <v>271</v>
      </c>
      <c r="AD324" s="158" t="s">
        <v>852</v>
      </c>
      <c r="AE324" s="158" t="s">
        <v>273</v>
      </c>
      <c r="AF324" s="157"/>
    </row>
    <row r="325" spans="1:32" s="137" customFormat="1" ht="30.75" customHeight="1" x14ac:dyDescent="0.25">
      <c r="A325" s="160">
        <v>10421</v>
      </c>
      <c r="B325" s="159" t="s">
        <v>1121</v>
      </c>
      <c r="C325" s="159" t="s">
        <v>1122</v>
      </c>
      <c r="D325" s="159" t="s">
        <v>374</v>
      </c>
      <c r="E325" s="175">
        <v>2</v>
      </c>
      <c r="F325" s="158" t="s">
        <v>635</v>
      </c>
      <c r="G325" s="158" t="s">
        <v>635</v>
      </c>
      <c r="H325" s="159" t="s">
        <v>1091</v>
      </c>
      <c r="I325" s="155"/>
      <c r="J325" s="155"/>
      <c r="K325" s="155"/>
      <c r="L325" s="155"/>
      <c r="M325" s="157"/>
      <c r="N325" s="157"/>
      <c r="O325" s="157"/>
      <c r="P325" s="157"/>
      <c r="Q325" s="157"/>
      <c r="R325" s="157"/>
      <c r="S325" s="157"/>
      <c r="T325" s="157"/>
      <c r="U325" s="157"/>
      <c r="V325" s="157"/>
      <c r="W325" s="157"/>
      <c r="X325" s="158" t="s">
        <v>329</v>
      </c>
      <c r="Y325" s="158" t="s">
        <v>270</v>
      </c>
      <c r="Z325" s="158">
        <v>54</v>
      </c>
      <c r="AA325" s="158">
        <v>69</v>
      </c>
      <c r="AB325" s="158">
        <v>84</v>
      </c>
      <c r="AC325" s="158">
        <v>85</v>
      </c>
      <c r="AD325" s="158" t="s">
        <v>852</v>
      </c>
      <c r="AE325" s="158" t="s">
        <v>273</v>
      </c>
      <c r="AF325" s="157"/>
    </row>
    <row r="326" spans="1:32" s="137" customFormat="1" ht="30.75" customHeight="1" x14ac:dyDescent="0.25">
      <c r="A326" s="160">
        <v>10424</v>
      </c>
      <c r="B326" s="159" t="s">
        <v>1123</v>
      </c>
      <c r="C326" s="159" t="s">
        <v>1124</v>
      </c>
      <c r="D326" s="159" t="s">
        <v>374</v>
      </c>
      <c r="E326" s="175">
        <v>2</v>
      </c>
      <c r="F326" s="158" t="s">
        <v>635</v>
      </c>
      <c r="G326" s="163"/>
      <c r="H326" s="159" t="s">
        <v>1091</v>
      </c>
      <c r="I326" s="155"/>
      <c r="J326" s="155"/>
      <c r="K326" s="155"/>
      <c r="L326" s="155"/>
      <c r="M326" s="157"/>
      <c r="N326" s="157"/>
      <c r="O326" s="157"/>
      <c r="P326" s="157"/>
      <c r="Q326" s="157"/>
      <c r="R326" s="157"/>
      <c r="S326" s="157"/>
      <c r="T326" s="157"/>
      <c r="U326" s="157"/>
      <c r="V326" s="157"/>
      <c r="W326" s="157"/>
      <c r="X326" s="158" t="s">
        <v>676</v>
      </c>
      <c r="Y326" s="158" t="s">
        <v>270</v>
      </c>
      <c r="Z326" s="158">
        <v>59</v>
      </c>
      <c r="AA326" s="158">
        <v>74</v>
      </c>
      <c r="AB326" s="158">
        <v>89</v>
      </c>
      <c r="AC326" s="158">
        <v>90</v>
      </c>
      <c r="AD326" s="158" t="s">
        <v>852</v>
      </c>
      <c r="AE326" s="158" t="s">
        <v>273</v>
      </c>
      <c r="AF326" s="157"/>
    </row>
    <row r="327" spans="1:32" s="137" customFormat="1" ht="30.75" customHeight="1" x14ac:dyDescent="0.25">
      <c r="A327" s="160">
        <v>10425</v>
      </c>
      <c r="B327" s="159" t="s">
        <v>1125</v>
      </c>
      <c r="C327" s="159" t="s">
        <v>1126</v>
      </c>
      <c r="D327" s="159" t="s">
        <v>374</v>
      </c>
      <c r="E327" s="175">
        <v>2</v>
      </c>
      <c r="F327" s="158" t="s">
        <v>635</v>
      </c>
      <c r="G327" s="163"/>
      <c r="H327" s="159" t="s">
        <v>1091</v>
      </c>
      <c r="I327" s="155"/>
      <c r="J327" s="155"/>
      <c r="K327" s="155"/>
      <c r="L327" s="155"/>
      <c r="M327" s="157"/>
      <c r="N327" s="157"/>
      <c r="O327" s="157"/>
      <c r="P327" s="157"/>
      <c r="Q327" s="157"/>
      <c r="R327" s="157"/>
      <c r="S327" s="157"/>
      <c r="T327" s="157"/>
      <c r="U327" s="157"/>
      <c r="V327" s="157"/>
      <c r="W327" s="157"/>
      <c r="X327" s="158" t="s">
        <v>676</v>
      </c>
      <c r="Y327" s="158" t="s">
        <v>270</v>
      </c>
      <c r="Z327" s="158">
        <v>59</v>
      </c>
      <c r="AA327" s="158">
        <v>74</v>
      </c>
      <c r="AB327" s="158">
        <v>89</v>
      </c>
      <c r="AC327" s="158">
        <v>90</v>
      </c>
      <c r="AD327" s="158" t="s">
        <v>852</v>
      </c>
      <c r="AE327" s="158" t="s">
        <v>273</v>
      </c>
      <c r="AF327" s="157"/>
    </row>
    <row r="328" spans="1:32" s="137" customFormat="1" ht="30.75" customHeight="1" x14ac:dyDescent="0.25">
      <c r="A328" s="160">
        <v>10426</v>
      </c>
      <c r="B328" s="159" t="s">
        <v>1127</v>
      </c>
      <c r="C328" s="159" t="s">
        <v>1126</v>
      </c>
      <c r="D328" s="159" t="s">
        <v>374</v>
      </c>
      <c r="E328" s="175">
        <v>2</v>
      </c>
      <c r="F328" s="158" t="s">
        <v>635</v>
      </c>
      <c r="G328" s="163"/>
      <c r="H328" s="159" t="s">
        <v>1091</v>
      </c>
      <c r="I328" s="155"/>
      <c r="J328" s="155"/>
      <c r="K328" s="155"/>
      <c r="L328" s="155"/>
      <c r="M328" s="157"/>
      <c r="N328" s="157"/>
      <c r="O328" s="157"/>
      <c r="P328" s="157"/>
      <c r="Q328" s="157"/>
      <c r="R328" s="157"/>
      <c r="S328" s="157"/>
      <c r="T328" s="157"/>
      <c r="U328" s="157"/>
      <c r="V328" s="157"/>
      <c r="W328" s="157"/>
      <c r="X328" s="158" t="s">
        <v>676</v>
      </c>
      <c r="Y328" s="158" t="s">
        <v>270</v>
      </c>
      <c r="Z328" s="158">
        <v>59</v>
      </c>
      <c r="AA328" s="158">
        <v>74</v>
      </c>
      <c r="AB328" s="158">
        <v>89</v>
      </c>
      <c r="AC328" s="158">
        <v>90</v>
      </c>
      <c r="AD328" s="158" t="s">
        <v>852</v>
      </c>
      <c r="AE328" s="158" t="s">
        <v>273</v>
      </c>
      <c r="AF328" s="157"/>
    </row>
    <row r="329" spans="1:32" s="137" customFormat="1" ht="30.75" customHeight="1" x14ac:dyDescent="0.25">
      <c r="A329" s="160">
        <v>10427</v>
      </c>
      <c r="B329" s="159" t="s">
        <v>1128</v>
      </c>
      <c r="C329" s="159" t="s">
        <v>1129</v>
      </c>
      <c r="D329" s="159" t="s">
        <v>374</v>
      </c>
      <c r="E329" s="175">
        <v>2</v>
      </c>
      <c r="F329" s="158" t="s">
        <v>635</v>
      </c>
      <c r="G329" s="163"/>
      <c r="H329" s="159" t="s">
        <v>1091</v>
      </c>
      <c r="I329" s="155"/>
      <c r="J329" s="155"/>
      <c r="K329" s="155"/>
      <c r="L329" s="155"/>
      <c r="M329" s="157"/>
      <c r="N329" s="157"/>
      <c r="O329" s="157"/>
      <c r="P329" s="157"/>
      <c r="Q329" s="157"/>
      <c r="R329" s="157"/>
      <c r="S329" s="157"/>
      <c r="T329" s="157"/>
      <c r="U329" s="157"/>
      <c r="V329" s="157"/>
      <c r="W329" s="157"/>
      <c r="X329" s="158" t="s">
        <v>676</v>
      </c>
      <c r="Y329" s="158" t="s">
        <v>270</v>
      </c>
      <c r="Z329" s="158">
        <v>59</v>
      </c>
      <c r="AA329" s="158">
        <v>74</v>
      </c>
      <c r="AB329" s="158">
        <v>89</v>
      </c>
      <c r="AC329" s="158">
        <v>90</v>
      </c>
      <c r="AD329" s="158" t="s">
        <v>852</v>
      </c>
      <c r="AE329" s="158" t="s">
        <v>273</v>
      </c>
      <c r="AF329" s="157"/>
    </row>
    <row r="330" spans="1:32" s="137" customFormat="1" ht="30.75" customHeight="1" x14ac:dyDescent="0.25">
      <c r="A330" s="160">
        <v>10429</v>
      </c>
      <c r="B330" s="159" t="s">
        <v>1130</v>
      </c>
      <c r="C330" s="159" t="s">
        <v>1131</v>
      </c>
      <c r="D330" s="159" t="s">
        <v>374</v>
      </c>
      <c r="E330" s="175">
        <v>1</v>
      </c>
      <c r="F330" s="158" t="s">
        <v>635</v>
      </c>
      <c r="G330" s="163"/>
      <c r="H330" s="159" t="s">
        <v>1091</v>
      </c>
      <c r="I330" s="155"/>
      <c r="J330" s="155"/>
      <c r="K330" s="155"/>
      <c r="L330" s="155"/>
      <c r="M330" s="157"/>
      <c r="N330" s="157"/>
      <c r="O330" s="157"/>
      <c r="P330" s="157"/>
      <c r="Q330" s="157"/>
      <c r="R330" s="157"/>
      <c r="S330" s="157"/>
      <c r="T330" s="157"/>
      <c r="U330" s="157"/>
      <c r="V330" s="157"/>
      <c r="W330" s="157"/>
      <c r="X330" s="158" t="s">
        <v>676</v>
      </c>
      <c r="Y330" s="158" t="s">
        <v>270</v>
      </c>
      <c r="Z330" s="158">
        <v>54</v>
      </c>
      <c r="AA330" s="158">
        <v>69</v>
      </c>
      <c r="AB330" s="158">
        <v>84</v>
      </c>
      <c r="AC330" s="158">
        <v>85</v>
      </c>
      <c r="AD330" s="158" t="s">
        <v>852</v>
      </c>
      <c r="AE330" s="158">
        <v>10429</v>
      </c>
      <c r="AF330" s="157"/>
    </row>
    <row r="331" spans="1:32" s="137" customFormat="1" ht="30.75" customHeight="1" x14ac:dyDescent="0.25">
      <c r="A331" s="160">
        <v>10430</v>
      </c>
      <c r="B331" s="159" t="s">
        <v>1132</v>
      </c>
      <c r="C331" s="159" t="s">
        <v>1133</v>
      </c>
      <c r="D331" s="159" t="s">
        <v>374</v>
      </c>
      <c r="E331" s="175">
        <v>2</v>
      </c>
      <c r="F331" s="158" t="s">
        <v>635</v>
      </c>
      <c r="G331" s="163"/>
      <c r="H331" s="159" t="s">
        <v>1091</v>
      </c>
      <c r="I331" s="155"/>
      <c r="J331" s="155"/>
      <c r="K331" s="155"/>
      <c r="L331" s="159" t="s">
        <v>1134</v>
      </c>
      <c r="M331" s="157"/>
      <c r="N331" s="157"/>
      <c r="O331" s="157"/>
      <c r="P331" s="157"/>
      <c r="Q331" s="157"/>
      <c r="R331" s="157"/>
      <c r="S331" s="157"/>
      <c r="T331" s="157"/>
      <c r="U331" s="157"/>
      <c r="V331" s="157"/>
      <c r="W331" s="157"/>
      <c r="X331" s="158" t="s">
        <v>676</v>
      </c>
      <c r="Y331" s="158" t="s">
        <v>270</v>
      </c>
      <c r="Z331" s="158">
        <v>54</v>
      </c>
      <c r="AA331" s="158">
        <v>69</v>
      </c>
      <c r="AB331" s="158">
        <v>84</v>
      </c>
      <c r="AC331" s="158">
        <v>85</v>
      </c>
      <c r="AD331" s="158" t="s">
        <v>852</v>
      </c>
      <c r="AE331" s="158" t="s">
        <v>273</v>
      </c>
      <c r="AF331" s="157"/>
    </row>
    <row r="332" spans="1:32" s="137" customFormat="1" ht="30.75" customHeight="1" x14ac:dyDescent="0.25">
      <c r="A332" s="160">
        <v>10431</v>
      </c>
      <c r="B332" s="159" t="s">
        <v>1135</v>
      </c>
      <c r="C332" s="159" t="s">
        <v>1136</v>
      </c>
      <c r="D332" s="159" t="s">
        <v>374</v>
      </c>
      <c r="E332" s="175">
        <v>2</v>
      </c>
      <c r="F332" s="158" t="s">
        <v>635</v>
      </c>
      <c r="G332" s="163"/>
      <c r="H332" s="159" t="s">
        <v>1091</v>
      </c>
      <c r="I332" s="155"/>
      <c r="J332" s="155"/>
      <c r="K332" s="155"/>
      <c r="L332" s="155"/>
      <c r="M332" s="157"/>
      <c r="N332" s="157"/>
      <c r="O332" s="157"/>
      <c r="P332" s="157"/>
      <c r="Q332" s="157"/>
      <c r="R332" s="157"/>
      <c r="S332" s="157"/>
      <c r="T332" s="157"/>
      <c r="U332" s="157"/>
      <c r="V332" s="157"/>
      <c r="W332" s="157"/>
      <c r="X332" s="158" t="s">
        <v>676</v>
      </c>
      <c r="Y332" s="158" t="s">
        <v>270</v>
      </c>
      <c r="Z332" s="158" t="s">
        <v>271</v>
      </c>
      <c r="AA332" s="158" t="s">
        <v>271</v>
      </c>
      <c r="AB332" s="158" t="s">
        <v>271</v>
      </c>
      <c r="AC332" s="158" t="s">
        <v>271</v>
      </c>
      <c r="AD332" s="158" t="s">
        <v>852</v>
      </c>
      <c r="AE332" s="158" t="s">
        <v>273</v>
      </c>
      <c r="AF332" s="157"/>
    </row>
    <row r="333" spans="1:32" s="137" customFormat="1" ht="30.75" customHeight="1" x14ac:dyDescent="0.25">
      <c r="A333" s="160">
        <v>10432</v>
      </c>
      <c r="B333" s="159" t="s">
        <v>1137</v>
      </c>
      <c r="C333" s="159" t="s">
        <v>1138</v>
      </c>
      <c r="D333" s="159" t="s">
        <v>374</v>
      </c>
      <c r="E333" s="175">
        <v>1</v>
      </c>
      <c r="F333" s="158" t="s">
        <v>635</v>
      </c>
      <c r="G333" s="163"/>
      <c r="H333" s="159" t="s">
        <v>1091</v>
      </c>
      <c r="I333" s="155"/>
      <c r="J333" s="155"/>
      <c r="K333" s="155"/>
      <c r="L333" s="155"/>
      <c r="M333" s="157"/>
      <c r="N333" s="157"/>
      <c r="O333" s="157"/>
      <c r="P333" s="157"/>
      <c r="Q333" s="157"/>
      <c r="R333" s="157"/>
      <c r="S333" s="157"/>
      <c r="T333" s="157"/>
      <c r="U333" s="157"/>
      <c r="V333" s="157"/>
      <c r="W333" s="157"/>
      <c r="X333" s="158" t="s">
        <v>676</v>
      </c>
      <c r="Y333" s="158" t="s">
        <v>270</v>
      </c>
      <c r="Z333" s="158" t="s">
        <v>271</v>
      </c>
      <c r="AA333" s="158" t="s">
        <v>271</v>
      </c>
      <c r="AB333" s="158" t="s">
        <v>271</v>
      </c>
      <c r="AC333" s="158" t="s">
        <v>271</v>
      </c>
      <c r="AD333" s="158" t="s">
        <v>852</v>
      </c>
      <c r="AE333" s="158" t="s">
        <v>273</v>
      </c>
      <c r="AF333" s="157"/>
    </row>
    <row r="334" spans="1:32" s="137" customFormat="1" ht="30.75" customHeight="1" x14ac:dyDescent="0.25">
      <c r="A334" s="160">
        <v>10433</v>
      </c>
      <c r="B334" s="159" t="s">
        <v>1139</v>
      </c>
      <c r="C334" s="159" t="s">
        <v>1140</v>
      </c>
      <c r="D334" s="159" t="s">
        <v>374</v>
      </c>
      <c r="E334" s="175">
        <v>1</v>
      </c>
      <c r="F334" s="158" t="s">
        <v>635</v>
      </c>
      <c r="G334" s="163"/>
      <c r="H334" s="159" t="s">
        <v>1091</v>
      </c>
      <c r="I334" s="155"/>
      <c r="J334" s="155"/>
      <c r="K334" s="155"/>
      <c r="L334" s="155"/>
      <c r="M334" s="157"/>
      <c r="N334" s="157"/>
      <c r="O334" s="157"/>
      <c r="P334" s="157"/>
      <c r="Q334" s="157"/>
      <c r="R334" s="157"/>
      <c r="S334" s="157"/>
      <c r="T334" s="157"/>
      <c r="U334" s="157"/>
      <c r="V334" s="157"/>
      <c r="W334" s="157"/>
      <c r="X334" s="158" t="s">
        <v>329</v>
      </c>
      <c r="Y334" s="158" t="s">
        <v>270</v>
      </c>
      <c r="Z334" s="158" t="s">
        <v>271</v>
      </c>
      <c r="AA334" s="158" t="s">
        <v>271</v>
      </c>
      <c r="AB334" s="158" t="s">
        <v>271</v>
      </c>
      <c r="AC334" s="158" t="s">
        <v>271</v>
      </c>
      <c r="AD334" s="158" t="s">
        <v>852</v>
      </c>
      <c r="AE334" s="158" t="s">
        <v>273</v>
      </c>
      <c r="AF334" s="157"/>
    </row>
    <row r="335" spans="1:32" s="152" customFormat="1" ht="30.75" customHeight="1" x14ac:dyDescent="0.25">
      <c r="A335" s="171">
        <v>10434</v>
      </c>
      <c r="B335" s="159" t="s">
        <v>1141</v>
      </c>
      <c r="C335" s="159"/>
      <c r="D335" s="159" t="s">
        <v>374</v>
      </c>
      <c r="E335" s="175">
        <v>1</v>
      </c>
      <c r="F335" s="158" t="s">
        <v>635</v>
      </c>
      <c r="G335" s="163"/>
      <c r="H335" s="159" t="s">
        <v>1091</v>
      </c>
      <c r="I335" s="159"/>
      <c r="J335" s="159"/>
      <c r="K335" s="159"/>
      <c r="L335" s="159"/>
      <c r="M335" s="158"/>
      <c r="N335" s="158"/>
      <c r="O335" s="158"/>
      <c r="P335" s="158"/>
      <c r="Q335" s="158"/>
      <c r="R335" s="158"/>
      <c r="S335" s="158"/>
      <c r="T335" s="158"/>
      <c r="U335" s="158"/>
      <c r="V335" s="158"/>
      <c r="W335" s="158"/>
      <c r="X335" s="158" t="s">
        <v>269</v>
      </c>
      <c r="Y335" s="158" t="s">
        <v>270</v>
      </c>
      <c r="Z335" s="158" t="s">
        <v>271</v>
      </c>
      <c r="AA335" s="158" t="s">
        <v>271</v>
      </c>
      <c r="AB335" s="158" t="s">
        <v>271</v>
      </c>
      <c r="AC335" s="158" t="s">
        <v>271</v>
      </c>
      <c r="AD335" s="158" t="s">
        <v>852</v>
      </c>
      <c r="AE335" s="158" t="s">
        <v>273</v>
      </c>
      <c r="AF335" s="158"/>
    </row>
    <row r="336" spans="1:32" s="137" customFormat="1" ht="30.75" customHeight="1" x14ac:dyDescent="0.25">
      <c r="A336" s="160">
        <v>10501</v>
      </c>
      <c r="B336" s="159" t="s">
        <v>1142</v>
      </c>
      <c r="C336" s="159" t="s">
        <v>1143</v>
      </c>
      <c r="D336" s="159" t="s">
        <v>374</v>
      </c>
      <c r="E336" s="175">
        <v>1</v>
      </c>
      <c r="F336" s="158" t="s">
        <v>635</v>
      </c>
      <c r="G336" s="158" t="s">
        <v>635</v>
      </c>
      <c r="H336" s="159" t="s">
        <v>1144</v>
      </c>
      <c r="I336" s="155"/>
      <c r="J336" s="155"/>
      <c r="K336" s="155"/>
      <c r="L336" s="155"/>
      <c r="M336" s="157"/>
      <c r="N336" s="157"/>
      <c r="O336" s="157"/>
      <c r="P336" s="157"/>
      <c r="Q336" s="157"/>
      <c r="R336" s="157"/>
      <c r="S336" s="157"/>
      <c r="T336" s="157"/>
      <c r="U336" s="157"/>
      <c r="V336" s="157"/>
      <c r="W336" s="157"/>
      <c r="X336" s="158" t="s">
        <v>648</v>
      </c>
      <c r="Y336" s="158" t="s">
        <v>1145</v>
      </c>
      <c r="Z336" s="158">
        <v>69</v>
      </c>
      <c r="AA336" s="158">
        <v>79</v>
      </c>
      <c r="AB336" s="158">
        <v>94</v>
      </c>
      <c r="AC336" s="158">
        <v>95</v>
      </c>
      <c r="AD336" s="158" t="s">
        <v>1146</v>
      </c>
      <c r="AE336" s="158" t="s">
        <v>273</v>
      </c>
      <c r="AF336" s="157"/>
    </row>
    <row r="337" spans="1:32" s="137" customFormat="1" ht="30.75" customHeight="1" x14ac:dyDescent="0.25">
      <c r="A337" s="160">
        <v>10502</v>
      </c>
      <c r="B337" s="159" t="s">
        <v>1147</v>
      </c>
      <c r="C337" s="159" t="s">
        <v>1148</v>
      </c>
      <c r="D337" s="159" t="s">
        <v>374</v>
      </c>
      <c r="E337" s="175">
        <v>1</v>
      </c>
      <c r="F337" s="158" t="s">
        <v>635</v>
      </c>
      <c r="G337" s="159"/>
      <c r="H337" s="159" t="s">
        <v>1144</v>
      </c>
      <c r="I337" s="155"/>
      <c r="J337" s="155"/>
      <c r="K337" s="155"/>
      <c r="L337" s="155"/>
      <c r="M337" s="157"/>
      <c r="N337" s="157"/>
      <c r="O337" s="157"/>
      <c r="P337" s="157"/>
      <c r="Q337" s="157"/>
      <c r="R337" s="157"/>
      <c r="S337" s="157"/>
      <c r="T337" s="157"/>
      <c r="U337" s="157"/>
      <c r="V337" s="157"/>
      <c r="W337" s="157"/>
      <c r="X337" s="158" t="s">
        <v>648</v>
      </c>
      <c r="Y337" s="158" t="s">
        <v>1145</v>
      </c>
      <c r="Z337" s="158">
        <v>69</v>
      </c>
      <c r="AA337" s="158">
        <v>79</v>
      </c>
      <c r="AB337" s="158">
        <v>94</v>
      </c>
      <c r="AC337" s="158">
        <v>95</v>
      </c>
      <c r="AD337" s="158" t="s">
        <v>1146</v>
      </c>
      <c r="AE337" s="158" t="s">
        <v>1149</v>
      </c>
      <c r="AF337" s="157"/>
    </row>
    <row r="338" spans="1:32" s="137" customFormat="1" ht="30.75" customHeight="1" x14ac:dyDescent="0.25">
      <c r="A338" s="160">
        <v>10503</v>
      </c>
      <c r="B338" s="159" t="s">
        <v>1150</v>
      </c>
      <c r="C338" s="159" t="s">
        <v>1151</v>
      </c>
      <c r="D338" s="159" t="s">
        <v>374</v>
      </c>
      <c r="E338" s="175">
        <v>2</v>
      </c>
      <c r="F338" s="158" t="s">
        <v>635</v>
      </c>
      <c r="G338" s="163"/>
      <c r="H338" s="159" t="s">
        <v>1144</v>
      </c>
      <c r="I338" s="155"/>
      <c r="J338" s="155"/>
      <c r="K338" s="155"/>
      <c r="L338" s="155"/>
      <c r="M338" s="157"/>
      <c r="N338" s="157"/>
      <c r="O338" s="157"/>
      <c r="P338" s="157"/>
      <c r="Q338" s="157"/>
      <c r="R338" s="157"/>
      <c r="S338" s="157"/>
      <c r="T338" s="157"/>
      <c r="U338" s="157"/>
      <c r="V338" s="157"/>
      <c r="W338" s="157"/>
      <c r="X338" s="158" t="s">
        <v>648</v>
      </c>
      <c r="Y338" s="158" t="s">
        <v>1145</v>
      </c>
      <c r="Z338" s="158" t="s">
        <v>271</v>
      </c>
      <c r="AA338" s="158" t="s">
        <v>271</v>
      </c>
      <c r="AB338" s="158" t="s">
        <v>271</v>
      </c>
      <c r="AC338" s="158" t="s">
        <v>271</v>
      </c>
      <c r="AD338" s="158" t="s">
        <v>1146</v>
      </c>
      <c r="AE338" s="158" t="s">
        <v>273</v>
      </c>
      <c r="AF338" s="157"/>
    </row>
    <row r="339" spans="1:32" s="137" customFormat="1" ht="30.75" customHeight="1" x14ac:dyDescent="0.25">
      <c r="A339" s="160">
        <v>10504</v>
      </c>
      <c r="B339" s="159" t="s">
        <v>1152</v>
      </c>
      <c r="C339" s="159" t="s">
        <v>1153</v>
      </c>
      <c r="D339" s="159" t="s">
        <v>374</v>
      </c>
      <c r="E339" s="175">
        <v>2</v>
      </c>
      <c r="F339" s="158" t="s">
        <v>635</v>
      </c>
      <c r="G339" s="163"/>
      <c r="H339" s="159" t="s">
        <v>1144</v>
      </c>
      <c r="I339" s="155"/>
      <c r="J339" s="155"/>
      <c r="K339" s="155"/>
      <c r="L339" s="155"/>
      <c r="M339" s="157"/>
      <c r="N339" s="157"/>
      <c r="O339" s="157"/>
      <c r="P339" s="157"/>
      <c r="Q339" s="157"/>
      <c r="R339" s="157"/>
      <c r="S339" s="157"/>
      <c r="T339" s="157"/>
      <c r="U339" s="157"/>
      <c r="V339" s="157"/>
      <c r="W339" s="157"/>
      <c r="X339" s="158" t="s">
        <v>648</v>
      </c>
      <c r="Y339" s="158" t="s">
        <v>1145</v>
      </c>
      <c r="Z339" s="158" t="s">
        <v>271</v>
      </c>
      <c r="AA339" s="158" t="s">
        <v>271</v>
      </c>
      <c r="AB339" s="158" t="s">
        <v>271</v>
      </c>
      <c r="AC339" s="158" t="s">
        <v>271</v>
      </c>
      <c r="AD339" s="158" t="s">
        <v>1146</v>
      </c>
      <c r="AE339" s="158" t="s">
        <v>273</v>
      </c>
      <c r="AF339" s="157"/>
    </row>
    <row r="340" spans="1:32" s="137" customFormat="1" ht="30.75" customHeight="1" x14ac:dyDescent="0.25">
      <c r="A340" s="160">
        <v>10505</v>
      </c>
      <c r="B340" s="159" t="s">
        <v>1154</v>
      </c>
      <c r="C340" s="159" t="s">
        <v>1155</v>
      </c>
      <c r="D340" s="159" t="s">
        <v>374</v>
      </c>
      <c r="E340" s="175">
        <v>2</v>
      </c>
      <c r="F340" s="158" t="s">
        <v>635</v>
      </c>
      <c r="G340" s="163"/>
      <c r="H340" s="159" t="s">
        <v>1144</v>
      </c>
      <c r="I340" s="155"/>
      <c r="J340" s="155"/>
      <c r="K340" s="155"/>
      <c r="L340" s="155"/>
      <c r="M340" s="157"/>
      <c r="N340" s="157"/>
      <c r="O340" s="157"/>
      <c r="P340" s="157"/>
      <c r="Q340" s="157"/>
      <c r="R340" s="157"/>
      <c r="S340" s="157"/>
      <c r="T340" s="157"/>
      <c r="U340" s="157"/>
      <c r="V340" s="157"/>
      <c r="W340" s="157"/>
      <c r="X340" s="158" t="s">
        <v>329</v>
      </c>
      <c r="Y340" s="158" t="s">
        <v>270</v>
      </c>
      <c r="Z340" s="158">
        <v>59</v>
      </c>
      <c r="AA340" s="158">
        <v>74</v>
      </c>
      <c r="AB340" s="158">
        <v>89</v>
      </c>
      <c r="AC340" s="158">
        <v>90</v>
      </c>
      <c r="AD340" s="158" t="s">
        <v>1146</v>
      </c>
      <c r="AE340" s="158" t="s">
        <v>273</v>
      </c>
      <c r="AF340" s="157"/>
    </row>
    <row r="341" spans="1:32" s="137" customFormat="1" ht="30.75" customHeight="1" x14ac:dyDescent="0.25">
      <c r="A341" s="160">
        <v>10506</v>
      </c>
      <c r="B341" s="159" t="s">
        <v>1156</v>
      </c>
      <c r="C341" s="159" t="s">
        <v>1157</v>
      </c>
      <c r="D341" s="159" t="s">
        <v>374</v>
      </c>
      <c r="E341" s="175">
        <v>1</v>
      </c>
      <c r="F341" s="158" t="s">
        <v>635</v>
      </c>
      <c r="G341" s="158" t="s">
        <v>635</v>
      </c>
      <c r="H341" s="159" t="s">
        <v>1158</v>
      </c>
      <c r="I341" s="155"/>
      <c r="J341" s="155"/>
      <c r="K341" s="155"/>
      <c r="L341" s="155"/>
      <c r="M341" s="157"/>
      <c r="N341" s="157"/>
      <c r="O341" s="157"/>
      <c r="P341" s="157"/>
      <c r="Q341" s="157"/>
      <c r="R341" s="157"/>
      <c r="S341" s="157"/>
      <c r="T341" s="157"/>
      <c r="U341" s="157"/>
      <c r="V341" s="157"/>
      <c r="W341" s="157"/>
      <c r="X341" s="158" t="s">
        <v>676</v>
      </c>
      <c r="Y341" s="158">
        <v>0.01</v>
      </c>
      <c r="Z341" s="158">
        <v>69</v>
      </c>
      <c r="AA341" s="158">
        <v>79</v>
      </c>
      <c r="AB341" s="158">
        <v>94</v>
      </c>
      <c r="AC341" s="158">
        <v>95</v>
      </c>
      <c r="AD341" s="158" t="s">
        <v>1146</v>
      </c>
      <c r="AE341" s="158" t="s">
        <v>1156</v>
      </c>
      <c r="AF341" s="157"/>
    </row>
    <row r="342" spans="1:32" s="137" customFormat="1" ht="30.75" customHeight="1" x14ac:dyDescent="0.25">
      <c r="A342" s="160">
        <v>10507</v>
      </c>
      <c r="B342" s="159" t="s">
        <v>1159</v>
      </c>
      <c r="C342" s="159" t="s">
        <v>1160</v>
      </c>
      <c r="D342" s="159" t="s">
        <v>374</v>
      </c>
      <c r="E342" s="175">
        <v>2</v>
      </c>
      <c r="F342" s="158" t="s">
        <v>635</v>
      </c>
      <c r="G342" s="163"/>
      <c r="H342" s="159" t="s">
        <v>1144</v>
      </c>
      <c r="I342" s="155"/>
      <c r="J342" s="155"/>
      <c r="K342" s="155"/>
      <c r="L342" s="155"/>
      <c r="M342" s="157"/>
      <c r="N342" s="157"/>
      <c r="O342" s="157"/>
      <c r="P342" s="157"/>
      <c r="Q342" s="157"/>
      <c r="R342" s="157"/>
      <c r="S342" s="157"/>
      <c r="T342" s="157"/>
      <c r="U342" s="157"/>
      <c r="V342" s="157"/>
      <c r="W342" s="157"/>
      <c r="X342" s="158" t="s">
        <v>676</v>
      </c>
      <c r="Y342" s="158" t="s">
        <v>270</v>
      </c>
      <c r="Z342" s="158">
        <v>59</v>
      </c>
      <c r="AA342" s="158">
        <v>74</v>
      </c>
      <c r="AB342" s="158">
        <v>89</v>
      </c>
      <c r="AC342" s="158">
        <v>90</v>
      </c>
      <c r="AD342" s="158" t="s">
        <v>1146</v>
      </c>
      <c r="AE342" s="158" t="s">
        <v>273</v>
      </c>
      <c r="AF342" s="157"/>
    </row>
    <row r="343" spans="1:32" s="137" customFormat="1" ht="30.75" customHeight="1" x14ac:dyDescent="0.25">
      <c r="A343" s="160">
        <v>10508</v>
      </c>
      <c r="B343" s="159" t="s">
        <v>1161</v>
      </c>
      <c r="C343" s="159" t="s">
        <v>1162</v>
      </c>
      <c r="D343" s="159" t="s">
        <v>374</v>
      </c>
      <c r="E343" s="175">
        <v>2</v>
      </c>
      <c r="F343" s="158" t="s">
        <v>635</v>
      </c>
      <c r="G343" s="163"/>
      <c r="H343" s="159" t="s">
        <v>1144</v>
      </c>
      <c r="I343" s="155"/>
      <c r="J343" s="155"/>
      <c r="K343" s="155"/>
      <c r="L343" s="155"/>
      <c r="M343" s="157"/>
      <c r="N343" s="157"/>
      <c r="O343" s="157"/>
      <c r="P343" s="157"/>
      <c r="Q343" s="157"/>
      <c r="R343" s="157"/>
      <c r="S343" s="157"/>
      <c r="T343" s="157"/>
      <c r="U343" s="157"/>
      <c r="V343" s="157"/>
      <c r="W343" s="157"/>
      <c r="X343" s="158" t="s">
        <v>676</v>
      </c>
      <c r="Y343" s="158" t="s">
        <v>1145</v>
      </c>
      <c r="Z343" s="158">
        <v>59</v>
      </c>
      <c r="AA343" s="158">
        <v>74</v>
      </c>
      <c r="AB343" s="158">
        <v>89</v>
      </c>
      <c r="AC343" s="158">
        <v>90</v>
      </c>
      <c r="AD343" s="158" t="s">
        <v>1146</v>
      </c>
      <c r="AE343" s="158" t="s">
        <v>273</v>
      </c>
      <c r="AF343" s="157"/>
    </row>
    <row r="344" spans="1:32" s="137" customFormat="1" ht="30.75" customHeight="1" x14ac:dyDescent="0.25">
      <c r="A344" s="160">
        <v>10509</v>
      </c>
      <c r="B344" s="159" t="s">
        <v>1163</v>
      </c>
      <c r="C344" s="159" t="s">
        <v>1164</v>
      </c>
      <c r="D344" s="159" t="s">
        <v>374</v>
      </c>
      <c r="E344" s="175">
        <v>2</v>
      </c>
      <c r="F344" s="158" t="s">
        <v>635</v>
      </c>
      <c r="G344" s="163"/>
      <c r="H344" s="159" t="s">
        <v>1144</v>
      </c>
      <c r="I344" s="155"/>
      <c r="J344" s="155"/>
      <c r="K344" s="155"/>
      <c r="L344" s="155"/>
      <c r="M344" s="157"/>
      <c r="N344" s="157"/>
      <c r="O344" s="157"/>
      <c r="P344" s="157"/>
      <c r="Q344" s="157"/>
      <c r="R344" s="157"/>
      <c r="S344" s="157"/>
      <c r="T344" s="157"/>
      <c r="U344" s="157"/>
      <c r="V344" s="157"/>
      <c r="W344" s="157"/>
      <c r="X344" s="158" t="s">
        <v>676</v>
      </c>
      <c r="Y344" s="158" t="s">
        <v>1145</v>
      </c>
      <c r="Z344" s="158" t="s">
        <v>271</v>
      </c>
      <c r="AA344" s="158" t="s">
        <v>271</v>
      </c>
      <c r="AB344" s="158" t="s">
        <v>271</v>
      </c>
      <c r="AC344" s="158" t="s">
        <v>271</v>
      </c>
      <c r="AD344" s="158" t="s">
        <v>1146</v>
      </c>
      <c r="AE344" s="158" t="s">
        <v>273</v>
      </c>
      <c r="AF344" s="157"/>
    </row>
    <row r="345" spans="1:32" s="137" customFormat="1" ht="30.75" customHeight="1" x14ac:dyDescent="0.25">
      <c r="A345" s="160">
        <v>10510</v>
      </c>
      <c r="B345" s="159" t="s">
        <v>1165</v>
      </c>
      <c r="C345" s="159" t="s">
        <v>1166</v>
      </c>
      <c r="D345" s="159" t="s">
        <v>374</v>
      </c>
      <c r="E345" s="175">
        <v>2</v>
      </c>
      <c r="F345" s="158" t="s">
        <v>635</v>
      </c>
      <c r="G345" s="158" t="s">
        <v>635</v>
      </c>
      <c r="H345" s="159" t="s">
        <v>1144</v>
      </c>
      <c r="I345" s="155"/>
      <c r="J345" s="155"/>
      <c r="K345" s="155"/>
      <c r="L345" s="155"/>
      <c r="M345" s="157"/>
      <c r="N345" s="157"/>
      <c r="O345" s="157"/>
      <c r="P345" s="157"/>
      <c r="Q345" s="157"/>
      <c r="R345" s="157"/>
      <c r="S345" s="157"/>
      <c r="T345" s="157"/>
      <c r="U345" s="157"/>
      <c r="V345" s="157"/>
      <c r="W345" s="157"/>
      <c r="X345" s="158" t="s">
        <v>329</v>
      </c>
      <c r="Y345" s="158" t="s">
        <v>270</v>
      </c>
      <c r="Z345" s="158">
        <v>54</v>
      </c>
      <c r="AA345" s="158">
        <v>69</v>
      </c>
      <c r="AB345" s="158">
        <v>84</v>
      </c>
      <c r="AC345" s="158">
        <v>85</v>
      </c>
      <c r="AD345" s="158" t="s">
        <v>1146</v>
      </c>
      <c r="AE345" s="158" t="s">
        <v>273</v>
      </c>
      <c r="AF345" s="157"/>
    </row>
    <row r="346" spans="1:32" s="137" customFormat="1" ht="30.75" customHeight="1" x14ac:dyDescent="0.25">
      <c r="A346" s="160">
        <v>10511</v>
      </c>
      <c r="B346" s="159" t="s">
        <v>1167</v>
      </c>
      <c r="C346" s="159" t="s">
        <v>1168</v>
      </c>
      <c r="D346" s="159" t="s">
        <v>374</v>
      </c>
      <c r="E346" s="175">
        <v>2</v>
      </c>
      <c r="F346" s="158" t="s">
        <v>635</v>
      </c>
      <c r="G346" s="163"/>
      <c r="H346" s="159" t="s">
        <v>1144</v>
      </c>
      <c r="I346" s="155"/>
      <c r="J346" s="155"/>
      <c r="K346" s="155"/>
      <c r="L346" s="155"/>
      <c r="M346" s="157"/>
      <c r="N346" s="157"/>
      <c r="O346" s="157"/>
      <c r="P346" s="157"/>
      <c r="Q346" s="157"/>
      <c r="R346" s="157"/>
      <c r="S346" s="157"/>
      <c r="T346" s="157"/>
      <c r="U346" s="157"/>
      <c r="V346" s="157"/>
      <c r="W346" s="157"/>
      <c r="X346" s="158" t="s">
        <v>676</v>
      </c>
      <c r="Y346" s="158" t="s">
        <v>1145</v>
      </c>
      <c r="Z346" s="158">
        <v>59</v>
      </c>
      <c r="AA346" s="158">
        <v>74</v>
      </c>
      <c r="AB346" s="158">
        <v>89</v>
      </c>
      <c r="AC346" s="158">
        <v>90</v>
      </c>
      <c r="AD346" s="158" t="s">
        <v>1146</v>
      </c>
      <c r="AE346" s="158" t="s">
        <v>273</v>
      </c>
      <c r="AF346" s="157"/>
    </row>
    <row r="347" spans="1:32" s="137" customFormat="1" ht="30.75" customHeight="1" x14ac:dyDescent="0.25">
      <c r="A347" s="160">
        <v>10512</v>
      </c>
      <c r="B347" s="159" t="s">
        <v>1169</v>
      </c>
      <c r="C347" s="159" t="s">
        <v>1170</v>
      </c>
      <c r="D347" s="159" t="s">
        <v>374</v>
      </c>
      <c r="E347" s="175">
        <v>2</v>
      </c>
      <c r="F347" s="158" t="s">
        <v>635</v>
      </c>
      <c r="G347" s="163"/>
      <c r="H347" s="159" t="s">
        <v>1158</v>
      </c>
      <c r="I347" s="155"/>
      <c r="J347" s="155"/>
      <c r="K347" s="155"/>
      <c r="L347" s="155"/>
      <c r="M347" s="157"/>
      <c r="N347" s="157"/>
      <c r="O347" s="157"/>
      <c r="P347" s="157"/>
      <c r="Q347" s="157"/>
      <c r="R347" s="157"/>
      <c r="S347" s="157"/>
      <c r="T347" s="157"/>
      <c r="U347" s="157"/>
      <c r="V347" s="157"/>
      <c r="W347" s="157"/>
      <c r="X347" s="158" t="s">
        <v>329</v>
      </c>
      <c r="Y347" s="158" t="s">
        <v>270</v>
      </c>
      <c r="Z347" s="158">
        <v>59</v>
      </c>
      <c r="AA347" s="158">
        <v>74</v>
      </c>
      <c r="AB347" s="158">
        <v>89</v>
      </c>
      <c r="AC347" s="158">
        <v>90</v>
      </c>
      <c r="AD347" s="158" t="s">
        <v>1146</v>
      </c>
      <c r="AE347" s="158" t="s">
        <v>273</v>
      </c>
      <c r="AF347" s="157"/>
    </row>
    <row r="348" spans="1:32" s="137" customFormat="1" ht="30.75" customHeight="1" x14ac:dyDescent="0.25">
      <c r="A348" s="160">
        <v>10514</v>
      </c>
      <c r="B348" s="159" t="s">
        <v>1171</v>
      </c>
      <c r="C348" s="159" t="s">
        <v>1172</v>
      </c>
      <c r="D348" s="159" t="s">
        <v>374</v>
      </c>
      <c r="E348" s="175">
        <v>2</v>
      </c>
      <c r="F348" s="158" t="s">
        <v>635</v>
      </c>
      <c r="G348" s="163"/>
      <c r="H348" s="159" t="s">
        <v>1158</v>
      </c>
      <c r="I348" s="155"/>
      <c r="J348" s="155"/>
      <c r="K348" s="155"/>
      <c r="L348" s="155"/>
      <c r="M348" s="157"/>
      <c r="N348" s="157"/>
      <c r="O348" s="157"/>
      <c r="P348" s="157"/>
      <c r="Q348" s="157"/>
      <c r="R348" s="157"/>
      <c r="S348" s="157"/>
      <c r="T348" s="157"/>
      <c r="U348" s="157"/>
      <c r="V348" s="157"/>
      <c r="W348" s="157"/>
      <c r="X348" s="158" t="s">
        <v>676</v>
      </c>
      <c r="Y348" s="158">
        <v>0.01</v>
      </c>
      <c r="Z348" s="158">
        <v>59</v>
      </c>
      <c r="AA348" s="158">
        <v>74</v>
      </c>
      <c r="AB348" s="158">
        <v>89</v>
      </c>
      <c r="AC348" s="158">
        <v>90</v>
      </c>
      <c r="AD348" s="158" t="s">
        <v>1146</v>
      </c>
      <c r="AE348" s="158" t="s">
        <v>273</v>
      </c>
      <c r="AF348" s="157"/>
    </row>
    <row r="349" spans="1:32" s="137" customFormat="1" ht="30.75" customHeight="1" x14ac:dyDescent="0.25">
      <c r="A349" s="160">
        <v>10515</v>
      </c>
      <c r="B349" s="159" t="s">
        <v>1173</v>
      </c>
      <c r="C349" s="159" t="s">
        <v>1174</v>
      </c>
      <c r="D349" s="159" t="s">
        <v>374</v>
      </c>
      <c r="E349" s="175">
        <v>2</v>
      </c>
      <c r="F349" s="158" t="s">
        <v>635</v>
      </c>
      <c r="G349" s="163"/>
      <c r="H349" s="159" t="s">
        <v>1158</v>
      </c>
      <c r="I349" s="155"/>
      <c r="J349" s="155"/>
      <c r="K349" s="155"/>
      <c r="L349" s="155"/>
      <c r="M349" s="157"/>
      <c r="N349" s="157"/>
      <c r="O349" s="157"/>
      <c r="P349" s="157"/>
      <c r="Q349" s="157"/>
      <c r="R349" s="157"/>
      <c r="S349" s="157"/>
      <c r="T349" s="157"/>
      <c r="U349" s="157"/>
      <c r="V349" s="157"/>
      <c r="W349" s="157"/>
      <c r="X349" s="158" t="s">
        <v>676</v>
      </c>
      <c r="Y349" s="158">
        <v>0.01</v>
      </c>
      <c r="Z349" s="158">
        <v>59</v>
      </c>
      <c r="AA349" s="158">
        <v>74</v>
      </c>
      <c r="AB349" s="158">
        <v>89</v>
      </c>
      <c r="AC349" s="158">
        <v>90</v>
      </c>
      <c r="AD349" s="158" t="s">
        <v>1146</v>
      </c>
      <c r="AE349" s="158" t="s">
        <v>273</v>
      </c>
      <c r="AF349" s="157"/>
    </row>
    <row r="350" spans="1:32" s="137" customFormat="1" ht="30.75" customHeight="1" x14ac:dyDescent="0.25">
      <c r="A350" s="160">
        <v>10516</v>
      </c>
      <c r="B350" s="159" t="s">
        <v>1175</v>
      </c>
      <c r="C350" s="159" t="s">
        <v>1176</v>
      </c>
      <c r="D350" s="159" t="s">
        <v>374</v>
      </c>
      <c r="E350" s="175">
        <v>2</v>
      </c>
      <c r="F350" s="158" t="s">
        <v>635</v>
      </c>
      <c r="G350" s="163"/>
      <c r="H350" s="159" t="s">
        <v>1144</v>
      </c>
      <c r="I350" s="155"/>
      <c r="J350" s="155"/>
      <c r="K350" s="155"/>
      <c r="L350" s="155"/>
      <c r="M350" s="157"/>
      <c r="N350" s="157"/>
      <c r="O350" s="157"/>
      <c r="P350" s="157"/>
      <c r="Q350" s="157"/>
      <c r="R350" s="157"/>
      <c r="S350" s="157"/>
      <c r="T350" s="157"/>
      <c r="U350" s="157"/>
      <c r="V350" s="157"/>
      <c r="W350" s="157"/>
      <c r="X350" s="158" t="s">
        <v>676</v>
      </c>
      <c r="Y350" s="158" t="s">
        <v>1145</v>
      </c>
      <c r="Z350" s="158" t="s">
        <v>271</v>
      </c>
      <c r="AA350" s="158" t="s">
        <v>271</v>
      </c>
      <c r="AB350" s="158" t="s">
        <v>271</v>
      </c>
      <c r="AC350" s="158" t="s">
        <v>271</v>
      </c>
      <c r="AD350" s="158" t="s">
        <v>1146</v>
      </c>
      <c r="AE350" s="158" t="s">
        <v>273</v>
      </c>
      <c r="AF350" s="157"/>
    </row>
    <row r="351" spans="1:32" s="137" customFormat="1" ht="30.75" customHeight="1" x14ac:dyDescent="0.25">
      <c r="A351" s="160">
        <v>10517</v>
      </c>
      <c r="B351" s="159" t="s">
        <v>1177</v>
      </c>
      <c r="C351" s="159" t="s">
        <v>1178</v>
      </c>
      <c r="D351" s="159" t="s">
        <v>374</v>
      </c>
      <c r="E351" s="175">
        <v>2</v>
      </c>
      <c r="F351" s="158" t="s">
        <v>635</v>
      </c>
      <c r="G351" s="163"/>
      <c r="H351" s="159" t="s">
        <v>1144</v>
      </c>
      <c r="I351" s="155"/>
      <c r="J351" s="155"/>
      <c r="K351" s="155"/>
      <c r="L351" s="155"/>
      <c r="M351" s="157"/>
      <c r="N351" s="157"/>
      <c r="O351" s="157"/>
      <c r="P351" s="157"/>
      <c r="Q351" s="157"/>
      <c r="R351" s="157"/>
      <c r="S351" s="157"/>
      <c r="T351" s="157"/>
      <c r="U351" s="157"/>
      <c r="V351" s="157"/>
      <c r="W351" s="157"/>
      <c r="X351" s="158" t="s">
        <v>676</v>
      </c>
      <c r="Y351" s="158" t="s">
        <v>1145</v>
      </c>
      <c r="Z351" s="158">
        <v>59</v>
      </c>
      <c r="AA351" s="158">
        <v>74</v>
      </c>
      <c r="AB351" s="158">
        <v>89</v>
      </c>
      <c r="AC351" s="158">
        <v>90</v>
      </c>
      <c r="AD351" s="158" t="s">
        <v>1146</v>
      </c>
      <c r="AE351" s="158" t="s">
        <v>273</v>
      </c>
      <c r="AF351" s="157"/>
    </row>
    <row r="352" spans="1:32" s="137" customFormat="1" ht="30.75" customHeight="1" x14ac:dyDescent="0.25">
      <c r="A352" s="160">
        <v>10518</v>
      </c>
      <c r="B352" s="159" t="s">
        <v>1179</v>
      </c>
      <c r="C352" s="159" t="s">
        <v>1180</v>
      </c>
      <c r="D352" s="159" t="s">
        <v>374</v>
      </c>
      <c r="E352" s="175">
        <v>2</v>
      </c>
      <c r="F352" s="158" t="s">
        <v>635</v>
      </c>
      <c r="G352" s="163"/>
      <c r="H352" s="159" t="s">
        <v>1144</v>
      </c>
      <c r="I352" s="155"/>
      <c r="J352" s="155"/>
      <c r="K352" s="155"/>
      <c r="L352" s="155"/>
      <c r="M352" s="157"/>
      <c r="N352" s="157"/>
      <c r="O352" s="157"/>
      <c r="P352" s="157"/>
      <c r="Q352" s="157"/>
      <c r="R352" s="157"/>
      <c r="S352" s="157"/>
      <c r="T352" s="157"/>
      <c r="U352" s="157"/>
      <c r="V352" s="157"/>
      <c r="W352" s="157"/>
      <c r="X352" s="158" t="s">
        <v>676</v>
      </c>
      <c r="Y352" s="158" t="s">
        <v>270</v>
      </c>
      <c r="Z352" s="158" t="s">
        <v>271</v>
      </c>
      <c r="AA352" s="158" t="s">
        <v>271</v>
      </c>
      <c r="AB352" s="158" t="s">
        <v>271</v>
      </c>
      <c r="AC352" s="158" t="s">
        <v>271</v>
      </c>
      <c r="AD352" s="158" t="s">
        <v>1146</v>
      </c>
      <c r="AE352" s="158" t="s">
        <v>273</v>
      </c>
      <c r="AF352" s="157"/>
    </row>
    <row r="353" spans="1:32" s="137" customFormat="1" ht="30.75" customHeight="1" x14ac:dyDescent="0.25">
      <c r="A353" s="160">
        <v>10519</v>
      </c>
      <c r="B353" s="159" t="s">
        <v>1181</v>
      </c>
      <c r="C353" s="159" t="s">
        <v>1182</v>
      </c>
      <c r="D353" s="159" t="s">
        <v>374</v>
      </c>
      <c r="E353" s="175">
        <v>2</v>
      </c>
      <c r="F353" s="158" t="s">
        <v>635</v>
      </c>
      <c r="G353" s="163"/>
      <c r="H353" s="159" t="s">
        <v>1158</v>
      </c>
      <c r="I353" s="155"/>
      <c r="J353" s="155"/>
      <c r="K353" s="155"/>
      <c r="L353" s="155"/>
      <c r="M353" s="157"/>
      <c r="N353" s="157"/>
      <c r="O353" s="157"/>
      <c r="P353" s="157"/>
      <c r="Q353" s="157"/>
      <c r="R353" s="157"/>
      <c r="S353" s="157"/>
      <c r="T353" s="157"/>
      <c r="U353" s="157"/>
      <c r="V353" s="157"/>
      <c r="W353" s="157"/>
      <c r="X353" s="158" t="s">
        <v>676</v>
      </c>
      <c r="Y353" s="158">
        <v>0.01</v>
      </c>
      <c r="Z353" s="158">
        <v>59</v>
      </c>
      <c r="AA353" s="158">
        <v>74</v>
      </c>
      <c r="AB353" s="158">
        <v>89</v>
      </c>
      <c r="AC353" s="158">
        <v>90</v>
      </c>
      <c r="AD353" s="158" t="s">
        <v>1146</v>
      </c>
      <c r="AE353" s="158" t="s">
        <v>273</v>
      </c>
      <c r="AF353" s="157"/>
    </row>
    <row r="354" spans="1:32" s="137" customFormat="1" ht="30.75" customHeight="1" x14ac:dyDescent="0.25">
      <c r="A354" s="160">
        <v>10520</v>
      </c>
      <c r="B354" s="159" t="s">
        <v>1183</v>
      </c>
      <c r="C354" s="159" t="s">
        <v>1184</v>
      </c>
      <c r="D354" s="159" t="s">
        <v>374</v>
      </c>
      <c r="E354" s="175">
        <v>2</v>
      </c>
      <c r="F354" s="158" t="s">
        <v>635</v>
      </c>
      <c r="G354" s="163"/>
      <c r="H354" s="159" t="s">
        <v>1144</v>
      </c>
      <c r="I354" s="155"/>
      <c r="J354" s="155"/>
      <c r="K354" s="155"/>
      <c r="L354" s="155"/>
      <c r="M354" s="157"/>
      <c r="N354" s="157"/>
      <c r="O354" s="157"/>
      <c r="P354" s="157"/>
      <c r="Q354" s="157"/>
      <c r="R354" s="157"/>
      <c r="S354" s="157"/>
      <c r="T354" s="157"/>
      <c r="U354" s="157"/>
      <c r="V354" s="157"/>
      <c r="W354" s="157"/>
      <c r="X354" s="158" t="s">
        <v>676</v>
      </c>
      <c r="Y354" s="158" t="s">
        <v>1145</v>
      </c>
      <c r="Z354" s="158" t="s">
        <v>271</v>
      </c>
      <c r="AA354" s="158" t="s">
        <v>271</v>
      </c>
      <c r="AB354" s="158" t="s">
        <v>271</v>
      </c>
      <c r="AC354" s="158" t="s">
        <v>271</v>
      </c>
      <c r="AD354" s="158" t="s">
        <v>1146</v>
      </c>
      <c r="AE354" s="158" t="s">
        <v>273</v>
      </c>
      <c r="AF354" s="157"/>
    </row>
    <row r="355" spans="1:32" s="137" customFormat="1" ht="30.75" customHeight="1" x14ac:dyDescent="0.25">
      <c r="A355" s="160">
        <v>10521</v>
      </c>
      <c r="B355" s="159" t="s">
        <v>1185</v>
      </c>
      <c r="C355" s="159" t="s">
        <v>1186</v>
      </c>
      <c r="D355" s="159" t="s">
        <v>374</v>
      </c>
      <c r="E355" s="175">
        <v>2</v>
      </c>
      <c r="F355" s="158" t="s">
        <v>635</v>
      </c>
      <c r="G355" s="163"/>
      <c r="H355" s="159" t="s">
        <v>1158</v>
      </c>
      <c r="I355" s="155"/>
      <c r="J355" s="155"/>
      <c r="K355" s="155"/>
      <c r="L355" s="155"/>
      <c r="M355" s="157"/>
      <c r="N355" s="157"/>
      <c r="O355" s="157"/>
      <c r="P355" s="157"/>
      <c r="Q355" s="157"/>
      <c r="R355" s="157"/>
      <c r="S355" s="157"/>
      <c r="T355" s="157"/>
      <c r="U355" s="157"/>
      <c r="V355" s="157"/>
      <c r="W355" s="157"/>
      <c r="X355" s="158" t="s">
        <v>329</v>
      </c>
      <c r="Y355" s="158" t="s">
        <v>270</v>
      </c>
      <c r="Z355" s="158" t="s">
        <v>271</v>
      </c>
      <c r="AA355" s="158" t="s">
        <v>271</v>
      </c>
      <c r="AB355" s="158" t="s">
        <v>271</v>
      </c>
      <c r="AC355" s="158" t="s">
        <v>271</v>
      </c>
      <c r="AD355" s="158" t="s">
        <v>1146</v>
      </c>
      <c r="AE355" s="158" t="s">
        <v>273</v>
      </c>
      <c r="AF355" s="157"/>
    </row>
    <row r="356" spans="1:32" s="137" customFormat="1" ht="30.75" customHeight="1" x14ac:dyDescent="0.25">
      <c r="A356" s="160">
        <v>10524</v>
      </c>
      <c r="B356" s="159" t="s">
        <v>1187</v>
      </c>
      <c r="C356" s="159" t="s">
        <v>1188</v>
      </c>
      <c r="D356" s="159" t="s">
        <v>374</v>
      </c>
      <c r="E356" s="175">
        <v>2</v>
      </c>
      <c r="F356" s="158" t="s">
        <v>635</v>
      </c>
      <c r="G356" s="163"/>
      <c r="H356" s="159" t="s">
        <v>1144</v>
      </c>
      <c r="I356" s="155"/>
      <c r="J356" s="155"/>
      <c r="K356" s="155"/>
      <c r="L356" s="155"/>
      <c r="M356" s="157"/>
      <c r="N356" s="157"/>
      <c r="O356" s="157"/>
      <c r="P356" s="157"/>
      <c r="Q356" s="157"/>
      <c r="R356" s="157"/>
      <c r="S356" s="157"/>
      <c r="T356" s="157"/>
      <c r="U356" s="157"/>
      <c r="V356" s="157"/>
      <c r="W356" s="157"/>
      <c r="X356" s="158" t="s">
        <v>676</v>
      </c>
      <c r="Y356" s="158" t="s">
        <v>270</v>
      </c>
      <c r="Z356" s="158" t="s">
        <v>271</v>
      </c>
      <c r="AA356" s="158" t="s">
        <v>271</v>
      </c>
      <c r="AB356" s="158" t="s">
        <v>271</v>
      </c>
      <c r="AC356" s="158" t="s">
        <v>271</v>
      </c>
      <c r="AD356" s="158" t="s">
        <v>1146</v>
      </c>
      <c r="AE356" s="158" t="s">
        <v>273</v>
      </c>
      <c r="AF356" s="157"/>
    </row>
    <row r="357" spans="1:32" s="137" customFormat="1" ht="30.75" customHeight="1" x14ac:dyDescent="0.25">
      <c r="A357" s="160">
        <v>10525</v>
      </c>
      <c r="B357" s="159" t="s">
        <v>1189</v>
      </c>
      <c r="C357" s="159" t="s">
        <v>1190</v>
      </c>
      <c r="D357" s="159" t="s">
        <v>374</v>
      </c>
      <c r="E357" s="175">
        <v>2</v>
      </c>
      <c r="F357" s="158" t="s">
        <v>635</v>
      </c>
      <c r="G357" s="163"/>
      <c r="H357" s="159" t="s">
        <v>1144</v>
      </c>
      <c r="I357" s="155"/>
      <c r="J357" s="155"/>
      <c r="K357" s="155"/>
      <c r="L357" s="155"/>
      <c r="M357" s="157"/>
      <c r="N357" s="157"/>
      <c r="O357" s="157"/>
      <c r="P357" s="157"/>
      <c r="Q357" s="157"/>
      <c r="R357" s="157"/>
      <c r="S357" s="157"/>
      <c r="T357" s="157"/>
      <c r="U357" s="157"/>
      <c r="V357" s="157"/>
      <c r="W357" s="157"/>
      <c r="X357" s="158" t="s">
        <v>676</v>
      </c>
      <c r="Y357" s="158" t="s">
        <v>270</v>
      </c>
      <c r="Z357" s="158" t="s">
        <v>271</v>
      </c>
      <c r="AA357" s="158" t="s">
        <v>271</v>
      </c>
      <c r="AB357" s="158" t="s">
        <v>271</v>
      </c>
      <c r="AC357" s="158" t="s">
        <v>271</v>
      </c>
      <c r="AD357" s="158" t="s">
        <v>1146</v>
      </c>
      <c r="AE357" s="158" t="s">
        <v>273</v>
      </c>
      <c r="AF357" s="157"/>
    </row>
    <row r="358" spans="1:32" s="137" customFormat="1" ht="30.75" customHeight="1" x14ac:dyDescent="0.25">
      <c r="A358" s="160">
        <v>10526</v>
      </c>
      <c r="B358" s="159" t="s">
        <v>1191</v>
      </c>
      <c r="C358" s="159" t="s">
        <v>1192</v>
      </c>
      <c r="D358" s="159" t="s">
        <v>374</v>
      </c>
      <c r="E358" s="175">
        <v>2</v>
      </c>
      <c r="F358" s="158" t="s">
        <v>635</v>
      </c>
      <c r="G358" s="163"/>
      <c r="H358" s="159" t="s">
        <v>1158</v>
      </c>
      <c r="I358" s="155"/>
      <c r="J358" s="155"/>
      <c r="K358" s="155"/>
      <c r="L358" s="155"/>
      <c r="M358" s="157"/>
      <c r="N358" s="157"/>
      <c r="O358" s="157"/>
      <c r="P358" s="157"/>
      <c r="Q358" s="157"/>
      <c r="R358" s="157"/>
      <c r="S358" s="157"/>
      <c r="T358" s="157"/>
      <c r="U358" s="157"/>
      <c r="V358" s="157"/>
      <c r="W358" s="157"/>
      <c r="X358" s="158" t="s">
        <v>676</v>
      </c>
      <c r="Y358" s="158">
        <v>0.01</v>
      </c>
      <c r="Z358" s="158">
        <v>59</v>
      </c>
      <c r="AA358" s="158">
        <v>74</v>
      </c>
      <c r="AB358" s="158">
        <v>89</v>
      </c>
      <c r="AC358" s="158">
        <v>90</v>
      </c>
      <c r="AD358" s="158" t="s">
        <v>1146</v>
      </c>
      <c r="AE358" s="158" t="s">
        <v>273</v>
      </c>
      <c r="AF358" s="157"/>
    </row>
    <row r="359" spans="1:32" s="137" customFormat="1" ht="30.75" customHeight="1" x14ac:dyDescent="0.25">
      <c r="A359" s="160">
        <v>10527</v>
      </c>
      <c r="B359" s="159" t="s">
        <v>1193</v>
      </c>
      <c r="C359" s="159" t="s">
        <v>1194</v>
      </c>
      <c r="D359" s="159" t="s">
        <v>374</v>
      </c>
      <c r="E359" s="175">
        <v>2</v>
      </c>
      <c r="F359" s="158" t="s">
        <v>635</v>
      </c>
      <c r="G359" s="163"/>
      <c r="H359" s="159" t="s">
        <v>1144</v>
      </c>
      <c r="I359" s="155"/>
      <c r="J359" s="155"/>
      <c r="K359" s="155"/>
      <c r="L359" s="155"/>
      <c r="M359" s="157"/>
      <c r="N359" s="157"/>
      <c r="O359" s="157"/>
      <c r="P359" s="157"/>
      <c r="Q359" s="157"/>
      <c r="R359" s="157"/>
      <c r="S359" s="157"/>
      <c r="T359" s="157"/>
      <c r="U359" s="157"/>
      <c r="V359" s="157"/>
      <c r="W359" s="157"/>
      <c r="X359" s="158" t="s">
        <v>676</v>
      </c>
      <c r="Y359" s="158" t="s">
        <v>270</v>
      </c>
      <c r="Z359" s="158">
        <v>59</v>
      </c>
      <c r="AA359" s="158">
        <v>74</v>
      </c>
      <c r="AB359" s="158">
        <v>89</v>
      </c>
      <c r="AC359" s="158">
        <v>90</v>
      </c>
      <c r="AD359" s="158" t="s">
        <v>1146</v>
      </c>
      <c r="AE359" s="158" t="s">
        <v>273</v>
      </c>
      <c r="AF359" s="157"/>
    </row>
    <row r="360" spans="1:32" s="137" customFormat="1" ht="30.75" customHeight="1" x14ac:dyDescent="0.25">
      <c r="A360" s="160">
        <v>10528</v>
      </c>
      <c r="B360" s="159" t="s">
        <v>1195</v>
      </c>
      <c r="C360" s="159" t="s">
        <v>1196</v>
      </c>
      <c r="D360" s="159" t="s">
        <v>374</v>
      </c>
      <c r="E360" s="175">
        <v>2</v>
      </c>
      <c r="F360" s="158" t="s">
        <v>635</v>
      </c>
      <c r="G360" s="163"/>
      <c r="H360" s="159" t="s">
        <v>1144</v>
      </c>
      <c r="I360" s="155"/>
      <c r="J360" s="155"/>
      <c r="K360" s="155"/>
      <c r="L360" s="155"/>
      <c r="M360" s="157"/>
      <c r="N360" s="157"/>
      <c r="O360" s="157"/>
      <c r="P360" s="157"/>
      <c r="Q360" s="157"/>
      <c r="R360" s="157"/>
      <c r="S360" s="157"/>
      <c r="T360" s="157"/>
      <c r="U360" s="157"/>
      <c r="V360" s="157"/>
      <c r="W360" s="157"/>
      <c r="X360" s="158" t="s">
        <v>676</v>
      </c>
      <c r="Y360" s="158" t="s">
        <v>1145</v>
      </c>
      <c r="Z360" s="158" t="s">
        <v>271</v>
      </c>
      <c r="AA360" s="158" t="s">
        <v>271</v>
      </c>
      <c r="AB360" s="158" t="s">
        <v>271</v>
      </c>
      <c r="AC360" s="158" t="s">
        <v>271</v>
      </c>
      <c r="AD360" s="158" t="s">
        <v>1146</v>
      </c>
      <c r="AE360" s="158" t="s">
        <v>273</v>
      </c>
      <c r="AF360" s="157"/>
    </row>
    <row r="361" spans="1:32" s="137" customFormat="1" ht="30.75" customHeight="1" x14ac:dyDescent="0.25">
      <c r="A361" s="160">
        <v>10529</v>
      </c>
      <c r="B361" s="159" t="s">
        <v>1197</v>
      </c>
      <c r="C361" s="159" t="s">
        <v>1198</v>
      </c>
      <c r="D361" s="159" t="s">
        <v>374</v>
      </c>
      <c r="E361" s="175">
        <v>2</v>
      </c>
      <c r="F361" s="158" t="s">
        <v>635</v>
      </c>
      <c r="G361" s="163"/>
      <c r="H361" s="159" t="s">
        <v>1158</v>
      </c>
      <c r="I361" s="155"/>
      <c r="J361" s="155"/>
      <c r="K361" s="155"/>
      <c r="L361" s="155"/>
      <c r="M361" s="157"/>
      <c r="N361" s="157"/>
      <c r="O361" s="157"/>
      <c r="P361" s="157"/>
      <c r="Q361" s="157"/>
      <c r="R361" s="157"/>
      <c r="S361" s="157"/>
      <c r="T361" s="157"/>
      <c r="U361" s="157"/>
      <c r="V361" s="157"/>
      <c r="W361" s="157"/>
      <c r="X361" s="158" t="s">
        <v>676</v>
      </c>
      <c r="Y361" s="158">
        <v>0.01</v>
      </c>
      <c r="Z361" s="158" t="s">
        <v>271</v>
      </c>
      <c r="AA361" s="158" t="s">
        <v>271</v>
      </c>
      <c r="AB361" s="158" t="s">
        <v>271</v>
      </c>
      <c r="AC361" s="158" t="s">
        <v>271</v>
      </c>
      <c r="AD361" s="158" t="s">
        <v>1146</v>
      </c>
      <c r="AE361" s="158" t="s">
        <v>273</v>
      </c>
      <c r="AF361" s="157"/>
    </row>
    <row r="362" spans="1:32" s="137" customFormat="1" ht="30.75" customHeight="1" x14ac:dyDescent="0.25">
      <c r="A362" s="160">
        <v>10530</v>
      </c>
      <c r="B362" s="159" t="s">
        <v>1199</v>
      </c>
      <c r="C362" s="159" t="s">
        <v>1200</v>
      </c>
      <c r="D362" s="159" t="s">
        <v>374</v>
      </c>
      <c r="E362" s="175">
        <v>2</v>
      </c>
      <c r="F362" s="158" t="s">
        <v>635</v>
      </c>
      <c r="G362" s="163"/>
      <c r="H362" s="159" t="s">
        <v>1144</v>
      </c>
      <c r="I362" s="155"/>
      <c r="J362" s="155"/>
      <c r="K362" s="155"/>
      <c r="L362" s="155"/>
      <c r="M362" s="157"/>
      <c r="N362" s="157"/>
      <c r="O362" s="157"/>
      <c r="P362" s="157"/>
      <c r="Q362" s="157"/>
      <c r="R362" s="157"/>
      <c r="S362" s="157"/>
      <c r="T362" s="157"/>
      <c r="U362" s="157"/>
      <c r="V362" s="157"/>
      <c r="W362" s="157"/>
      <c r="X362" s="158" t="s">
        <v>676</v>
      </c>
      <c r="Y362" s="158" t="s">
        <v>270</v>
      </c>
      <c r="Z362" s="158" t="s">
        <v>271</v>
      </c>
      <c r="AA362" s="158" t="s">
        <v>271</v>
      </c>
      <c r="AB362" s="158" t="s">
        <v>271</v>
      </c>
      <c r="AC362" s="158" t="s">
        <v>271</v>
      </c>
      <c r="AD362" s="158" t="s">
        <v>1146</v>
      </c>
      <c r="AE362" s="158" t="s">
        <v>273</v>
      </c>
      <c r="AF362" s="157"/>
    </row>
    <row r="363" spans="1:32" s="137" customFormat="1" ht="30.75" customHeight="1" x14ac:dyDescent="0.25">
      <c r="A363" s="160">
        <v>10532</v>
      </c>
      <c r="B363" s="159" t="s">
        <v>1201</v>
      </c>
      <c r="C363" s="159" t="s">
        <v>1202</v>
      </c>
      <c r="D363" s="159" t="s">
        <v>374</v>
      </c>
      <c r="E363" s="175">
        <v>2</v>
      </c>
      <c r="F363" s="158" t="s">
        <v>635</v>
      </c>
      <c r="G363" s="163"/>
      <c r="H363" s="159" t="s">
        <v>1144</v>
      </c>
      <c r="I363" s="155"/>
      <c r="J363" s="155"/>
      <c r="K363" s="155"/>
      <c r="L363" s="155"/>
      <c r="M363" s="157"/>
      <c r="N363" s="157"/>
      <c r="O363" s="157"/>
      <c r="P363" s="157"/>
      <c r="Q363" s="157"/>
      <c r="R363" s="157"/>
      <c r="S363" s="157"/>
      <c r="T363" s="157"/>
      <c r="U363" s="157"/>
      <c r="V363" s="157"/>
      <c r="W363" s="157"/>
      <c r="X363" s="158" t="s">
        <v>676</v>
      </c>
      <c r="Y363" s="158" t="s">
        <v>1145</v>
      </c>
      <c r="Z363" s="158" t="s">
        <v>271</v>
      </c>
      <c r="AA363" s="158" t="s">
        <v>271</v>
      </c>
      <c r="AB363" s="158" t="s">
        <v>271</v>
      </c>
      <c r="AC363" s="158" t="s">
        <v>271</v>
      </c>
      <c r="AD363" s="158" t="s">
        <v>1146</v>
      </c>
      <c r="AE363" s="158" t="s">
        <v>273</v>
      </c>
      <c r="AF363" s="157"/>
    </row>
    <row r="364" spans="1:32" s="137" customFormat="1" ht="30.75" customHeight="1" x14ac:dyDescent="0.25">
      <c r="A364" s="160">
        <v>10533</v>
      </c>
      <c r="B364" s="159" t="s">
        <v>1203</v>
      </c>
      <c r="C364" s="159" t="s">
        <v>1204</v>
      </c>
      <c r="D364" s="159" t="s">
        <v>374</v>
      </c>
      <c r="E364" s="175">
        <v>2</v>
      </c>
      <c r="F364" s="158" t="s">
        <v>635</v>
      </c>
      <c r="G364" s="163"/>
      <c r="H364" s="159" t="s">
        <v>1158</v>
      </c>
      <c r="I364" s="155"/>
      <c r="J364" s="155"/>
      <c r="K364" s="155"/>
      <c r="L364" s="155"/>
      <c r="M364" s="157"/>
      <c r="N364" s="157"/>
      <c r="O364" s="157"/>
      <c r="P364" s="157"/>
      <c r="Q364" s="157"/>
      <c r="R364" s="157"/>
      <c r="S364" s="157"/>
      <c r="T364" s="157"/>
      <c r="U364" s="157"/>
      <c r="V364" s="157"/>
      <c r="W364" s="157"/>
      <c r="X364" s="158" t="s">
        <v>329</v>
      </c>
      <c r="Y364" s="158" t="s">
        <v>1145</v>
      </c>
      <c r="Z364" s="158" t="s">
        <v>271</v>
      </c>
      <c r="AA364" s="158" t="s">
        <v>271</v>
      </c>
      <c r="AB364" s="158" t="s">
        <v>271</v>
      </c>
      <c r="AC364" s="158" t="s">
        <v>271</v>
      </c>
      <c r="AD364" s="158" t="s">
        <v>1146</v>
      </c>
      <c r="AE364" s="158" t="s">
        <v>273</v>
      </c>
      <c r="AF364" s="157"/>
    </row>
    <row r="365" spans="1:32" s="137" customFormat="1" ht="30.75" customHeight="1" x14ac:dyDescent="0.25">
      <c r="A365" s="160">
        <v>10534</v>
      </c>
      <c r="B365" s="159" t="s">
        <v>1205</v>
      </c>
      <c r="C365" s="159" t="s">
        <v>1206</v>
      </c>
      <c r="D365" s="159" t="s">
        <v>374</v>
      </c>
      <c r="E365" s="175">
        <v>2</v>
      </c>
      <c r="F365" s="158" t="s">
        <v>635</v>
      </c>
      <c r="G365" s="163"/>
      <c r="H365" s="159" t="s">
        <v>1144</v>
      </c>
      <c r="I365" s="155"/>
      <c r="J365" s="155"/>
      <c r="K365" s="155"/>
      <c r="L365" s="155"/>
      <c r="M365" s="157"/>
      <c r="N365" s="157"/>
      <c r="O365" s="157"/>
      <c r="P365" s="157"/>
      <c r="Q365" s="157"/>
      <c r="R365" s="157"/>
      <c r="S365" s="157"/>
      <c r="T365" s="157"/>
      <c r="U365" s="157"/>
      <c r="V365" s="157"/>
      <c r="W365" s="157"/>
      <c r="X365" s="158" t="s">
        <v>329</v>
      </c>
      <c r="Y365" s="158" t="s">
        <v>1145</v>
      </c>
      <c r="Z365" s="158" t="s">
        <v>271</v>
      </c>
      <c r="AA365" s="158" t="s">
        <v>271</v>
      </c>
      <c r="AB365" s="158" t="s">
        <v>271</v>
      </c>
      <c r="AC365" s="158" t="s">
        <v>271</v>
      </c>
      <c r="AD365" s="158" t="s">
        <v>1146</v>
      </c>
      <c r="AE365" s="158" t="s">
        <v>273</v>
      </c>
      <c r="AF365" s="157"/>
    </row>
    <row r="366" spans="1:32" s="137" customFormat="1" ht="30.75" customHeight="1" x14ac:dyDescent="0.25">
      <c r="A366" s="160">
        <v>10535</v>
      </c>
      <c r="B366" s="159" t="s">
        <v>1207</v>
      </c>
      <c r="C366" s="159" t="s">
        <v>1208</v>
      </c>
      <c r="D366" s="159" t="s">
        <v>374</v>
      </c>
      <c r="E366" s="175">
        <v>2</v>
      </c>
      <c r="F366" s="158" t="s">
        <v>635</v>
      </c>
      <c r="G366" s="158" t="s">
        <v>635</v>
      </c>
      <c r="H366" s="159" t="s">
        <v>1144</v>
      </c>
      <c r="I366" s="155"/>
      <c r="J366" s="155"/>
      <c r="K366" s="155"/>
      <c r="L366" s="155"/>
      <c r="M366" s="157"/>
      <c r="N366" s="157"/>
      <c r="O366" s="157"/>
      <c r="P366" s="157"/>
      <c r="Q366" s="157"/>
      <c r="R366" s="157"/>
      <c r="S366" s="157"/>
      <c r="T366" s="157"/>
      <c r="U366" s="157"/>
      <c r="V366" s="157"/>
      <c r="W366" s="157"/>
      <c r="X366" s="158" t="s">
        <v>329</v>
      </c>
      <c r="Y366" s="158" t="s">
        <v>1145</v>
      </c>
      <c r="Z366" s="158" t="s">
        <v>271</v>
      </c>
      <c r="AA366" s="158" t="s">
        <v>271</v>
      </c>
      <c r="AB366" s="158" t="s">
        <v>271</v>
      </c>
      <c r="AC366" s="158" t="s">
        <v>271</v>
      </c>
      <c r="AD366" s="158" t="s">
        <v>1146</v>
      </c>
      <c r="AE366" s="158" t="s">
        <v>273</v>
      </c>
      <c r="AF366" s="157"/>
    </row>
    <row r="367" spans="1:32" s="137" customFormat="1" ht="30.75" customHeight="1" x14ac:dyDescent="0.25">
      <c r="A367" s="160">
        <v>10536</v>
      </c>
      <c r="B367" s="159" t="s">
        <v>1209</v>
      </c>
      <c r="C367" s="159" t="s">
        <v>1210</v>
      </c>
      <c r="D367" s="159" t="s">
        <v>374</v>
      </c>
      <c r="E367" s="175">
        <v>2</v>
      </c>
      <c r="F367" s="158" t="s">
        <v>635</v>
      </c>
      <c r="G367" s="163"/>
      <c r="H367" s="159" t="s">
        <v>1144</v>
      </c>
      <c r="I367" s="155"/>
      <c r="J367" s="155"/>
      <c r="K367" s="155"/>
      <c r="L367" s="155"/>
      <c r="M367" s="157"/>
      <c r="N367" s="157"/>
      <c r="O367" s="157"/>
      <c r="P367" s="157"/>
      <c r="Q367" s="157"/>
      <c r="R367" s="157"/>
      <c r="S367" s="157"/>
      <c r="T367" s="157"/>
      <c r="U367" s="157"/>
      <c r="V367" s="157"/>
      <c r="W367" s="157"/>
      <c r="X367" s="158" t="s">
        <v>676</v>
      </c>
      <c r="Y367" s="158" t="s">
        <v>1145</v>
      </c>
      <c r="Z367" s="158" t="s">
        <v>271</v>
      </c>
      <c r="AA367" s="158" t="s">
        <v>271</v>
      </c>
      <c r="AB367" s="158" t="s">
        <v>271</v>
      </c>
      <c r="AC367" s="158" t="s">
        <v>271</v>
      </c>
      <c r="AD367" s="158" t="s">
        <v>1146</v>
      </c>
      <c r="AE367" s="158" t="s">
        <v>273</v>
      </c>
      <c r="AF367" s="157"/>
    </row>
    <row r="368" spans="1:32" s="137" customFormat="1" ht="30.75" customHeight="1" x14ac:dyDescent="0.25">
      <c r="A368" s="160">
        <v>10537</v>
      </c>
      <c r="B368" s="159" t="s">
        <v>1211</v>
      </c>
      <c r="C368" s="159" t="s">
        <v>1212</v>
      </c>
      <c r="D368" s="159" t="s">
        <v>374</v>
      </c>
      <c r="E368" s="175">
        <v>2</v>
      </c>
      <c r="F368" s="158" t="s">
        <v>635</v>
      </c>
      <c r="G368" s="163"/>
      <c r="H368" s="159" t="s">
        <v>1144</v>
      </c>
      <c r="I368" s="155"/>
      <c r="J368" s="155"/>
      <c r="K368" s="155"/>
      <c r="L368" s="155"/>
      <c r="M368" s="157"/>
      <c r="N368" s="157"/>
      <c r="O368" s="157"/>
      <c r="P368" s="157"/>
      <c r="Q368" s="157"/>
      <c r="R368" s="157"/>
      <c r="S368" s="157"/>
      <c r="T368" s="157"/>
      <c r="U368" s="157"/>
      <c r="V368" s="157"/>
      <c r="W368" s="157"/>
      <c r="X368" s="158" t="s">
        <v>676</v>
      </c>
      <c r="Y368" s="158" t="s">
        <v>1145</v>
      </c>
      <c r="Z368" s="158">
        <v>59</v>
      </c>
      <c r="AA368" s="158">
        <v>74</v>
      </c>
      <c r="AB368" s="158">
        <v>89</v>
      </c>
      <c r="AC368" s="158">
        <v>90</v>
      </c>
      <c r="AD368" s="158" t="s">
        <v>1146</v>
      </c>
      <c r="AE368" s="158" t="s">
        <v>273</v>
      </c>
      <c r="AF368" s="157"/>
    </row>
    <row r="369" spans="1:32" s="137" customFormat="1" ht="30.75" customHeight="1" x14ac:dyDescent="0.25">
      <c r="A369" s="160">
        <v>10538</v>
      </c>
      <c r="B369" s="159" t="s">
        <v>1213</v>
      </c>
      <c r="C369" s="159" t="s">
        <v>1214</v>
      </c>
      <c r="D369" s="159" t="s">
        <v>374</v>
      </c>
      <c r="E369" s="175">
        <v>2</v>
      </c>
      <c r="F369" s="158" t="s">
        <v>635</v>
      </c>
      <c r="G369" s="163"/>
      <c r="H369" s="159" t="s">
        <v>1144</v>
      </c>
      <c r="I369" s="155"/>
      <c r="J369" s="155"/>
      <c r="K369" s="155"/>
      <c r="L369" s="155"/>
      <c r="M369" s="157"/>
      <c r="N369" s="157"/>
      <c r="O369" s="157"/>
      <c r="P369" s="157"/>
      <c r="Q369" s="157"/>
      <c r="R369" s="157"/>
      <c r="S369" s="157"/>
      <c r="T369" s="157"/>
      <c r="U369" s="157"/>
      <c r="V369" s="157"/>
      <c r="W369" s="157"/>
      <c r="X369" s="158" t="s">
        <v>329</v>
      </c>
      <c r="Y369" s="158" t="s">
        <v>1145</v>
      </c>
      <c r="Z369" s="158" t="s">
        <v>271</v>
      </c>
      <c r="AA369" s="158" t="s">
        <v>271</v>
      </c>
      <c r="AB369" s="158" t="s">
        <v>271</v>
      </c>
      <c r="AC369" s="158" t="s">
        <v>271</v>
      </c>
      <c r="AD369" s="158" t="s">
        <v>1146</v>
      </c>
      <c r="AE369" s="158" t="s">
        <v>273</v>
      </c>
      <c r="AF369" s="157"/>
    </row>
    <row r="370" spans="1:32" s="137" customFormat="1" ht="30.75" customHeight="1" x14ac:dyDescent="0.25">
      <c r="A370" s="160">
        <v>10539</v>
      </c>
      <c r="B370" s="159" t="s">
        <v>1215</v>
      </c>
      <c r="C370" s="159" t="s">
        <v>1216</v>
      </c>
      <c r="D370" s="159" t="s">
        <v>374</v>
      </c>
      <c r="E370" s="175">
        <v>2</v>
      </c>
      <c r="F370" s="158" t="s">
        <v>635</v>
      </c>
      <c r="G370" s="163"/>
      <c r="H370" s="159" t="s">
        <v>1144</v>
      </c>
      <c r="I370" s="155"/>
      <c r="J370" s="155"/>
      <c r="K370" s="155"/>
      <c r="L370" s="155"/>
      <c r="M370" s="157"/>
      <c r="N370" s="157"/>
      <c r="O370" s="157"/>
      <c r="P370" s="157"/>
      <c r="Q370" s="157"/>
      <c r="R370" s="157"/>
      <c r="S370" s="157"/>
      <c r="T370" s="157"/>
      <c r="U370" s="157"/>
      <c r="V370" s="157"/>
      <c r="W370" s="157"/>
      <c r="X370" s="158" t="s">
        <v>676</v>
      </c>
      <c r="Y370" s="158" t="s">
        <v>1145</v>
      </c>
      <c r="Z370" s="158" t="s">
        <v>271</v>
      </c>
      <c r="AA370" s="158" t="s">
        <v>271</v>
      </c>
      <c r="AB370" s="158" t="s">
        <v>271</v>
      </c>
      <c r="AC370" s="158" t="s">
        <v>271</v>
      </c>
      <c r="AD370" s="158" t="s">
        <v>1146</v>
      </c>
      <c r="AE370" s="158" t="s">
        <v>273</v>
      </c>
      <c r="AF370" s="157"/>
    </row>
    <row r="371" spans="1:32" s="137" customFormat="1" ht="30.75" customHeight="1" x14ac:dyDescent="0.25">
      <c r="A371" s="160">
        <v>10540</v>
      </c>
      <c r="B371" s="159" t="s">
        <v>1217</v>
      </c>
      <c r="C371" s="159" t="s">
        <v>1218</v>
      </c>
      <c r="D371" s="159" t="s">
        <v>374</v>
      </c>
      <c r="E371" s="175">
        <v>2</v>
      </c>
      <c r="F371" s="158" t="s">
        <v>635</v>
      </c>
      <c r="G371" s="163"/>
      <c r="H371" s="159" t="s">
        <v>1158</v>
      </c>
      <c r="I371" s="155"/>
      <c r="J371" s="155"/>
      <c r="K371" s="155"/>
      <c r="L371" s="155"/>
      <c r="M371" s="157"/>
      <c r="N371" s="157"/>
      <c r="O371" s="157"/>
      <c r="P371" s="157"/>
      <c r="Q371" s="157"/>
      <c r="R371" s="157"/>
      <c r="S371" s="157"/>
      <c r="T371" s="157"/>
      <c r="U371" s="157"/>
      <c r="V371" s="157"/>
      <c r="W371" s="157"/>
      <c r="X371" s="158" t="s">
        <v>676</v>
      </c>
      <c r="Y371" s="158">
        <v>0.01</v>
      </c>
      <c r="Z371" s="158" t="s">
        <v>271</v>
      </c>
      <c r="AA371" s="158" t="s">
        <v>271</v>
      </c>
      <c r="AB371" s="158" t="s">
        <v>271</v>
      </c>
      <c r="AC371" s="158" t="s">
        <v>271</v>
      </c>
      <c r="AD371" s="158" t="s">
        <v>1146</v>
      </c>
      <c r="AE371" s="158" t="s">
        <v>273</v>
      </c>
      <c r="AF371" s="157"/>
    </row>
    <row r="372" spans="1:32" s="137" customFormat="1" ht="30.75" customHeight="1" x14ac:dyDescent="0.25">
      <c r="A372" s="160">
        <v>10541</v>
      </c>
      <c r="B372" s="159" t="s">
        <v>1219</v>
      </c>
      <c r="C372" s="159" t="s">
        <v>1220</v>
      </c>
      <c r="D372" s="159" t="s">
        <v>374</v>
      </c>
      <c r="E372" s="175">
        <v>2</v>
      </c>
      <c r="F372" s="158" t="s">
        <v>635</v>
      </c>
      <c r="G372" s="163"/>
      <c r="H372" s="159" t="s">
        <v>1144</v>
      </c>
      <c r="I372" s="155"/>
      <c r="J372" s="155"/>
      <c r="K372" s="155"/>
      <c r="L372" s="155"/>
      <c r="M372" s="157"/>
      <c r="N372" s="157"/>
      <c r="O372" s="157"/>
      <c r="P372" s="157"/>
      <c r="Q372" s="157"/>
      <c r="R372" s="157"/>
      <c r="S372" s="157"/>
      <c r="T372" s="157"/>
      <c r="U372" s="157"/>
      <c r="V372" s="157"/>
      <c r="W372" s="157"/>
      <c r="X372" s="158" t="s">
        <v>676</v>
      </c>
      <c r="Y372" s="158" t="s">
        <v>1145</v>
      </c>
      <c r="Z372" s="158" t="s">
        <v>271</v>
      </c>
      <c r="AA372" s="158" t="s">
        <v>271</v>
      </c>
      <c r="AB372" s="158" t="s">
        <v>271</v>
      </c>
      <c r="AC372" s="158" t="s">
        <v>271</v>
      </c>
      <c r="AD372" s="158" t="s">
        <v>1146</v>
      </c>
      <c r="AE372" s="158" t="s">
        <v>273</v>
      </c>
      <c r="AF372" s="157"/>
    </row>
    <row r="373" spans="1:32" s="137" customFormat="1" ht="30.75" customHeight="1" x14ac:dyDescent="0.25">
      <c r="A373" s="160">
        <v>10542</v>
      </c>
      <c r="B373" s="159" t="s">
        <v>1221</v>
      </c>
      <c r="C373" s="159" t="s">
        <v>1222</v>
      </c>
      <c r="D373" s="159" t="s">
        <v>374</v>
      </c>
      <c r="E373" s="175">
        <v>2</v>
      </c>
      <c r="F373" s="158" t="s">
        <v>635</v>
      </c>
      <c r="G373" s="163"/>
      <c r="H373" s="159" t="s">
        <v>1223</v>
      </c>
      <c r="I373" s="155"/>
      <c r="J373" s="155"/>
      <c r="K373" s="155"/>
      <c r="L373" s="155"/>
      <c r="M373" s="157"/>
      <c r="N373" s="157"/>
      <c r="O373" s="157"/>
      <c r="P373" s="157"/>
      <c r="Q373" s="157"/>
      <c r="R373" s="157"/>
      <c r="S373" s="157"/>
      <c r="T373" s="157"/>
      <c r="U373" s="157"/>
      <c r="V373" s="157"/>
      <c r="W373" s="157"/>
      <c r="X373" s="158" t="s">
        <v>329</v>
      </c>
      <c r="Y373" s="158" t="s">
        <v>270</v>
      </c>
      <c r="Z373" s="158" t="s">
        <v>271</v>
      </c>
      <c r="AA373" s="158" t="s">
        <v>271</v>
      </c>
      <c r="AB373" s="158" t="s">
        <v>271</v>
      </c>
      <c r="AC373" s="158" t="s">
        <v>271</v>
      </c>
      <c r="AD373" s="158" t="s">
        <v>1146</v>
      </c>
      <c r="AE373" s="158" t="s">
        <v>273</v>
      </c>
      <c r="AF373" s="157"/>
    </row>
    <row r="374" spans="1:32" s="137" customFormat="1" ht="30.75" customHeight="1" x14ac:dyDescent="0.25">
      <c r="A374" s="160">
        <v>10544</v>
      </c>
      <c r="B374" s="159" t="s">
        <v>1224</v>
      </c>
      <c r="C374" s="159" t="s">
        <v>1225</v>
      </c>
      <c r="D374" s="159" t="s">
        <v>374</v>
      </c>
      <c r="E374" s="175">
        <v>2</v>
      </c>
      <c r="F374" s="158" t="s">
        <v>635</v>
      </c>
      <c r="G374" s="163"/>
      <c r="H374" s="159" t="s">
        <v>1144</v>
      </c>
      <c r="I374" s="155"/>
      <c r="J374" s="155"/>
      <c r="K374" s="155"/>
      <c r="L374" s="155"/>
      <c r="M374" s="157"/>
      <c r="N374" s="157"/>
      <c r="O374" s="157"/>
      <c r="P374" s="157"/>
      <c r="Q374" s="157"/>
      <c r="R374" s="157"/>
      <c r="S374" s="157"/>
      <c r="T374" s="157"/>
      <c r="U374" s="157"/>
      <c r="V374" s="157"/>
      <c r="W374" s="157"/>
      <c r="X374" s="158" t="s">
        <v>329</v>
      </c>
      <c r="Y374" s="158" t="s">
        <v>270</v>
      </c>
      <c r="Z374" s="158">
        <v>54</v>
      </c>
      <c r="AA374" s="158">
        <v>69</v>
      </c>
      <c r="AB374" s="158">
        <v>84</v>
      </c>
      <c r="AC374" s="158">
        <v>85</v>
      </c>
      <c r="AD374" s="158" t="s">
        <v>1146</v>
      </c>
      <c r="AE374" s="158" t="s">
        <v>273</v>
      </c>
      <c r="AF374" s="157"/>
    </row>
    <row r="375" spans="1:32" s="137" customFormat="1" ht="30.75" customHeight="1" x14ac:dyDescent="0.25">
      <c r="A375" s="160">
        <v>10546</v>
      </c>
      <c r="B375" s="159" t="s">
        <v>1226</v>
      </c>
      <c r="C375" s="159" t="s">
        <v>1227</v>
      </c>
      <c r="D375" s="159" t="s">
        <v>374</v>
      </c>
      <c r="E375" s="175">
        <v>2</v>
      </c>
      <c r="F375" s="158" t="s">
        <v>635</v>
      </c>
      <c r="G375" s="163"/>
      <c r="H375" s="159" t="s">
        <v>1144</v>
      </c>
      <c r="I375" s="155"/>
      <c r="J375" s="155"/>
      <c r="K375" s="155"/>
      <c r="L375" s="155"/>
      <c r="M375" s="157"/>
      <c r="N375" s="157"/>
      <c r="O375" s="157"/>
      <c r="P375" s="157"/>
      <c r="Q375" s="157"/>
      <c r="R375" s="157"/>
      <c r="S375" s="157"/>
      <c r="T375" s="157"/>
      <c r="U375" s="157"/>
      <c r="V375" s="157"/>
      <c r="W375" s="157"/>
      <c r="X375" s="158" t="s">
        <v>676</v>
      </c>
      <c r="Y375" s="158" t="s">
        <v>1145</v>
      </c>
      <c r="Z375" s="158" t="s">
        <v>271</v>
      </c>
      <c r="AA375" s="158" t="s">
        <v>271</v>
      </c>
      <c r="AB375" s="158" t="s">
        <v>271</v>
      </c>
      <c r="AC375" s="158" t="s">
        <v>271</v>
      </c>
      <c r="AD375" s="158" t="s">
        <v>1146</v>
      </c>
      <c r="AE375" s="158" t="s">
        <v>273</v>
      </c>
      <c r="AF375" s="157"/>
    </row>
    <row r="376" spans="1:32" s="137" customFormat="1" ht="30.75" customHeight="1" x14ac:dyDescent="0.25">
      <c r="A376" s="160">
        <v>10547</v>
      </c>
      <c r="B376" s="159" t="s">
        <v>1228</v>
      </c>
      <c r="C376" s="159" t="s">
        <v>1229</v>
      </c>
      <c r="D376" s="159" t="s">
        <v>374</v>
      </c>
      <c r="E376" s="175">
        <v>1</v>
      </c>
      <c r="F376" s="163"/>
      <c r="G376" s="158" t="s">
        <v>635</v>
      </c>
      <c r="H376" s="159" t="s">
        <v>1230</v>
      </c>
      <c r="I376" s="155"/>
      <c r="J376" s="155"/>
      <c r="K376" s="155"/>
      <c r="L376" s="155"/>
      <c r="M376" s="157"/>
      <c r="N376" s="157"/>
      <c r="O376" s="157"/>
      <c r="P376" s="157"/>
      <c r="Q376" s="157"/>
      <c r="R376" s="157"/>
      <c r="S376" s="157"/>
      <c r="T376" s="157"/>
      <c r="U376" s="157"/>
      <c r="V376" s="157"/>
      <c r="W376" s="157"/>
      <c r="X376" s="158" t="s">
        <v>648</v>
      </c>
      <c r="Y376" s="158">
        <v>0.01</v>
      </c>
      <c r="Z376" s="158">
        <v>54</v>
      </c>
      <c r="AA376" s="158">
        <v>69</v>
      </c>
      <c r="AB376" s="158">
        <v>84</v>
      </c>
      <c r="AC376" s="158">
        <v>85</v>
      </c>
      <c r="AD376" s="158" t="s">
        <v>924</v>
      </c>
      <c r="AE376" s="158" t="s">
        <v>273</v>
      </c>
      <c r="AF376" s="157"/>
    </row>
    <row r="377" spans="1:32" s="137" customFormat="1" ht="30.75" customHeight="1" x14ac:dyDescent="0.25">
      <c r="A377" s="160">
        <v>10550</v>
      </c>
      <c r="B377" s="159" t="s">
        <v>1231</v>
      </c>
      <c r="C377" s="159" t="s">
        <v>1232</v>
      </c>
      <c r="D377" s="159" t="s">
        <v>374</v>
      </c>
      <c r="E377" s="175">
        <v>2</v>
      </c>
      <c r="F377" s="158" t="s">
        <v>635</v>
      </c>
      <c r="G377" s="163"/>
      <c r="H377" s="159" t="s">
        <v>1144</v>
      </c>
      <c r="I377" s="155"/>
      <c r="J377" s="155"/>
      <c r="K377" s="155"/>
      <c r="L377" s="155"/>
      <c r="M377" s="157"/>
      <c r="N377" s="157"/>
      <c r="O377" s="157"/>
      <c r="P377" s="157"/>
      <c r="Q377" s="157"/>
      <c r="R377" s="157"/>
      <c r="S377" s="157"/>
      <c r="T377" s="157"/>
      <c r="U377" s="157"/>
      <c r="V377" s="157"/>
      <c r="W377" s="157"/>
      <c r="X377" s="158" t="s">
        <v>676</v>
      </c>
      <c r="Y377" s="158" t="s">
        <v>270</v>
      </c>
      <c r="Z377" s="158" t="s">
        <v>271</v>
      </c>
      <c r="AA377" s="158" t="s">
        <v>271</v>
      </c>
      <c r="AB377" s="158" t="s">
        <v>271</v>
      </c>
      <c r="AC377" s="158" t="s">
        <v>271</v>
      </c>
      <c r="AD377" s="158" t="s">
        <v>1146</v>
      </c>
      <c r="AE377" s="158" t="s">
        <v>273</v>
      </c>
      <c r="AF377" s="157"/>
    </row>
    <row r="378" spans="1:32" s="137" customFormat="1" ht="30.75" customHeight="1" x14ac:dyDescent="0.25">
      <c r="A378" s="160">
        <v>10551</v>
      </c>
      <c r="B378" s="159" t="s">
        <v>1233</v>
      </c>
      <c r="C378" s="159" t="s">
        <v>1234</v>
      </c>
      <c r="D378" s="159" t="s">
        <v>374</v>
      </c>
      <c r="E378" s="175">
        <v>2</v>
      </c>
      <c r="F378" s="158" t="s">
        <v>635</v>
      </c>
      <c r="G378" s="163"/>
      <c r="H378" s="159" t="s">
        <v>1144</v>
      </c>
      <c r="I378" s="155"/>
      <c r="J378" s="155"/>
      <c r="K378" s="155"/>
      <c r="L378" s="155"/>
      <c r="M378" s="157"/>
      <c r="N378" s="157"/>
      <c r="O378" s="157"/>
      <c r="P378" s="157"/>
      <c r="Q378" s="157"/>
      <c r="R378" s="157"/>
      <c r="S378" s="157"/>
      <c r="T378" s="157"/>
      <c r="U378" s="157"/>
      <c r="V378" s="157"/>
      <c r="W378" s="157"/>
      <c r="X378" s="158" t="s">
        <v>329</v>
      </c>
      <c r="Y378" s="158" t="s">
        <v>1145</v>
      </c>
      <c r="Z378" s="158">
        <v>59</v>
      </c>
      <c r="AA378" s="158">
        <v>74</v>
      </c>
      <c r="AB378" s="158">
        <v>89</v>
      </c>
      <c r="AC378" s="158">
        <v>90</v>
      </c>
      <c r="AD378" s="158" t="s">
        <v>1146</v>
      </c>
      <c r="AE378" s="158" t="s">
        <v>273</v>
      </c>
      <c r="AF378" s="157"/>
    </row>
    <row r="379" spans="1:32" s="137" customFormat="1" ht="30.75" customHeight="1" x14ac:dyDescent="0.25">
      <c r="A379" s="160">
        <v>10552</v>
      </c>
      <c r="B379" s="155" t="s">
        <v>1235</v>
      </c>
      <c r="C379" s="155" t="s">
        <v>1236</v>
      </c>
      <c r="D379" s="159" t="s">
        <v>374</v>
      </c>
      <c r="E379" s="175">
        <v>1</v>
      </c>
      <c r="F379" s="158" t="s">
        <v>635</v>
      </c>
      <c r="G379" s="163"/>
      <c r="H379" s="159" t="s">
        <v>1237</v>
      </c>
      <c r="I379" s="155"/>
      <c r="J379" s="155"/>
      <c r="K379" s="155"/>
      <c r="L379" s="155"/>
      <c r="M379" s="159" t="s">
        <v>1238</v>
      </c>
      <c r="N379" s="159"/>
      <c r="O379" s="159" t="s">
        <v>1239</v>
      </c>
      <c r="P379" s="159" t="s">
        <v>1240</v>
      </c>
      <c r="Q379" s="159" t="s">
        <v>1241</v>
      </c>
      <c r="R379" s="159"/>
      <c r="S379" s="159"/>
      <c r="T379" s="159" t="s">
        <v>1242</v>
      </c>
      <c r="U379" s="158" t="s">
        <v>287</v>
      </c>
      <c r="V379" s="158"/>
      <c r="W379" s="158"/>
      <c r="X379" s="158" t="s">
        <v>676</v>
      </c>
      <c r="Y379" s="158">
        <v>0.01</v>
      </c>
      <c r="Z379" s="158">
        <v>54</v>
      </c>
      <c r="AA379" s="158">
        <v>69</v>
      </c>
      <c r="AB379" s="158">
        <v>84</v>
      </c>
      <c r="AC379" s="158">
        <v>85</v>
      </c>
      <c r="AD379" s="158" t="s">
        <v>1146</v>
      </c>
      <c r="AE379" s="158" t="s">
        <v>273</v>
      </c>
      <c r="AF379" s="157"/>
    </row>
    <row r="380" spans="1:32" s="137" customFormat="1" ht="30.75" customHeight="1" x14ac:dyDescent="0.25">
      <c r="A380" s="160">
        <v>10553</v>
      </c>
      <c r="B380" s="159" t="s">
        <v>1243</v>
      </c>
      <c r="C380" s="159" t="s">
        <v>1244</v>
      </c>
      <c r="D380" s="159" t="s">
        <v>374</v>
      </c>
      <c r="E380" s="175">
        <v>2</v>
      </c>
      <c r="F380" s="158" t="s">
        <v>635</v>
      </c>
      <c r="G380" s="158" t="s">
        <v>635</v>
      </c>
      <c r="H380" s="159" t="s">
        <v>1158</v>
      </c>
      <c r="I380" s="155"/>
      <c r="J380" s="155"/>
      <c r="K380" s="155"/>
      <c r="L380" s="155"/>
      <c r="M380" s="157"/>
      <c r="N380" s="157"/>
      <c r="O380" s="157"/>
      <c r="P380" s="157"/>
      <c r="Q380" s="157"/>
      <c r="R380" s="157"/>
      <c r="S380" s="157"/>
      <c r="T380" s="157"/>
      <c r="U380" s="157"/>
      <c r="V380" s="157"/>
      <c r="W380" s="157"/>
      <c r="X380" s="158" t="s">
        <v>676</v>
      </c>
      <c r="Y380" s="158">
        <v>0.01</v>
      </c>
      <c r="Z380" s="158">
        <v>59</v>
      </c>
      <c r="AA380" s="158">
        <v>74</v>
      </c>
      <c r="AB380" s="158">
        <v>89</v>
      </c>
      <c r="AC380" s="158">
        <v>90</v>
      </c>
      <c r="AD380" s="158" t="s">
        <v>1146</v>
      </c>
      <c r="AE380" s="158" t="s">
        <v>273</v>
      </c>
      <c r="AF380" s="157"/>
    </row>
    <row r="381" spans="1:32" s="137" customFormat="1" ht="30.75" customHeight="1" x14ac:dyDescent="0.25">
      <c r="A381" s="160">
        <v>10554</v>
      </c>
      <c r="B381" s="159" t="s">
        <v>1245</v>
      </c>
      <c r="C381" s="159" t="s">
        <v>1246</v>
      </c>
      <c r="D381" s="159" t="s">
        <v>374</v>
      </c>
      <c r="E381" s="175">
        <v>2</v>
      </c>
      <c r="F381" s="158" t="s">
        <v>635</v>
      </c>
      <c r="G381" s="163"/>
      <c r="H381" s="159" t="s">
        <v>1223</v>
      </c>
      <c r="I381" s="155"/>
      <c r="J381" s="155"/>
      <c r="K381" s="155"/>
      <c r="L381" s="155"/>
      <c r="M381" s="157"/>
      <c r="N381" s="157"/>
      <c r="O381" s="157"/>
      <c r="P381" s="157"/>
      <c r="Q381" s="157"/>
      <c r="R381" s="157"/>
      <c r="S381" s="157"/>
      <c r="T381" s="157"/>
      <c r="U381" s="157"/>
      <c r="V381" s="157"/>
      <c r="W381" s="157"/>
      <c r="X381" s="158" t="s">
        <v>329</v>
      </c>
      <c r="Y381" s="158" t="s">
        <v>270</v>
      </c>
      <c r="Z381" s="158" t="s">
        <v>271</v>
      </c>
      <c r="AA381" s="158" t="s">
        <v>271</v>
      </c>
      <c r="AB381" s="158" t="s">
        <v>271</v>
      </c>
      <c r="AC381" s="158" t="s">
        <v>271</v>
      </c>
      <c r="AD381" s="158" t="s">
        <v>1146</v>
      </c>
      <c r="AE381" s="158" t="s">
        <v>273</v>
      </c>
      <c r="AF381" s="157"/>
    </row>
    <row r="382" spans="1:32" s="137" customFormat="1" ht="30.75" customHeight="1" x14ac:dyDescent="0.25">
      <c r="A382" s="160">
        <v>10555</v>
      </c>
      <c r="B382" s="159" t="s">
        <v>1247</v>
      </c>
      <c r="C382" s="159" t="s">
        <v>1248</v>
      </c>
      <c r="D382" s="159" t="s">
        <v>374</v>
      </c>
      <c r="E382" s="175">
        <v>2</v>
      </c>
      <c r="F382" s="158" t="s">
        <v>635</v>
      </c>
      <c r="G382" s="163"/>
      <c r="H382" s="159" t="s">
        <v>1144</v>
      </c>
      <c r="I382" s="155"/>
      <c r="J382" s="155"/>
      <c r="K382" s="155"/>
      <c r="L382" s="155"/>
      <c r="M382" s="157"/>
      <c r="N382" s="157"/>
      <c r="O382" s="157"/>
      <c r="P382" s="157"/>
      <c r="Q382" s="157"/>
      <c r="R382" s="157"/>
      <c r="S382" s="157"/>
      <c r="T382" s="157"/>
      <c r="U382" s="157"/>
      <c r="V382" s="157"/>
      <c r="W382" s="157"/>
      <c r="X382" s="158" t="s">
        <v>676</v>
      </c>
      <c r="Y382" s="158" t="s">
        <v>1145</v>
      </c>
      <c r="Z382" s="158">
        <v>74</v>
      </c>
      <c r="AA382" s="158">
        <v>75</v>
      </c>
      <c r="AB382" s="158">
        <v>85</v>
      </c>
      <c r="AC382" s="158">
        <v>95</v>
      </c>
      <c r="AD382" s="158" t="s">
        <v>1146</v>
      </c>
      <c r="AE382" s="158" t="s">
        <v>273</v>
      </c>
      <c r="AF382" s="157"/>
    </row>
    <row r="383" spans="1:32" s="137" customFormat="1" ht="30.75" customHeight="1" x14ac:dyDescent="0.25">
      <c r="A383" s="160">
        <v>10556</v>
      </c>
      <c r="B383" s="159" t="s">
        <v>1249</v>
      </c>
      <c r="C383" s="159" t="s">
        <v>1250</v>
      </c>
      <c r="D383" s="159" t="s">
        <v>374</v>
      </c>
      <c r="E383" s="175">
        <v>2</v>
      </c>
      <c r="F383" s="158" t="s">
        <v>635</v>
      </c>
      <c r="G383" s="163"/>
      <c r="H383" s="159" t="s">
        <v>1144</v>
      </c>
      <c r="I383" s="155"/>
      <c r="J383" s="155"/>
      <c r="K383" s="155"/>
      <c r="L383" s="155"/>
      <c r="M383" s="157"/>
      <c r="N383" s="157"/>
      <c r="O383" s="157"/>
      <c r="P383" s="157"/>
      <c r="Q383" s="157"/>
      <c r="R383" s="157"/>
      <c r="S383" s="157"/>
      <c r="T383" s="157"/>
      <c r="U383" s="157"/>
      <c r="V383" s="157"/>
      <c r="W383" s="157"/>
      <c r="X383" s="158" t="s">
        <v>676</v>
      </c>
      <c r="Y383" s="158" t="s">
        <v>1145</v>
      </c>
      <c r="Z383" s="158">
        <v>59</v>
      </c>
      <c r="AA383" s="158">
        <v>74</v>
      </c>
      <c r="AB383" s="158">
        <v>89</v>
      </c>
      <c r="AC383" s="158">
        <v>90</v>
      </c>
      <c r="AD383" s="158" t="s">
        <v>1146</v>
      </c>
      <c r="AE383" s="158" t="s">
        <v>273</v>
      </c>
      <c r="AF383" s="157"/>
    </row>
    <row r="384" spans="1:32" s="137" customFormat="1" ht="30.75" customHeight="1" x14ac:dyDescent="0.25">
      <c r="A384" s="160">
        <v>10557</v>
      </c>
      <c r="B384" s="155" t="s">
        <v>1251</v>
      </c>
      <c r="C384" s="155" t="s">
        <v>1252</v>
      </c>
      <c r="D384" s="159" t="s">
        <v>374</v>
      </c>
      <c r="E384" s="175">
        <v>2</v>
      </c>
      <c r="F384" s="158" t="s">
        <v>635</v>
      </c>
      <c r="G384" s="163"/>
      <c r="H384" s="159" t="s">
        <v>1223</v>
      </c>
      <c r="I384" s="155"/>
      <c r="J384" s="155"/>
      <c r="K384" s="155"/>
      <c r="L384" s="155"/>
      <c r="M384" s="155" t="s">
        <v>1253</v>
      </c>
      <c r="N384" s="158"/>
      <c r="O384" s="159" t="s">
        <v>1254</v>
      </c>
      <c r="P384" s="159" t="s">
        <v>1255</v>
      </c>
      <c r="Q384" s="159" t="s">
        <v>1256</v>
      </c>
      <c r="R384" s="158"/>
      <c r="S384" s="158"/>
      <c r="T384" s="159" t="s">
        <v>1257</v>
      </c>
      <c r="U384" s="158" t="s">
        <v>287</v>
      </c>
      <c r="V384" s="158"/>
      <c r="W384" s="158"/>
      <c r="X384" s="158" t="s">
        <v>329</v>
      </c>
      <c r="Y384" s="158" t="s">
        <v>270</v>
      </c>
      <c r="Z384" s="158">
        <v>59</v>
      </c>
      <c r="AA384" s="158">
        <v>74</v>
      </c>
      <c r="AB384" s="158">
        <v>89</v>
      </c>
      <c r="AC384" s="158">
        <v>90</v>
      </c>
      <c r="AD384" s="158" t="s">
        <v>1146</v>
      </c>
      <c r="AE384" s="158" t="s">
        <v>273</v>
      </c>
      <c r="AF384" s="157"/>
    </row>
    <row r="385" spans="1:32" s="137" customFormat="1" ht="30.75" customHeight="1" x14ac:dyDescent="0.25">
      <c r="A385" s="160">
        <v>10558</v>
      </c>
      <c r="B385" s="159" t="s">
        <v>1258</v>
      </c>
      <c r="C385" s="159" t="s">
        <v>1259</v>
      </c>
      <c r="D385" s="159" t="s">
        <v>374</v>
      </c>
      <c r="E385" s="168">
        <v>2</v>
      </c>
      <c r="F385" s="158" t="s">
        <v>635</v>
      </c>
      <c r="G385" s="159"/>
      <c r="H385" s="159" t="s">
        <v>1260</v>
      </c>
      <c r="I385" s="155"/>
      <c r="J385" s="155"/>
      <c r="K385" s="155"/>
      <c r="L385" s="155"/>
      <c r="M385" s="157"/>
      <c r="N385" s="157"/>
      <c r="O385" s="157"/>
      <c r="P385" s="157"/>
      <c r="Q385" s="157"/>
      <c r="R385" s="157"/>
      <c r="S385" s="157"/>
      <c r="T385" s="157"/>
      <c r="U385" s="157"/>
      <c r="V385" s="157"/>
      <c r="W385" s="157"/>
      <c r="X385" s="158" t="s">
        <v>329</v>
      </c>
      <c r="Y385" s="158" t="s">
        <v>270</v>
      </c>
      <c r="Z385" s="158" t="s">
        <v>271</v>
      </c>
      <c r="AA385" s="158" t="s">
        <v>271</v>
      </c>
      <c r="AB385" s="158" t="s">
        <v>271</v>
      </c>
      <c r="AC385" s="158" t="s">
        <v>271</v>
      </c>
      <c r="AD385" s="158" t="s">
        <v>1146</v>
      </c>
      <c r="AE385" s="158" t="s">
        <v>273</v>
      </c>
      <c r="AF385" s="157"/>
    </row>
    <row r="386" spans="1:32" s="137" customFormat="1" ht="30.75" customHeight="1" x14ac:dyDescent="0.25">
      <c r="A386" s="160">
        <v>10560</v>
      </c>
      <c r="B386" s="159" t="s">
        <v>1261</v>
      </c>
      <c r="C386" s="159" t="s">
        <v>1262</v>
      </c>
      <c r="D386" s="159" t="s">
        <v>374</v>
      </c>
      <c r="E386" s="168">
        <v>2</v>
      </c>
      <c r="F386" s="158" t="s">
        <v>635</v>
      </c>
      <c r="G386" s="159"/>
      <c r="H386" s="159" t="s">
        <v>1144</v>
      </c>
      <c r="I386" s="155"/>
      <c r="J386" s="155"/>
      <c r="K386" s="155"/>
      <c r="L386" s="155"/>
      <c r="M386" s="157"/>
      <c r="N386" s="157"/>
      <c r="O386" s="157"/>
      <c r="P386" s="157"/>
      <c r="Q386" s="157"/>
      <c r="R386" s="157"/>
      <c r="S386" s="157"/>
      <c r="T386" s="157"/>
      <c r="U386" s="157"/>
      <c r="V386" s="157"/>
      <c r="W386" s="157"/>
      <c r="X386" s="158" t="s">
        <v>329</v>
      </c>
      <c r="Y386" s="158" t="s">
        <v>1145</v>
      </c>
      <c r="Z386" s="158" t="s">
        <v>271</v>
      </c>
      <c r="AA386" s="158" t="s">
        <v>271</v>
      </c>
      <c r="AB386" s="158" t="s">
        <v>271</v>
      </c>
      <c r="AC386" s="158" t="s">
        <v>271</v>
      </c>
      <c r="AD386" s="158" t="s">
        <v>1146</v>
      </c>
      <c r="AE386" s="158" t="s">
        <v>273</v>
      </c>
      <c r="AF386" s="157"/>
    </row>
    <row r="387" spans="1:32" s="152" customFormat="1" ht="30.75" customHeight="1" x14ac:dyDescent="0.25">
      <c r="A387" s="164">
        <v>10561</v>
      </c>
      <c r="B387" s="159" t="s">
        <v>1263</v>
      </c>
      <c r="C387" s="159"/>
      <c r="D387" s="159" t="s">
        <v>374</v>
      </c>
      <c r="E387" s="168">
        <v>2</v>
      </c>
      <c r="F387" s="158" t="s">
        <v>635</v>
      </c>
      <c r="G387" s="159"/>
      <c r="H387" s="159" t="s">
        <v>1264</v>
      </c>
      <c r="I387" s="159"/>
      <c r="J387" s="159"/>
      <c r="K387" s="159"/>
      <c r="L387" s="159"/>
      <c r="M387" s="158"/>
      <c r="N387" s="158"/>
      <c r="O387" s="158"/>
      <c r="P387" s="158"/>
      <c r="Q387" s="158"/>
      <c r="R387" s="158"/>
      <c r="S387" s="158"/>
      <c r="T387" s="158"/>
      <c r="U387" s="158"/>
      <c r="V387" s="158"/>
      <c r="W387" s="158"/>
      <c r="X387" s="158" t="s">
        <v>269</v>
      </c>
      <c r="Y387" s="158" t="s">
        <v>270</v>
      </c>
      <c r="Z387" s="158" t="s">
        <v>271</v>
      </c>
      <c r="AA387" s="158" t="s">
        <v>271</v>
      </c>
      <c r="AB387" s="158" t="s">
        <v>271</v>
      </c>
      <c r="AC387" s="158" t="s">
        <v>271</v>
      </c>
      <c r="AD387" s="158" t="s">
        <v>1146</v>
      </c>
      <c r="AE387" s="158" t="s">
        <v>273</v>
      </c>
      <c r="AF387" s="158"/>
    </row>
    <row r="388" spans="1:32" s="152" customFormat="1" ht="30.75" customHeight="1" x14ac:dyDescent="0.25">
      <c r="A388" s="164">
        <v>10562</v>
      </c>
      <c r="B388" s="159" t="s">
        <v>1265</v>
      </c>
      <c r="C388" s="159"/>
      <c r="D388" s="159" t="s">
        <v>374</v>
      </c>
      <c r="E388" s="168">
        <v>2</v>
      </c>
      <c r="F388" s="158" t="s">
        <v>635</v>
      </c>
      <c r="G388" s="159"/>
      <c r="H388" s="159" t="s">
        <v>1264</v>
      </c>
      <c r="I388" s="159"/>
      <c r="J388" s="159"/>
      <c r="K388" s="159"/>
      <c r="L388" s="159"/>
      <c r="M388" s="158"/>
      <c r="N388" s="158"/>
      <c r="O388" s="158"/>
      <c r="P388" s="158"/>
      <c r="Q388" s="158"/>
      <c r="R388" s="158"/>
      <c r="S388" s="158"/>
      <c r="T388" s="158"/>
      <c r="U388" s="158"/>
      <c r="V388" s="158"/>
      <c r="W388" s="158"/>
      <c r="X388" s="158" t="s">
        <v>269</v>
      </c>
      <c r="Y388" s="158" t="s">
        <v>270</v>
      </c>
      <c r="Z388" s="158" t="s">
        <v>271</v>
      </c>
      <c r="AA388" s="158" t="s">
        <v>271</v>
      </c>
      <c r="AB388" s="158" t="s">
        <v>271</v>
      </c>
      <c r="AC388" s="158" t="s">
        <v>271</v>
      </c>
      <c r="AD388" s="158" t="s">
        <v>1146</v>
      </c>
      <c r="AE388" s="158" t="s">
        <v>273</v>
      </c>
      <c r="AF388" s="158"/>
    </row>
    <row r="389" spans="1:32" s="137" customFormat="1" ht="30.75" customHeight="1" x14ac:dyDescent="0.25">
      <c r="A389" s="160">
        <v>10601</v>
      </c>
      <c r="B389" s="159" t="s">
        <v>1266</v>
      </c>
      <c r="C389" s="159" t="s">
        <v>1267</v>
      </c>
      <c r="D389" s="159" t="s">
        <v>374</v>
      </c>
      <c r="E389" s="175">
        <v>2</v>
      </c>
      <c r="F389" s="158" t="s">
        <v>635</v>
      </c>
      <c r="G389" s="163"/>
      <c r="H389" s="159" t="s">
        <v>1237</v>
      </c>
      <c r="I389" s="155"/>
      <c r="J389" s="155"/>
      <c r="K389" s="155"/>
      <c r="L389" s="155"/>
      <c r="M389" s="157"/>
      <c r="N389" s="157"/>
      <c r="O389" s="157"/>
      <c r="P389" s="157"/>
      <c r="Q389" s="157"/>
      <c r="R389" s="157"/>
      <c r="S389" s="157"/>
      <c r="T389" s="157"/>
      <c r="U389" s="157"/>
      <c r="V389" s="157"/>
      <c r="W389" s="157"/>
      <c r="X389" s="158" t="s">
        <v>676</v>
      </c>
      <c r="Y389" s="158">
        <v>0.02</v>
      </c>
      <c r="Z389" s="158">
        <v>59</v>
      </c>
      <c r="AA389" s="158">
        <v>74</v>
      </c>
      <c r="AB389" s="158">
        <v>89</v>
      </c>
      <c r="AC389" s="158">
        <v>90</v>
      </c>
      <c r="AD389" s="158" t="s">
        <v>1146</v>
      </c>
      <c r="AE389" s="158" t="s">
        <v>273</v>
      </c>
      <c r="AF389" s="157"/>
    </row>
    <row r="390" spans="1:32" s="137" customFormat="1" ht="30.75" customHeight="1" x14ac:dyDescent="0.25">
      <c r="A390" s="160">
        <v>10602</v>
      </c>
      <c r="B390" s="159" t="s">
        <v>1268</v>
      </c>
      <c r="C390" s="159" t="s">
        <v>1269</v>
      </c>
      <c r="D390" s="159" t="s">
        <v>374</v>
      </c>
      <c r="E390" s="175">
        <v>2</v>
      </c>
      <c r="F390" s="158" t="s">
        <v>635</v>
      </c>
      <c r="G390" s="163"/>
      <c r="H390" s="159" t="s">
        <v>1237</v>
      </c>
      <c r="I390" s="155"/>
      <c r="J390" s="155"/>
      <c r="K390" s="155"/>
      <c r="L390" s="155"/>
      <c r="M390" s="157"/>
      <c r="N390" s="157"/>
      <c r="O390" s="157"/>
      <c r="P390" s="157"/>
      <c r="Q390" s="157"/>
      <c r="R390" s="157"/>
      <c r="S390" s="157"/>
      <c r="T390" s="157"/>
      <c r="U390" s="157"/>
      <c r="V390" s="157"/>
      <c r="W390" s="157"/>
      <c r="X390" s="158" t="s">
        <v>676</v>
      </c>
      <c r="Y390" s="158">
        <v>0.02</v>
      </c>
      <c r="Z390" s="158">
        <v>59</v>
      </c>
      <c r="AA390" s="158">
        <v>74</v>
      </c>
      <c r="AB390" s="158">
        <v>89</v>
      </c>
      <c r="AC390" s="158">
        <v>90</v>
      </c>
      <c r="AD390" s="158" t="s">
        <v>1146</v>
      </c>
      <c r="AE390" s="158" t="s">
        <v>273</v>
      </c>
      <c r="AF390" s="157"/>
    </row>
    <row r="391" spans="1:32" s="137" customFormat="1" ht="30.75" customHeight="1" x14ac:dyDescent="0.25">
      <c r="A391" s="160">
        <v>10603</v>
      </c>
      <c r="B391" s="159" t="s">
        <v>1270</v>
      </c>
      <c r="C391" s="159" t="s">
        <v>1271</v>
      </c>
      <c r="D391" s="159" t="s">
        <v>374</v>
      </c>
      <c r="E391" s="175">
        <v>2</v>
      </c>
      <c r="F391" s="158" t="s">
        <v>635</v>
      </c>
      <c r="G391" s="163"/>
      <c r="H391" s="159" t="s">
        <v>1237</v>
      </c>
      <c r="I391" s="155"/>
      <c r="J391" s="155"/>
      <c r="K391" s="155"/>
      <c r="L391" s="155"/>
      <c r="M391" s="157"/>
      <c r="N391" s="157"/>
      <c r="O391" s="157"/>
      <c r="P391" s="157"/>
      <c r="Q391" s="157"/>
      <c r="R391" s="157"/>
      <c r="S391" s="157"/>
      <c r="T391" s="157"/>
      <c r="U391" s="157"/>
      <c r="V391" s="157"/>
      <c r="W391" s="157"/>
      <c r="X391" s="158" t="s">
        <v>676</v>
      </c>
      <c r="Y391" s="158" t="s">
        <v>270</v>
      </c>
      <c r="Z391" s="158" t="s">
        <v>271</v>
      </c>
      <c r="AA391" s="158" t="s">
        <v>271</v>
      </c>
      <c r="AB391" s="158" t="s">
        <v>271</v>
      </c>
      <c r="AC391" s="158" t="s">
        <v>271</v>
      </c>
      <c r="AD391" s="158" t="s">
        <v>1146</v>
      </c>
      <c r="AE391" s="158" t="s">
        <v>273</v>
      </c>
      <c r="AF391" s="157"/>
    </row>
    <row r="392" spans="1:32" s="137" customFormat="1" ht="30.75" customHeight="1" x14ac:dyDescent="0.25">
      <c r="A392" s="160">
        <v>10604</v>
      </c>
      <c r="B392" s="159" t="s">
        <v>1272</v>
      </c>
      <c r="C392" s="159" t="s">
        <v>1273</v>
      </c>
      <c r="D392" s="159" t="s">
        <v>374</v>
      </c>
      <c r="E392" s="175">
        <v>2</v>
      </c>
      <c r="F392" s="158" t="s">
        <v>635</v>
      </c>
      <c r="G392" s="163"/>
      <c r="H392" s="159" t="s">
        <v>1237</v>
      </c>
      <c r="I392" s="155"/>
      <c r="J392" s="155"/>
      <c r="K392" s="155"/>
      <c r="L392" s="155"/>
      <c r="M392" s="157"/>
      <c r="N392" s="157"/>
      <c r="O392" s="157"/>
      <c r="P392" s="157"/>
      <c r="Q392" s="157"/>
      <c r="R392" s="157"/>
      <c r="S392" s="157"/>
      <c r="T392" s="157"/>
      <c r="U392" s="157"/>
      <c r="V392" s="157"/>
      <c r="W392" s="157"/>
      <c r="X392" s="158" t="s">
        <v>329</v>
      </c>
      <c r="Y392" s="158" t="s">
        <v>270</v>
      </c>
      <c r="Z392" s="158">
        <v>54</v>
      </c>
      <c r="AA392" s="158">
        <v>69</v>
      </c>
      <c r="AB392" s="158">
        <v>84</v>
      </c>
      <c r="AC392" s="158">
        <v>85</v>
      </c>
      <c r="AD392" s="158" t="s">
        <v>1146</v>
      </c>
      <c r="AE392" s="158" t="s">
        <v>273</v>
      </c>
      <c r="AF392" s="157"/>
    </row>
    <row r="393" spans="1:32" s="137" customFormat="1" ht="30.75" customHeight="1" x14ac:dyDescent="0.25">
      <c r="A393" s="160">
        <v>10606</v>
      </c>
      <c r="B393" s="155" t="s">
        <v>1274</v>
      </c>
      <c r="C393" s="155" t="s">
        <v>1275</v>
      </c>
      <c r="D393" s="159" t="s">
        <v>374</v>
      </c>
      <c r="E393" s="175">
        <v>1</v>
      </c>
      <c r="F393" s="158" t="s">
        <v>635</v>
      </c>
      <c r="G393" s="163"/>
      <c r="H393" s="159" t="s">
        <v>1237</v>
      </c>
      <c r="I393" s="155"/>
      <c r="J393" s="155"/>
      <c r="K393" s="155"/>
      <c r="L393" s="155"/>
      <c r="M393" s="169" t="s">
        <v>1276</v>
      </c>
      <c r="N393" s="169"/>
      <c r="O393" s="169" t="s">
        <v>946</v>
      </c>
      <c r="P393" s="169" t="s">
        <v>947</v>
      </c>
      <c r="Q393" s="169" t="s">
        <v>948</v>
      </c>
      <c r="R393" s="169"/>
      <c r="S393" s="169"/>
      <c r="T393" s="183" t="s">
        <v>1277</v>
      </c>
      <c r="U393" s="176" t="s">
        <v>287</v>
      </c>
      <c r="V393" s="158"/>
      <c r="W393" s="158"/>
      <c r="X393" s="158" t="s">
        <v>676</v>
      </c>
      <c r="Y393" s="158">
        <v>0.01</v>
      </c>
      <c r="Z393" s="158" t="s">
        <v>271</v>
      </c>
      <c r="AA393" s="158" t="s">
        <v>271</v>
      </c>
      <c r="AB393" s="158" t="s">
        <v>271</v>
      </c>
      <c r="AC393" s="158" t="s">
        <v>271</v>
      </c>
      <c r="AD393" s="158" t="s">
        <v>1146</v>
      </c>
      <c r="AE393" s="158" t="s">
        <v>1274</v>
      </c>
      <c r="AF393" s="157"/>
    </row>
    <row r="394" spans="1:32" s="137" customFormat="1" ht="30.75" customHeight="1" x14ac:dyDescent="0.25">
      <c r="A394" s="160">
        <v>10607</v>
      </c>
      <c r="B394" s="159" t="s">
        <v>1278</v>
      </c>
      <c r="C394" s="159" t="s">
        <v>1279</v>
      </c>
      <c r="D394" s="159" t="s">
        <v>374</v>
      </c>
      <c r="E394" s="175">
        <v>1</v>
      </c>
      <c r="F394" s="158" t="s">
        <v>635</v>
      </c>
      <c r="G394" s="163"/>
      <c r="H394" s="159" t="s">
        <v>1237</v>
      </c>
      <c r="I394" s="155"/>
      <c r="J394" s="155"/>
      <c r="K394" s="155"/>
      <c r="L394" s="155"/>
      <c r="M394" s="157"/>
      <c r="N394" s="157"/>
      <c r="O394" s="157"/>
      <c r="P394" s="157"/>
      <c r="Q394" s="157"/>
      <c r="R394" s="157"/>
      <c r="S394" s="157"/>
      <c r="T394" s="157"/>
      <c r="U394" s="157"/>
      <c r="V394" s="157"/>
      <c r="W394" s="157"/>
      <c r="X394" s="158" t="s">
        <v>676</v>
      </c>
      <c r="Y394" s="158">
        <v>0.01</v>
      </c>
      <c r="Z394" s="158" t="s">
        <v>271</v>
      </c>
      <c r="AA394" s="158" t="s">
        <v>271</v>
      </c>
      <c r="AB394" s="158" t="s">
        <v>271</v>
      </c>
      <c r="AC394" s="158" t="s">
        <v>271</v>
      </c>
      <c r="AD394" s="158" t="s">
        <v>1146</v>
      </c>
      <c r="AE394" s="158" t="s">
        <v>273</v>
      </c>
      <c r="AF394" s="157"/>
    </row>
    <row r="395" spans="1:32" s="137" customFormat="1" ht="30.75" customHeight="1" x14ac:dyDescent="0.25">
      <c r="A395" s="160">
        <v>10610</v>
      </c>
      <c r="B395" s="159" t="s">
        <v>1280</v>
      </c>
      <c r="C395" s="159" t="s">
        <v>1281</v>
      </c>
      <c r="D395" s="159" t="s">
        <v>374</v>
      </c>
      <c r="E395" s="175">
        <v>2</v>
      </c>
      <c r="F395" s="158" t="s">
        <v>635</v>
      </c>
      <c r="G395" s="158" t="s">
        <v>635</v>
      </c>
      <c r="H395" s="159" t="s">
        <v>1237</v>
      </c>
      <c r="I395" s="155"/>
      <c r="J395" s="155"/>
      <c r="K395" s="155"/>
      <c r="L395" s="155"/>
      <c r="M395" s="157"/>
      <c r="N395" s="157"/>
      <c r="O395" s="157"/>
      <c r="P395" s="157"/>
      <c r="Q395" s="157"/>
      <c r="R395" s="157"/>
      <c r="S395" s="157"/>
      <c r="T395" s="157"/>
      <c r="U395" s="157"/>
      <c r="V395" s="157"/>
      <c r="W395" s="157"/>
      <c r="X395" s="158" t="s">
        <v>676</v>
      </c>
      <c r="Y395" s="158">
        <v>0.02</v>
      </c>
      <c r="Z395" s="158">
        <v>59</v>
      </c>
      <c r="AA395" s="158">
        <v>74</v>
      </c>
      <c r="AB395" s="158">
        <v>89</v>
      </c>
      <c r="AC395" s="158">
        <v>90</v>
      </c>
      <c r="AD395" s="158" t="s">
        <v>1146</v>
      </c>
      <c r="AE395" s="158" t="s">
        <v>273</v>
      </c>
      <c r="AF395" s="157"/>
    </row>
    <row r="396" spans="1:32" s="137" customFormat="1" ht="30.75" customHeight="1" x14ac:dyDescent="0.25">
      <c r="A396" s="160">
        <v>10611</v>
      </c>
      <c r="B396" s="159" t="s">
        <v>1282</v>
      </c>
      <c r="C396" s="159" t="s">
        <v>1283</v>
      </c>
      <c r="D396" s="159" t="s">
        <v>374</v>
      </c>
      <c r="E396" s="175">
        <v>2</v>
      </c>
      <c r="F396" s="158" t="s">
        <v>635</v>
      </c>
      <c r="G396" s="163"/>
      <c r="H396" s="159" t="s">
        <v>1237</v>
      </c>
      <c r="I396" s="155"/>
      <c r="J396" s="155"/>
      <c r="K396" s="155"/>
      <c r="L396" s="155"/>
      <c r="M396" s="157"/>
      <c r="N396" s="157"/>
      <c r="O396" s="157"/>
      <c r="P396" s="157"/>
      <c r="Q396" s="157"/>
      <c r="R396" s="157"/>
      <c r="S396" s="157"/>
      <c r="T396" s="157"/>
      <c r="U396" s="157"/>
      <c r="V396" s="157"/>
      <c r="W396" s="157"/>
      <c r="X396" s="158" t="s">
        <v>676</v>
      </c>
      <c r="Y396" s="158" t="s">
        <v>270</v>
      </c>
      <c r="Z396" s="158" t="s">
        <v>271</v>
      </c>
      <c r="AA396" s="158" t="s">
        <v>271</v>
      </c>
      <c r="AB396" s="158" t="s">
        <v>271</v>
      </c>
      <c r="AC396" s="158" t="s">
        <v>271</v>
      </c>
      <c r="AD396" s="158" t="s">
        <v>1146</v>
      </c>
      <c r="AE396" s="158" t="s">
        <v>273</v>
      </c>
      <c r="AF396" s="157"/>
    </row>
    <row r="397" spans="1:32" s="137" customFormat="1" ht="30.75" customHeight="1" x14ac:dyDescent="0.25">
      <c r="A397" s="160">
        <v>10612</v>
      </c>
      <c r="B397" s="159" t="s">
        <v>1284</v>
      </c>
      <c r="C397" s="159" t="s">
        <v>1285</v>
      </c>
      <c r="D397" s="159" t="s">
        <v>374</v>
      </c>
      <c r="E397" s="175">
        <v>2</v>
      </c>
      <c r="F397" s="158" t="s">
        <v>635</v>
      </c>
      <c r="G397" s="163"/>
      <c r="H397" s="159" t="s">
        <v>1237</v>
      </c>
      <c r="I397" s="155"/>
      <c r="J397" s="155"/>
      <c r="K397" s="155"/>
      <c r="L397" s="155"/>
      <c r="M397" s="157"/>
      <c r="N397" s="157"/>
      <c r="O397" s="157"/>
      <c r="P397" s="157"/>
      <c r="Q397" s="157"/>
      <c r="R397" s="157"/>
      <c r="S397" s="157"/>
      <c r="T397" s="157"/>
      <c r="U397" s="157"/>
      <c r="V397" s="157"/>
      <c r="W397" s="157"/>
      <c r="X397" s="158" t="s">
        <v>676</v>
      </c>
      <c r="Y397" s="158" t="s">
        <v>270</v>
      </c>
      <c r="Z397" s="158">
        <v>59</v>
      </c>
      <c r="AA397" s="158">
        <v>74</v>
      </c>
      <c r="AB397" s="158">
        <v>89</v>
      </c>
      <c r="AC397" s="158">
        <v>90</v>
      </c>
      <c r="AD397" s="158" t="s">
        <v>1146</v>
      </c>
      <c r="AE397" s="158" t="s">
        <v>273</v>
      </c>
      <c r="AF397" s="157"/>
    </row>
    <row r="398" spans="1:32" s="137" customFormat="1" ht="30.75" customHeight="1" x14ac:dyDescent="0.25">
      <c r="A398" s="160">
        <v>10614</v>
      </c>
      <c r="B398" s="159" t="s">
        <v>1286</v>
      </c>
      <c r="C398" s="159" t="s">
        <v>1287</v>
      </c>
      <c r="D398" s="159" t="s">
        <v>374</v>
      </c>
      <c r="E398" s="175">
        <v>2</v>
      </c>
      <c r="F398" s="158" t="s">
        <v>635</v>
      </c>
      <c r="G398" s="163"/>
      <c r="H398" s="159" t="s">
        <v>1288</v>
      </c>
      <c r="I398" s="155"/>
      <c r="J398" s="155"/>
      <c r="K398" s="155"/>
      <c r="L398" s="155"/>
      <c r="M398" s="157"/>
      <c r="N398" s="157"/>
      <c r="O398" s="157"/>
      <c r="P398" s="157"/>
      <c r="Q398" s="157"/>
      <c r="R398" s="157"/>
      <c r="S398" s="157"/>
      <c r="T398" s="157"/>
      <c r="U398" s="157"/>
      <c r="V398" s="157"/>
      <c r="W398" s="157"/>
      <c r="X398" s="158" t="s">
        <v>676</v>
      </c>
      <c r="Y398" s="158">
        <v>0.02</v>
      </c>
      <c r="Z398" s="158">
        <v>59</v>
      </c>
      <c r="AA398" s="158">
        <v>74</v>
      </c>
      <c r="AB398" s="158">
        <v>89</v>
      </c>
      <c r="AC398" s="158">
        <v>90</v>
      </c>
      <c r="AD398" s="158" t="s">
        <v>1146</v>
      </c>
      <c r="AE398" s="158" t="s">
        <v>273</v>
      </c>
      <c r="AF398" s="157"/>
    </row>
    <row r="399" spans="1:32" s="137" customFormat="1" ht="30.75" customHeight="1" x14ac:dyDescent="0.25">
      <c r="A399" s="160">
        <v>10616</v>
      </c>
      <c r="B399" s="159" t="s">
        <v>1289</v>
      </c>
      <c r="C399" s="159" t="s">
        <v>1290</v>
      </c>
      <c r="D399" s="159" t="s">
        <v>374</v>
      </c>
      <c r="E399" s="175">
        <v>2</v>
      </c>
      <c r="F399" s="158" t="s">
        <v>635</v>
      </c>
      <c r="G399" s="163"/>
      <c r="H399" s="159" t="s">
        <v>1237</v>
      </c>
      <c r="I399" s="155"/>
      <c r="J399" s="155"/>
      <c r="K399" s="155"/>
      <c r="L399" s="155"/>
      <c r="M399" s="157"/>
      <c r="N399" s="157"/>
      <c r="O399" s="157"/>
      <c r="P399" s="157"/>
      <c r="Q399" s="157"/>
      <c r="R399" s="157"/>
      <c r="S399" s="157"/>
      <c r="T399" s="157"/>
      <c r="U399" s="157"/>
      <c r="V399" s="157"/>
      <c r="W399" s="157"/>
      <c r="X399" s="158" t="s">
        <v>676</v>
      </c>
      <c r="Y399" s="158">
        <v>0.02</v>
      </c>
      <c r="Z399" s="158">
        <v>59</v>
      </c>
      <c r="AA399" s="158">
        <v>74</v>
      </c>
      <c r="AB399" s="158">
        <v>89</v>
      </c>
      <c r="AC399" s="158">
        <v>90</v>
      </c>
      <c r="AD399" s="158" t="s">
        <v>1146</v>
      </c>
      <c r="AE399" s="158" t="s">
        <v>273</v>
      </c>
      <c r="AF399" s="157"/>
    </row>
    <row r="400" spans="1:32" s="173" customFormat="1" ht="30.75" customHeight="1" x14ac:dyDescent="0.25">
      <c r="A400" s="153">
        <v>10617</v>
      </c>
      <c r="B400" s="155" t="s">
        <v>1291</v>
      </c>
      <c r="C400" s="155" t="s">
        <v>1292</v>
      </c>
      <c r="D400" s="155" t="s">
        <v>374</v>
      </c>
      <c r="E400" s="180">
        <v>2</v>
      </c>
      <c r="F400" s="157" t="s">
        <v>635</v>
      </c>
      <c r="G400" s="157" t="s">
        <v>635</v>
      </c>
      <c r="H400" s="155" t="s">
        <v>1237</v>
      </c>
      <c r="I400" s="155"/>
      <c r="J400" s="155"/>
      <c r="K400" s="155"/>
      <c r="L400" s="155"/>
      <c r="M400" s="155" t="s">
        <v>1293</v>
      </c>
      <c r="N400" s="155"/>
      <c r="O400" s="155" t="s">
        <v>1294</v>
      </c>
      <c r="P400" s="155" t="s">
        <v>1295</v>
      </c>
      <c r="Q400" s="155" t="s">
        <v>1296</v>
      </c>
      <c r="R400" s="184">
        <v>45075</v>
      </c>
      <c r="S400" s="155"/>
      <c r="T400" s="155" t="s">
        <v>1297</v>
      </c>
      <c r="U400" s="157" t="s">
        <v>287</v>
      </c>
      <c r="V400" s="157"/>
      <c r="W400" s="157"/>
      <c r="X400" s="158" t="s">
        <v>269</v>
      </c>
      <c r="Y400" s="158" t="s">
        <v>270</v>
      </c>
      <c r="Z400" s="158" t="s">
        <v>271</v>
      </c>
      <c r="AA400" s="158" t="s">
        <v>271</v>
      </c>
      <c r="AB400" s="158" t="s">
        <v>271</v>
      </c>
      <c r="AC400" s="158" t="s">
        <v>271</v>
      </c>
      <c r="AD400" s="158" t="s">
        <v>1146</v>
      </c>
      <c r="AE400" s="158" t="s">
        <v>273</v>
      </c>
      <c r="AF400" s="157"/>
    </row>
    <row r="401" spans="1:32" s="137" customFormat="1" ht="30.75" customHeight="1" x14ac:dyDescent="0.25">
      <c r="A401" s="160">
        <v>10701</v>
      </c>
      <c r="B401" s="159" t="s">
        <v>1298</v>
      </c>
      <c r="C401" s="159" t="s">
        <v>1299</v>
      </c>
      <c r="D401" s="159" t="s">
        <v>374</v>
      </c>
      <c r="E401" s="175">
        <v>2</v>
      </c>
      <c r="F401" s="158" t="s">
        <v>635</v>
      </c>
      <c r="G401" s="163"/>
      <c r="H401" s="155" t="s">
        <v>1300</v>
      </c>
      <c r="I401" s="155"/>
      <c r="J401" s="155"/>
      <c r="K401" s="155"/>
      <c r="L401" s="155"/>
      <c r="M401" s="154" t="s">
        <v>1301</v>
      </c>
      <c r="N401" s="154"/>
      <c r="O401" s="154" t="s">
        <v>1302</v>
      </c>
      <c r="P401" s="154" t="s">
        <v>1303</v>
      </c>
      <c r="Q401" s="154" t="s">
        <v>1304</v>
      </c>
      <c r="R401" s="154"/>
      <c r="S401" s="154"/>
      <c r="T401" s="154" t="s">
        <v>1305</v>
      </c>
      <c r="U401" s="158" t="s">
        <v>287</v>
      </c>
      <c r="V401" s="158"/>
      <c r="W401" s="158"/>
      <c r="X401" s="158" t="s">
        <v>676</v>
      </c>
      <c r="Y401" s="158">
        <v>0.02</v>
      </c>
      <c r="Z401" s="158">
        <v>59</v>
      </c>
      <c r="AA401" s="158">
        <v>74</v>
      </c>
      <c r="AB401" s="158">
        <v>89</v>
      </c>
      <c r="AC401" s="158">
        <v>90</v>
      </c>
      <c r="AD401" s="158" t="s">
        <v>924</v>
      </c>
      <c r="AE401" s="158" t="s">
        <v>273</v>
      </c>
      <c r="AF401" s="157"/>
    </row>
    <row r="402" spans="1:32" s="137" customFormat="1" ht="30.75" customHeight="1" x14ac:dyDescent="0.25">
      <c r="A402" s="160">
        <v>10702</v>
      </c>
      <c r="B402" s="159" t="s">
        <v>1306</v>
      </c>
      <c r="C402" s="159" t="s">
        <v>1307</v>
      </c>
      <c r="D402" s="159" t="s">
        <v>374</v>
      </c>
      <c r="E402" s="175">
        <v>2</v>
      </c>
      <c r="F402" s="158" t="s">
        <v>635</v>
      </c>
      <c r="G402" s="163"/>
      <c r="H402" s="155" t="s">
        <v>1300</v>
      </c>
      <c r="I402" s="155"/>
      <c r="J402" s="155"/>
      <c r="K402" s="155"/>
      <c r="L402" s="155"/>
      <c r="M402" s="154" t="s">
        <v>1301</v>
      </c>
      <c r="N402" s="154"/>
      <c r="O402" s="154" t="s">
        <v>1302</v>
      </c>
      <c r="P402" s="154" t="s">
        <v>1303</v>
      </c>
      <c r="Q402" s="154" t="s">
        <v>1304</v>
      </c>
      <c r="R402" s="154"/>
      <c r="S402" s="154"/>
      <c r="T402" s="154" t="s">
        <v>1305</v>
      </c>
      <c r="U402" s="158" t="s">
        <v>287</v>
      </c>
      <c r="V402" s="158"/>
      <c r="W402" s="158"/>
      <c r="X402" s="158" t="s">
        <v>676</v>
      </c>
      <c r="Y402" s="158">
        <v>0.02</v>
      </c>
      <c r="Z402" s="158">
        <v>59</v>
      </c>
      <c r="AA402" s="158">
        <v>74</v>
      </c>
      <c r="AB402" s="158">
        <v>89</v>
      </c>
      <c r="AC402" s="158">
        <v>90</v>
      </c>
      <c r="AD402" s="158" t="s">
        <v>924</v>
      </c>
      <c r="AE402" s="158" t="s">
        <v>273</v>
      </c>
      <c r="AF402" s="157"/>
    </row>
    <row r="403" spans="1:32" s="137" customFormat="1" ht="30.75" customHeight="1" x14ac:dyDescent="0.25">
      <c r="A403" s="160">
        <v>10703</v>
      </c>
      <c r="B403" s="159" t="s">
        <v>1308</v>
      </c>
      <c r="C403" s="159" t="s">
        <v>1309</v>
      </c>
      <c r="D403" s="159" t="s">
        <v>374</v>
      </c>
      <c r="E403" s="175">
        <v>2</v>
      </c>
      <c r="F403" s="158" t="s">
        <v>635</v>
      </c>
      <c r="G403" s="163"/>
      <c r="H403" s="155" t="s">
        <v>1300</v>
      </c>
      <c r="I403" s="155"/>
      <c r="J403" s="155"/>
      <c r="K403" s="155"/>
      <c r="L403" s="155"/>
      <c r="M403" s="154" t="s">
        <v>1301</v>
      </c>
      <c r="N403" s="154"/>
      <c r="O403" s="154" t="s">
        <v>1302</v>
      </c>
      <c r="P403" s="154" t="s">
        <v>1303</v>
      </c>
      <c r="Q403" s="154" t="s">
        <v>1304</v>
      </c>
      <c r="R403" s="154"/>
      <c r="S403" s="154"/>
      <c r="T403" s="154" t="s">
        <v>1305</v>
      </c>
      <c r="U403" s="158" t="s">
        <v>287</v>
      </c>
      <c r="V403" s="158"/>
      <c r="W403" s="158"/>
      <c r="X403" s="158" t="s">
        <v>676</v>
      </c>
      <c r="Y403" s="158">
        <v>0.02</v>
      </c>
      <c r="Z403" s="158">
        <v>59</v>
      </c>
      <c r="AA403" s="158">
        <v>74</v>
      </c>
      <c r="AB403" s="158">
        <v>89</v>
      </c>
      <c r="AC403" s="158">
        <v>90</v>
      </c>
      <c r="AD403" s="158" t="s">
        <v>924</v>
      </c>
      <c r="AE403" s="158" t="s">
        <v>273</v>
      </c>
      <c r="AF403" s="157"/>
    </row>
    <row r="404" spans="1:32" s="137" customFormat="1" ht="30.75" customHeight="1" x14ac:dyDescent="0.25">
      <c r="A404" s="160">
        <v>10705</v>
      </c>
      <c r="B404" s="159" t="s">
        <v>1310</v>
      </c>
      <c r="C404" s="159" t="s">
        <v>1311</v>
      </c>
      <c r="D404" s="159" t="s">
        <v>374</v>
      </c>
      <c r="E404" s="175">
        <v>2</v>
      </c>
      <c r="F404" s="158" t="s">
        <v>635</v>
      </c>
      <c r="G404" s="163"/>
      <c r="H404" s="159" t="s">
        <v>1312</v>
      </c>
      <c r="I404" s="155"/>
      <c r="J404" s="155"/>
      <c r="K404" s="155"/>
      <c r="L404" s="155" t="s">
        <v>1313</v>
      </c>
      <c r="M404" s="157"/>
      <c r="N404" s="157"/>
      <c r="O404" s="157"/>
      <c r="P404" s="157"/>
      <c r="Q404" s="157"/>
      <c r="R404" s="157"/>
      <c r="S404" s="157"/>
      <c r="T404" s="157"/>
      <c r="U404" s="157"/>
      <c r="V404" s="157"/>
      <c r="W404" s="157"/>
      <c r="X404" s="158" t="s">
        <v>676</v>
      </c>
      <c r="Y404" s="158">
        <v>0.02</v>
      </c>
      <c r="Z404" s="158">
        <v>59</v>
      </c>
      <c r="AA404" s="158">
        <v>74</v>
      </c>
      <c r="AB404" s="158">
        <v>89</v>
      </c>
      <c r="AC404" s="158">
        <v>90</v>
      </c>
      <c r="AD404" s="158" t="s">
        <v>924</v>
      </c>
      <c r="AE404" s="158" t="s">
        <v>273</v>
      </c>
      <c r="AF404" s="157"/>
    </row>
    <row r="405" spans="1:32" s="137" customFormat="1" ht="30.75" customHeight="1" x14ac:dyDescent="0.25">
      <c r="A405" s="160">
        <v>10706</v>
      </c>
      <c r="B405" s="159" t="s">
        <v>1314</v>
      </c>
      <c r="C405" s="159" t="s">
        <v>1315</v>
      </c>
      <c r="D405" s="159" t="s">
        <v>374</v>
      </c>
      <c r="E405" s="175">
        <v>2</v>
      </c>
      <c r="F405" s="158" t="s">
        <v>635</v>
      </c>
      <c r="G405" s="163"/>
      <c r="H405" s="159" t="s">
        <v>1312</v>
      </c>
      <c r="I405" s="155"/>
      <c r="J405" s="155"/>
      <c r="K405" s="155"/>
      <c r="L405" s="155"/>
      <c r="M405" s="157"/>
      <c r="N405" s="157"/>
      <c r="O405" s="157"/>
      <c r="P405" s="157"/>
      <c r="Q405" s="157"/>
      <c r="R405" s="157"/>
      <c r="S405" s="157"/>
      <c r="T405" s="157"/>
      <c r="U405" s="157"/>
      <c r="V405" s="157"/>
      <c r="W405" s="157"/>
      <c r="X405" s="158" t="s">
        <v>329</v>
      </c>
      <c r="Y405" s="158" t="s">
        <v>270</v>
      </c>
      <c r="Z405" s="158">
        <v>59</v>
      </c>
      <c r="AA405" s="158">
        <v>74</v>
      </c>
      <c r="AB405" s="158">
        <v>89</v>
      </c>
      <c r="AC405" s="158">
        <v>90</v>
      </c>
      <c r="AD405" s="158" t="s">
        <v>924</v>
      </c>
      <c r="AE405" s="158" t="s">
        <v>273</v>
      </c>
      <c r="AF405" s="157"/>
    </row>
    <row r="406" spans="1:32" s="137" customFormat="1" ht="30.75" customHeight="1" x14ac:dyDescent="0.25">
      <c r="A406" s="160">
        <v>10707</v>
      </c>
      <c r="B406" s="159" t="s">
        <v>1316</v>
      </c>
      <c r="C406" s="159" t="s">
        <v>1317</v>
      </c>
      <c r="D406" s="159" t="s">
        <v>374</v>
      </c>
      <c r="E406" s="175">
        <v>2</v>
      </c>
      <c r="F406" s="158" t="s">
        <v>635</v>
      </c>
      <c r="G406" s="163"/>
      <c r="H406" s="155" t="s">
        <v>1300</v>
      </c>
      <c r="I406" s="155"/>
      <c r="J406" s="155"/>
      <c r="K406" s="155"/>
      <c r="L406" s="155"/>
      <c r="M406" s="154" t="s">
        <v>1301</v>
      </c>
      <c r="N406" s="154"/>
      <c r="O406" s="154" t="s">
        <v>1302</v>
      </c>
      <c r="P406" s="154" t="s">
        <v>1303</v>
      </c>
      <c r="Q406" s="154" t="s">
        <v>1304</v>
      </c>
      <c r="R406" s="154"/>
      <c r="S406" s="154"/>
      <c r="T406" s="154" t="s">
        <v>1305</v>
      </c>
      <c r="U406" s="158" t="s">
        <v>287</v>
      </c>
      <c r="V406" s="158"/>
      <c r="W406" s="158"/>
      <c r="X406" s="158" t="s">
        <v>329</v>
      </c>
      <c r="Y406" s="158" t="s">
        <v>270</v>
      </c>
      <c r="Z406" s="158">
        <v>54</v>
      </c>
      <c r="AA406" s="158">
        <v>69</v>
      </c>
      <c r="AB406" s="158">
        <v>84</v>
      </c>
      <c r="AC406" s="158">
        <v>85</v>
      </c>
      <c r="AD406" s="158" t="s">
        <v>924</v>
      </c>
      <c r="AE406" s="158" t="s">
        <v>273</v>
      </c>
      <c r="AF406" s="157"/>
    </row>
    <row r="407" spans="1:32" s="137" customFormat="1" ht="30.75" customHeight="1" x14ac:dyDescent="0.25">
      <c r="A407" s="160">
        <v>10708</v>
      </c>
      <c r="B407" s="159" t="s">
        <v>1318</v>
      </c>
      <c r="C407" s="159" t="s">
        <v>1319</v>
      </c>
      <c r="D407" s="159" t="s">
        <v>374</v>
      </c>
      <c r="E407" s="175">
        <v>2</v>
      </c>
      <c r="F407" s="158" t="s">
        <v>635</v>
      </c>
      <c r="G407" s="163"/>
      <c r="H407" s="155" t="s">
        <v>1300</v>
      </c>
      <c r="I407" s="155"/>
      <c r="J407" s="155"/>
      <c r="K407" s="155"/>
      <c r="L407" s="155"/>
      <c r="M407" s="154" t="s">
        <v>1301</v>
      </c>
      <c r="N407" s="154"/>
      <c r="O407" s="154" t="s">
        <v>1302</v>
      </c>
      <c r="P407" s="154" t="s">
        <v>1303</v>
      </c>
      <c r="Q407" s="154" t="s">
        <v>1304</v>
      </c>
      <c r="R407" s="154"/>
      <c r="S407" s="154"/>
      <c r="T407" s="154" t="s">
        <v>1305</v>
      </c>
      <c r="U407" s="158" t="s">
        <v>287</v>
      </c>
      <c r="V407" s="158"/>
      <c r="W407" s="158"/>
      <c r="X407" s="158" t="s">
        <v>329</v>
      </c>
      <c r="Y407" s="158" t="s">
        <v>270</v>
      </c>
      <c r="Z407" s="158">
        <v>54</v>
      </c>
      <c r="AA407" s="158">
        <v>69</v>
      </c>
      <c r="AB407" s="158">
        <v>84</v>
      </c>
      <c r="AC407" s="158">
        <v>85</v>
      </c>
      <c r="AD407" s="158" t="s">
        <v>924</v>
      </c>
      <c r="AE407" s="158" t="s">
        <v>273</v>
      </c>
      <c r="AF407" s="157"/>
    </row>
    <row r="408" spans="1:32" s="137" customFormat="1" ht="30.75" customHeight="1" x14ac:dyDescent="0.25">
      <c r="A408" s="160">
        <v>10711</v>
      </c>
      <c r="B408" s="159" t="s">
        <v>1320</v>
      </c>
      <c r="C408" s="159" t="s">
        <v>1321</v>
      </c>
      <c r="D408" s="159" t="s">
        <v>374</v>
      </c>
      <c r="E408" s="175">
        <v>2</v>
      </c>
      <c r="F408" s="158" t="s">
        <v>635</v>
      </c>
      <c r="G408" s="163"/>
      <c r="H408" s="159" t="s">
        <v>1312</v>
      </c>
      <c r="I408" s="155"/>
      <c r="J408" s="155"/>
      <c r="K408" s="155"/>
      <c r="L408" s="155"/>
      <c r="M408" s="157"/>
      <c r="N408" s="157"/>
      <c r="O408" s="157"/>
      <c r="P408" s="157"/>
      <c r="Q408" s="157"/>
      <c r="R408" s="157"/>
      <c r="S408" s="157"/>
      <c r="T408" s="157"/>
      <c r="U408" s="157"/>
      <c r="V408" s="157"/>
      <c r="W408" s="157"/>
      <c r="X408" s="158" t="s">
        <v>329</v>
      </c>
      <c r="Y408" s="158" t="s">
        <v>270</v>
      </c>
      <c r="Z408" s="158">
        <v>59</v>
      </c>
      <c r="AA408" s="158">
        <v>74</v>
      </c>
      <c r="AB408" s="158">
        <v>89</v>
      </c>
      <c r="AC408" s="158">
        <v>90</v>
      </c>
      <c r="AD408" s="158" t="s">
        <v>924</v>
      </c>
      <c r="AE408" s="158" t="s">
        <v>273</v>
      </c>
      <c r="AF408" s="157"/>
    </row>
    <row r="409" spans="1:32" s="137" customFormat="1" ht="30.75" customHeight="1" x14ac:dyDescent="0.25">
      <c r="A409" s="160">
        <v>10712</v>
      </c>
      <c r="B409" s="159" t="s">
        <v>1322</v>
      </c>
      <c r="C409" s="159" t="s">
        <v>1323</v>
      </c>
      <c r="D409" s="159" t="s">
        <v>374</v>
      </c>
      <c r="E409" s="175">
        <v>2</v>
      </c>
      <c r="F409" s="158" t="s">
        <v>635</v>
      </c>
      <c r="G409" s="163"/>
      <c r="H409" s="159" t="s">
        <v>1312</v>
      </c>
      <c r="I409" s="155"/>
      <c r="J409" s="155"/>
      <c r="K409" s="155"/>
      <c r="L409" s="155" t="s">
        <v>1324</v>
      </c>
      <c r="M409" s="157"/>
      <c r="N409" s="157"/>
      <c r="O409" s="157"/>
      <c r="P409" s="157"/>
      <c r="Q409" s="157"/>
      <c r="R409" s="157"/>
      <c r="S409" s="157"/>
      <c r="T409" s="157"/>
      <c r="U409" s="157"/>
      <c r="V409" s="157"/>
      <c r="W409" s="157"/>
      <c r="X409" s="158" t="s">
        <v>329</v>
      </c>
      <c r="Y409" s="158" t="s">
        <v>270</v>
      </c>
      <c r="Z409" s="158">
        <v>59</v>
      </c>
      <c r="AA409" s="158">
        <v>74</v>
      </c>
      <c r="AB409" s="158">
        <v>89</v>
      </c>
      <c r="AC409" s="158">
        <v>90</v>
      </c>
      <c r="AD409" s="158" t="s">
        <v>924</v>
      </c>
      <c r="AE409" s="158" t="s">
        <v>273</v>
      </c>
      <c r="AF409" s="157"/>
    </row>
    <row r="410" spans="1:32" s="137" customFormat="1" ht="30.75" customHeight="1" x14ac:dyDescent="0.25">
      <c r="A410" s="160">
        <v>10713</v>
      </c>
      <c r="B410" s="159" t="s">
        <v>1325</v>
      </c>
      <c r="C410" s="159" t="s">
        <v>1326</v>
      </c>
      <c r="D410" s="159" t="s">
        <v>374</v>
      </c>
      <c r="E410" s="175">
        <v>2</v>
      </c>
      <c r="F410" s="158" t="s">
        <v>635</v>
      </c>
      <c r="G410" s="163"/>
      <c r="H410" s="159" t="s">
        <v>1312</v>
      </c>
      <c r="I410" s="155"/>
      <c r="J410" s="155"/>
      <c r="K410" s="155"/>
      <c r="L410" s="155"/>
      <c r="M410" s="157"/>
      <c r="N410" s="157"/>
      <c r="O410" s="157"/>
      <c r="P410" s="157"/>
      <c r="Q410" s="157"/>
      <c r="R410" s="157"/>
      <c r="S410" s="157"/>
      <c r="T410" s="157"/>
      <c r="U410" s="157"/>
      <c r="V410" s="157"/>
      <c r="W410" s="157"/>
      <c r="X410" s="158" t="s">
        <v>329</v>
      </c>
      <c r="Y410" s="158" t="s">
        <v>270</v>
      </c>
      <c r="Z410" s="158" t="s">
        <v>271</v>
      </c>
      <c r="AA410" s="158" t="s">
        <v>271</v>
      </c>
      <c r="AB410" s="158" t="s">
        <v>271</v>
      </c>
      <c r="AC410" s="158" t="s">
        <v>271</v>
      </c>
      <c r="AD410" s="158" t="s">
        <v>924</v>
      </c>
      <c r="AE410" s="158" t="s">
        <v>273</v>
      </c>
      <c r="AF410" s="157"/>
    </row>
    <row r="411" spans="1:32" s="137" customFormat="1" ht="30.75" customHeight="1" x14ac:dyDescent="0.25">
      <c r="A411" s="160">
        <v>10715</v>
      </c>
      <c r="B411" s="159" t="s">
        <v>1327</v>
      </c>
      <c r="C411" s="159" t="s">
        <v>1328</v>
      </c>
      <c r="D411" s="159" t="s">
        <v>374</v>
      </c>
      <c r="E411" s="175">
        <v>2</v>
      </c>
      <c r="F411" s="158" t="s">
        <v>635</v>
      </c>
      <c r="G411" s="163"/>
      <c r="H411" s="155" t="s">
        <v>1300</v>
      </c>
      <c r="I411" s="155"/>
      <c r="J411" s="155"/>
      <c r="K411" s="155"/>
      <c r="L411" s="155" t="s">
        <v>1329</v>
      </c>
      <c r="M411" s="154" t="s">
        <v>1301</v>
      </c>
      <c r="N411" s="154"/>
      <c r="O411" s="154" t="s">
        <v>1302</v>
      </c>
      <c r="P411" s="154" t="s">
        <v>1303</v>
      </c>
      <c r="Q411" s="154" t="s">
        <v>1304</v>
      </c>
      <c r="R411" s="154"/>
      <c r="S411" s="154"/>
      <c r="T411" s="154" t="s">
        <v>1305</v>
      </c>
      <c r="U411" s="158" t="s">
        <v>287</v>
      </c>
      <c r="V411" s="158"/>
      <c r="W411" s="158"/>
      <c r="X411" s="158" t="s">
        <v>676</v>
      </c>
      <c r="Y411" s="158">
        <v>0.02</v>
      </c>
      <c r="Z411" s="158">
        <v>59</v>
      </c>
      <c r="AA411" s="158">
        <v>74</v>
      </c>
      <c r="AB411" s="158">
        <v>89</v>
      </c>
      <c r="AC411" s="158">
        <v>90</v>
      </c>
      <c r="AD411" s="158" t="s">
        <v>924</v>
      </c>
      <c r="AE411" s="158" t="s">
        <v>273</v>
      </c>
      <c r="AF411" s="157"/>
    </row>
    <row r="412" spans="1:32" s="137" customFormat="1" ht="30.75" customHeight="1" x14ac:dyDescent="0.25">
      <c r="A412" s="160">
        <v>10716</v>
      </c>
      <c r="B412" s="159" t="s">
        <v>1330</v>
      </c>
      <c r="C412" s="159" t="s">
        <v>1331</v>
      </c>
      <c r="D412" s="159" t="s">
        <v>374</v>
      </c>
      <c r="E412" s="175">
        <v>2</v>
      </c>
      <c r="F412" s="158" t="s">
        <v>635</v>
      </c>
      <c r="G412" s="163"/>
      <c r="H412" s="155" t="s">
        <v>1300</v>
      </c>
      <c r="I412" s="155"/>
      <c r="J412" s="155"/>
      <c r="K412" s="155"/>
      <c r="L412" s="155" t="s">
        <v>1332</v>
      </c>
      <c r="M412" s="154" t="s">
        <v>1301</v>
      </c>
      <c r="N412" s="154"/>
      <c r="O412" s="154" t="s">
        <v>1302</v>
      </c>
      <c r="P412" s="154" t="s">
        <v>1303</v>
      </c>
      <c r="Q412" s="154" t="s">
        <v>1304</v>
      </c>
      <c r="R412" s="154"/>
      <c r="S412" s="154"/>
      <c r="T412" s="154" t="s">
        <v>1305</v>
      </c>
      <c r="U412" s="158" t="s">
        <v>287</v>
      </c>
      <c r="V412" s="158"/>
      <c r="W412" s="158"/>
      <c r="X412" s="158" t="s">
        <v>329</v>
      </c>
      <c r="Y412" s="158" t="s">
        <v>270</v>
      </c>
      <c r="Z412" s="158">
        <v>59</v>
      </c>
      <c r="AA412" s="158">
        <v>74</v>
      </c>
      <c r="AB412" s="158">
        <v>89</v>
      </c>
      <c r="AC412" s="158">
        <v>90</v>
      </c>
      <c r="AD412" s="158" t="s">
        <v>924</v>
      </c>
      <c r="AE412" s="158" t="s">
        <v>273</v>
      </c>
      <c r="AF412" s="157"/>
    </row>
    <row r="413" spans="1:32" s="137" customFormat="1" ht="30.75" customHeight="1" x14ac:dyDescent="0.25">
      <c r="A413" s="160">
        <v>10719</v>
      </c>
      <c r="B413" s="159" t="s">
        <v>1333</v>
      </c>
      <c r="C413" s="159" t="s">
        <v>1334</v>
      </c>
      <c r="D413" s="159" t="s">
        <v>374</v>
      </c>
      <c r="E413" s="175">
        <v>2</v>
      </c>
      <c r="F413" s="158" t="s">
        <v>635</v>
      </c>
      <c r="G413" s="163"/>
      <c r="H413" s="159" t="s">
        <v>1312</v>
      </c>
      <c r="I413" s="155"/>
      <c r="J413" s="155"/>
      <c r="K413" s="155"/>
      <c r="L413" s="155"/>
      <c r="M413" s="157"/>
      <c r="N413" s="157"/>
      <c r="O413" s="157"/>
      <c r="P413" s="157"/>
      <c r="Q413" s="157"/>
      <c r="R413" s="157"/>
      <c r="S413" s="157"/>
      <c r="T413" s="157"/>
      <c r="U413" s="157"/>
      <c r="V413" s="157"/>
      <c r="W413" s="157"/>
      <c r="X413" s="158" t="s">
        <v>676</v>
      </c>
      <c r="Y413" s="158">
        <v>0.02</v>
      </c>
      <c r="Z413" s="158">
        <v>59</v>
      </c>
      <c r="AA413" s="158">
        <v>74</v>
      </c>
      <c r="AB413" s="158">
        <v>89</v>
      </c>
      <c r="AC413" s="158">
        <v>90</v>
      </c>
      <c r="AD413" s="158" t="s">
        <v>924</v>
      </c>
      <c r="AE413" s="158" t="s">
        <v>273</v>
      </c>
      <c r="AF413" s="157"/>
    </row>
    <row r="414" spans="1:32" s="137" customFormat="1" ht="30.75" customHeight="1" x14ac:dyDescent="0.25">
      <c r="A414" s="160">
        <v>10720</v>
      </c>
      <c r="B414" s="159" t="s">
        <v>1335</v>
      </c>
      <c r="C414" s="159" t="s">
        <v>1336</v>
      </c>
      <c r="D414" s="159" t="s">
        <v>374</v>
      </c>
      <c r="E414" s="175">
        <v>2</v>
      </c>
      <c r="F414" s="158" t="s">
        <v>635</v>
      </c>
      <c r="G414" s="163"/>
      <c r="H414" s="155" t="s">
        <v>1300</v>
      </c>
      <c r="I414" s="155"/>
      <c r="J414" s="155"/>
      <c r="K414" s="155"/>
      <c r="L414" s="155"/>
      <c r="M414" s="154" t="s">
        <v>1301</v>
      </c>
      <c r="N414" s="154"/>
      <c r="O414" s="154" t="s">
        <v>1302</v>
      </c>
      <c r="P414" s="154" t="s">
        <v>1303</v>
      </c>
      <c r="Q414" s="154" t="s">
        <v>1304</v>
      </c>
      <c r="R414" s="154"/>
      <c r="S414" s="154"/>
      <c r="T414" s="154" t="s">
        <v>1305</v>
      </c>
      <c r="U414" s="158" t="s">
        <v>287</v>
      </c>
      <c r="V414" s="158"/>
      <c r="W414" s="158"/>
      <c r="X414" s="158" t="s">
        <v>329</v>
      </c>
      <c r="Y414" s="158" t="s">
        <v>270</v>
      </c>
      <c r="Z414" s="158" t="s">
        <v>271</v>
      </c>
      <c r="AA414" s="158" t="s">
        <v>271</v>
      </c>
      <c r="AB414" s="158" t="s">
        <v>271</v>
      </c>
      <c r="AC414" s="158" t="s">
        <v>271</v>
      </c>
      <c r="AD414" s="158" t="s">
        <v>924</v>
      </c>
      <c r="AE414" s="158" t="s">
        <v>273</v>
      </c>
      <c r="AF414" s="157"/>
    </row>
    <row r="415" spans="1:32" s="137" customFormat="1" ht="30.75" customHeight="1" x14ac:dyDescent="0.25">
      <c r="A415" s="160">
        <v>10721</v>
      </c>
      <c r="B415" s="159" t="s">
        <v>1337</v>
      </c>
      <c r="C415" s="159" t="s">
        <v>1338</v>
      </c>
      <c r="D415" s="159" t="s">
        <v>374</v>
      </c>
      <c r="E415" s="175">
        <v>2</v>
      </c>
      <c r="F415" s="158" t="s">
        <v>635</v>
      </c>
      <c r="G415" s="163"/>
      <c r="H415" s="155" t="s">
        <v>1300</v>
      </c>
      <c r="I415" s="155"/>
      <c r="J415" s="155"/>
      <c r="K415" s="155"/>
      <c r="L415" s="155"/>
      <c r="M415" s="154" t="s">
        <v>1301</v>
      </c>
      <c r="N415" s="154"/>
      <c r="O415" s="154" t="s">
        <v>1302</v>
      </c>
      <c r="P415" s="154" t="s">
        <v>1303</v>
      </c>
      <c r="Q415" s="154" t="s">
        <v>1304</v>
      </c>
      <c r="R415" s="154"/>
      <c r="S415" s="154"/>
      <c r="T415" s="154" t="s">
        <v>1305</v>
      </c>
      <c r="U415" s="158" t="s">
        <v>287</v>
      </c>
      <c r="V415" s="158"/>
      <c r="W415" s="158"/>
      <c r="X415" s="158" t="s">
        <v>329</v>
      </c>
      <c r="Y415" s="158" t="s">
        <v>270</v>
      </c>
      <c r="Z415" s="158">
        <v>59</v>
      </c>
      <c r="AA415" s="158">
        <v>74</v>
      </c>
      <c r="AB415" s="158">
        <v>89</v>
      </c>
      <c r="AC415" s="158">
        <v>90</v>
      </c>
      <c r="AD415" s="158" t="s">
        <v>924</v>
      </c>
      <c r="AE415" s="158" t="s">
        <v>273</v>
      </c>
      <c r="AF415" s="157"/>
    </row>
    <row r="416" spans="1:32" s="137" customFormat="1" ht="30.75" customHeight="1" x14ac:dyDescent="0.25">
      <c r="A416" s="160">
        <v>10722</v>
      </c>
      <c r="B416" s="159" t="s">
        <v>1339</v>
      </c>
      <c r="C416" s="159" t="s">
        <v>1340</v>
      </c>
      <c r="D416" s="159" t="s">
        <v>374</v>
      </c>
      <c r="E416" s="175">
        <v>2</v>
      </c>
      <c r="F416" s="158" t="s">
        <v>635</v>
      </c>
      <c r="G416" s="163"/>
      <c r="H416" s="155" t="s">
        <v>1300</v>
      </c>
      <c r="I416" s="155"/>
      <c r="J416" s="155"/>
      <c r="K416" s="155"/>
      <c r="L416" s="155"/>
      <c r="M416" s="154" t="s">
        <v>1301</v>
      </c>
      <c r="N416" s="154"/>
      <c r="O416" s="154" t="s">
        <v>1302</v>
      </c>
      <c r="P416" s="154" t="s">
        <v>1303</v>
      </c>
      <c r="Q416" s="154" t="s">
        <v>1304</v>
      </c>
      <c r="R416" s="154"/>
      <c r="S416" s="154"/>
      <c r="T416" s="154" t="s">
        <v>1305</v>
      </c>
      <c r="U416" s="158" t="s">
        <v>287</v>
      </c>
      <c r="V416" s="158"/>
      <c r="W416" s="158"/>
      <c r="X416" s="158" t="s">
        <v>676</v>
      </c>
      <c r="Y416" s="158">
        <v>0.02</v>
      </c>
      <c r="Z416" s="158" t="s">
        <v>271</v>
      </c>
      <c r="AA416" s="158" t="s">
        <v>271</v>
      </c>
      <c r="AB416" s="158" t="s">
        <v>271</v>
      </c>
      <c r="AC416" s="158" t="s">
        <v>271</v>
      </c>
      <c r="AD416" s="158" t="s">
        <v>924</v>
      </c>
      <c r="AE416" s="158" t="s">
        <v>273</v>
      </c>
      <c r="AF416" s="157"/>
    </row>
    <row r="417" spans="1:32" s="137" customFormat="1" ht="30.75" customHeight="1" x14ac:dyDescent="0.25">
      <c r="A417" s="160">
        <v>10723</v>
      </c>
      <c r="B417" s="159" t="s">
        <v>1341</v>
      </c>
      <c r="C417" s="159" t="s">
        <v>1342</v>
      </c>
      <c r="D417" s="159" t="s">
        <v>374</v>
      </c>
      <c r="E417" s="175">
        <v>2</v>
      </c>
      <c r="F417" s="158" t="s">
        <v>635</v>
      </c>
      <c r="G417" s="163"/>
      <c r="H417" s="159" t="s">
        <v>1312</v>
      </c>
      <c r="I417" s="155"/>
      <c r="J417" s="155"/>
      <c r="K417" s="155"/>
      <c r="L417" s="155"/>
      <c r="M417" s="157"/>
      <c r="N417" s="157"/>
      <c r="O417" s="157"/>
      <c r="P417" s="157"/>
      <c r="Q417" s="157"/>
      <c r="R417" s="157"/>
      <c r="S417" s="157"/>
      <c r="T417" s="157"/>
      <c r="U417" s="157"/>
      <c r="V417" s="157"/>
      <c r="W417" s="157"/>
      <c r="X417" s="158" t="s">
        <v>676</v>
      </c>
      <c r="Y417" s="158">
        <v>0.02</v>
      </c>
      <c r="Z417" s="158">
        <v>59</v>
      </c>
      <c r="AA417" s="158">
        <v>74</v>
      </c>
      <c r="AB417" s="158">
        <v>89</v>
      </c>
      <c r="AC417" s="158">
        <v>90</v>
      </c>
      <c r="AD417" s="158" t="s">
        <v>924</v>
      </c>
      <c r="AE417" s="158" t="s">
        <v>273</v>
      </c>
      <c r="AF417" s="157"/>
    </row>
    <row r="418" spans="1:32" s="137" customFormat="1" ht="30.75" customHeight="1" x14ac:dyDescent="0.25">
      <c r="A418" s="160">
        <v>10724</v>
      </c>
      <c r="B418" s="159" t="s">
        <v>1343</v>
      </c>
      <c r="C418" s="159" t="s">
        <v>1344</v>
      </c>
      <c r="D418" s="159" t="s">
        <v>374</v>
      </c>
      <c r="E418" s="175">
        <v>2</v>
      </c>
      <c r="F418" s="158" t="s">
        <v>635</v>
      </c>
      <c r="G418" s="163"/>
      <c r="H418" s="159" t="s">
        <v>1312</v>
      </c>
      <c r="I418" s="155"/>
      <c r="J418" s="155"/>
      <c r="K418" s="155"/>
      <c r="L418" s="155"/>
      <c r="M418" s="157"/>
      <c r="N418" s="157"/>
      <c r="O418" s="157"/>
      <c r="P418" s="157"/>
      <c r="Q418" s="157"/>
      <c r="R418" s="157"/>
      <c r="S418" s="157"/>
      <c r="T418" s="157"/>
      <c r="U418" s="157"/>
      <c r="V418" s="157"/>
      <c r="W418" s="157"/>
      <c r="X418" s="158" t="s">
        <v>676</v>
      </c>
      <c r="Y418" s="158">
        <v>0.02</v>
      </c>
      <c r="Z418" s="158" t="s">
        <v>271</v>
      </c>
      <c r="AA418" s="158" t="s">
        <v>271</v>
      </c>
      <c r="AB418" s="158" t="s">
        <v>271</v>
      </c>
      <c r="AC418" s="158" t="s">
        <v>271</v>
      </c>
      <c r="AD418" s="158" t="s">
        <v>924</v>
      </c>
      <c r="AE418" s="158" t="s">
        <v>273</v>
      </c>
      <c r="AF418" s="157"/>
    </row>
    <row r="419" spans="1:32" s="137" customFormat="1" ht="30.75" customHeight="1" x14ac:dyDescent="0.25">
      <c r="A419" s="160">
        <v>10725</v>
      </c>
      <c r="B419" s="159" t="s">
        <v>1345</v>
      </c>
      <c r="C419" s="159" t="s">
        <v>1346</v>
      </c>
      <c r="D419" s="159" t="s">
        <v>374</v>
      </c>
      <c r="E419" s="175">
        <v>2</v>
      </c>
      <c r="F419" s="158" t="s">
        <v>635</v>
      </c>
      <c r="G419" s="163"/>
      <c r="H419" s="159" t="s">
        <v>1312</v>
      </c>
      <c r="I419" s="155"/>
      <c r="J419" s="155"/>
      <c r="K419" s="155"/>
      <c r="L419" s="155"/>
      <c r="M419" s="157"/>
      <c r="N419" s="157"/>
      <c r="O419" s="157"/>
      <c r="P419" s="157"/>
      <c r="Q419" s="157"/>
      <c r="R419" s="157"/>
      <c r="S419" s="157"/>
      <c r="T419" s="157"/>
      <c r="U419" s="157"/>
      <c r="V419" s="157"/>
      <c r="W419" s="157"/>
      <c r="X419" s="158" t="s">
        <v>676</v>
      </c>
      <c r="Y419" s="158">
        <v>0.02</v>
      </c>
      <c r="Z419" s="158">
        <v>59</v>
      </c>
      <c r="AA419" s="158">
        <v>74</v>
      </c>
      <c r="AB419" s="158">
        <v>89</v>
      </c>
      <c r="AC419" s="158">
        <v>90</v>
      </c>
      <c r="AD419" s="158" t="s">
        <v>924</v>
      </c>
      <c r="AE419" s="158" t="s">
        <v>273</v>
      </c>
      <c r="AF419" s="157"/>
    </row>
    <row r="420" spans="1:32" s="137" customFormat="1" ht="30.75" customHeight="1" x14ac:dyDescent="0.25">
      <c r="A420" s="160">
        <v>10726</v>
      </c>
      <c r="B420" s="159" t="s">
        <v>1347</v>
      </c>
      <c r="C420" s="159" t="s">
        <v>1348</v>
      </c>
      <c r="D420" s="159" t="s">
        <v>374</v>
      </c>
      <c r="E420" s="175">
        <v>2</v>
      </c>
      <c r="F420" s="158" t="s">
        <v>635</v>
      </c>
      <c r="G420" s="163"/>
      <c r="H420" s="159" t="s">
        <v>1312</v>
      </c>
      <c r="I420" s="155"/>
      <c r="J420" s="155"/>
      <c r="K420" s="155"/>
      <c r="L420" s="155" t="s">
        <v>1349</v>
      </c>
      <c r="M420" s="157"/>
      <c r="N420" s="157"/>
      <c r="O420" s="157"/>
      <c r="P420" s="157"/>
      <c r="Q420" s="157"/>
      <c r="R420" s="157"/>
      <c r="S420" s="157"/>
      <c r="T420" s="157"/>
      <c r="U420" s="157"/>
      <c r="V420" s="157"/>
      <c r="W420" s="157"/>
      <c r="X420" s="158" t="s">
        <v>676</v>
      </c>
      <c r="Y420" s="158">
        <v>0.02</v>
      </c>
      <c r="Z420" s="158">
        <v>59</v>
      </c>
      <c r="AA420" s="158">
        <v>74</v>
      </c>
      <c r="AB420" s="158">
        <v>89</v>
      </c>
      <c r="AC420" s="158">
        <v>90</v>
      </c>
      <c r="AD420" s="158" t="s">
        <v>924</v>
      </c>
      <c r="AE420" s="158" t="s">
        <v>273</v>
      </c>
      <c r="AF420" s="157"/>
    </row>
    <row r="421" spans="1:32" s="173" customFormat="1" ht="30.75" customHeight="1" x14ac:dyDescent="0.25">
      <c r="A421" s="153">
        <v>10727</v>
      </c>
      <c r="B421" s="161" t="s">
        <v>1350</v>
      </c>
      <c r="C421" s="161" t="s">
        <v>1351</v>
      </c>
      <c r="D421" s="155" t="s">
        <v>374</v>
      </c>
      <c r="E421" s="156">
        <v>2</v>
      </c>
      <c r="F421" s="155" t="s">
        <v>635</v>
      </c>
      <c r="G421" s="172"/>
      <c r="H421" s="161" t="s">
        <v>1312</v>
      </c>
      <c r="I421" s="155"/>
      <c r="J421" s="155"/>
      <c r="K421" s="155"/>
      <c r="L421" s="155"/>
      <c r="M421" s="161" t="s">
        <v>1352</v>
      </c>
      <c r="N421" s="161"/>
      <c r="O421" s="161" t="s">
        <v>1302</v>
      </c>
      <c r="P421" s="161" t="s">
        <v>1303</v>
      </c>
      <c r="Q421" s="161" t="s">
        <v>1304</v>
      </c>
      <c r="R421" s="161"/>
      <c r="S421" s="161"/>
      <c r="T421" s="161" t="s">
        <v>1353</v>
      </c>
      <c r="U421" s="157" t="s">
        <v>287</v>
      </c>
      <c r="V421" s="157"/>
      <c r="W421" s="157"/>
      <c r="X421" s="158" t="s">
        <v>269</v>
      </c>
      <c r="Y421" s="158" t="s">
        <v>270</v>
      </c>
      <c r="Z421" s="158" t="s">
        <v>271</v>
      </c>
      <c r="AA421" s="158" t="s">
        <v>271</v>
      </c>
      <c r="AB421" s="158" t="s">
        <v>271</v>
      </c>
      <c r="AC421" s="158" t="s">
        <v>271</v>
      </c>
      <c r="AD421" s="158" t="s">
        <v>1146</v>
      </c>
      <c r="AE421" s="158" t="s">
        <v>273</v>
      </c>
      <c r="AF421" s="157"/>
    </row>
    <row r="422" spans="1:32" s="137" customFormat="1" ht="30.75" customHeight="1" x14ac:dyDescent="0.25">
      <c r="A422" s="160">
        <v>10801</v>
      </c>
      <c r="B422" s="159" t="s">
        <v>1354</v>
      </c>
      <c r="C422" s="159" t="s">
        <v>1355</v>
      </c>
      <c r="D422" s="159" t="s">
        <v>374</v>
      </c>
      <c r="E422" s="175">
        <v>2</v>
      </c>
      <c r="F422" s="158" t="s">
        <v>635</v>
      </c>
      <c r="G422" s="158" t="s">
        <v>635</v>
      </c>
      <c r="H422" s="155" t="s">
        <v>1356</v>
      </c>
      <c r="I422" s="159" t="s">
        <v>1357</v>
      </c>
      <c r="J422" s="159" t="s">
        <v>1358</v>
      </c>
      <c r="K422" s="159"/>
      <c r="L422" s="155" t="s">
        <v>1359</v>
      </c>
      <c r="M422" s="185" t="s">
        <v>1360</v>
      </c>
      <c r="N422" s="157"/>
      <c r="O422" s="155" t="s">
        <v>1361</v>
      </c>
      <c r="P422" s="155" t="s">
        <v>1362</v>
      </c>
      <c r="Q422" s="155" t="s">
        <v>1363</v>
      </c>
      <c r="R422" s="162">
        <v>45219</v>
      </c>
      <c r="S422" s="157"/>
      <c r="T422" s="157"/>
      <c r="U422" s="157"/>
      <c r="V422" s="157"/>
      <c r="W422" s="157"/>
      <c r="X422" s="158" t="s">
        <v>329</v>
      </c>
      <c r="Y422" s="158" t="s">
        <v>270</v>
      </c>
      <c r="Z422" s="158" t="s">
        <v>271</v>
      </c>
      <c r="AA422" s="158" t="s">
        <v>271</v>
      </c>
      <c r="AB422" s="158" t="s">
        <v>271</v>
      </c>
      <c r="AC422" s="158" t="s">
        <v>271</v>
      </c>
      <c r="AD422" s="158" t="s">
        <v>924</v>
      </c>
      <c r="AE422" s="158" t="s">
        <v>273</v>
      </c>
      <c r="AF422" s="157"/>
    </row>
    <row r="423" spans="1:32" s="137" customFormat="1" ht="30.75" customHeight="1" x14ac:dyDescent="0.25">
      <c r="A423" s="160">
        <v>10802</v>
      </c>
      <c r="B423" s="159" t="s">
        <v>1364</v>
      </c>
      <c r="C423" s="159" t="s">
        <v>1365</v>
      </c>
      <c r="D423" s="159" t="s">
        <v>374</v>
      </c>
      <c r="E423" s="175">
        <v>2</v>
      </c>
      <c r="F423" s="158" t="s">
        <v>635</v>
      </c>
      <c r="G423" s="163"/>
      <c r="H423" s="159" t="s">
        <v>1366</v>
      </c>
      <c r="I423" s="159" t="s">
        <v>1357</v>
      </c>
      <c r="J423" s="159" t="s">
        <v>1367</v>
      </c>
      <c r="K423" s="159"/>
      <c r="L423" s="155" t="s">
        <v>1368</v>
      </c>
      <c r="M423" s="157"/>
      <c r="N423" s="157"/>
      <c r="O423" s="157"/>
      <c r="P423" s="157"/>
      <c r="Q423" s="157"/>
      <c r="R423" s="157"/>
      <c r="S423" s="157"/>
      <c r="T423" s="157"/>
      <c r="U423" s="157"/>
      <c r="V423" s="157"/>
      <c r="W423" s="157"/>
      <c r="X423" s="158" t="s">
        <v>329</v>
      </c>
      <c r="Y423" s="158" t="s">
        <v>270</v>
      </c>
      <c r="Z423" s="158" t="s">
        <v>271</v>
      </c>
      <c r="AA423" s="158" t="s">
        <v>271</v>
      </c>
      <c r="AB423" s="158" t="s">
        <v>271</v>
      </c>
      <c r="AC423" s="158" t="s">
        <v>271</v>
      </c>
      <c r="AD423" s="158" t="s">
        <v>924</v>
      </c>
      <c r="AE423" s="158" t="s">
        <v>273</v>
      </c>
      <c r="AF423" s="157"/>
    </row>
    <row r="424" spans="1:32" s="137" customFormat="1" ht="30.75" customHeight="1" x14ac:dyDescent="0.25">
      <c r="A424" s="160">
        <v>10803</v>
      </c>
      <c r="B424" s="159" t="s">
        <v>1369</v>
      </c>
      <c r="C424" s="159" t="s">
        <v>1370</v>
      </c>
      <c r="D424" s="159" t="s">
        <v>374</v>
      </c>
      <c r="E424" s="175">
        <v>2</v>
      </c>
      <c r="F424" s="158" t="s">
        <v>635</v>
      </c>
      <c r="G424" s="163"/>
      <c r="H424" s="159" t="s">
        <v>1371</v>
      </c>
      <c r="I424" s="159" t="s">
        <v>1372</v>
      </c>
      <c r="J424" s="159"/>
      <c r="K424" s="159"/>
      <c r="L424" s="159" t="s">
        <v>1373</v>
      </c>
      <c r="M424" s="157"/>
      <c r="N424" s="157"/>
      <c r="O424" s="157"/>
      <c r="P424" s="157"/>
      <c r="Q424" s="157"/>
      <c r="R424" s="157"/>
      <c r="S424" s="157"/>
      <c r="T424" s="157"/>
      <c r="U424" s="157"/>
      <c r="V424" s="157"/>
      <c r="W424" s="157"/>
      <c r="X424" s="158" t="s">
        <v>648</v>
      </c>
      <c r="Y424" s="158">
        <v>300000</v>
      </c>
      <c r="Z424" s="158">
        <v>54</v>
      </c>
      <c r="AA424" s="158">
        <v>74</v>
      </c>
      <c r="AB424" s="158">
        <v>89</v>
      </c>
      <c r="AC424" s="158">
        <v>90</v>
      </c>
      <c r="AD424" s="158" t="s">
        <v>924</v>
      </c>
      <c r="AE424" s="158" t="s">
        <v>273</v>
      </c>
      <c r="AF424" s="157"/>
    </row>
    <row r="425" spans="1:32" s="137" customFormat="1" ht="30.75" customHeight="1" x14ac:dyDescent="0.25">
      <c r="A425" s="160">
        <v>10804</v>
      </c>
      <c r="B425" s="159" t="s">
        <v>1374</v>
      </c>
      <c r="C425" s="159" t="s">
        <v>1375</v>
      </c>
      <c r="D425" s="159" t="s">
        <v>374</v>
      </c>
      <c r="E425" s="175">
        <v>2</v>
      </c>
      <c r="F425" s="158" t="s">
        <v>635</v>
      </c>
      <c r="G425" s="163"/>
      <c r="H425" s="159" t="s">
        <v>1376</v>
      </c>
      <c r="I425" s="159" t="s">
        <v>1357</v>
      </c>
      <c r="J425" s="159" t="s">
        <v>1358</v>
      </c>
      <c r="K425" s="159"/>
      <c r="L425" s="155" t="s">
        <v>1377</v>
      </c>
      <c r="M425" s="157"/>
      <c r="N425" s="157"/>
      <c r="O425" s="157"/>
      <c r="P425" s="157"/>
      <c r="Q425" s="157"/>
      <c r="R425" s="157"/>
      <c r="S425" s="157"/>
      <c r="T425" s="157"/>
      <c r="U425" s="157"/>
      <c r="V425" s="157"/>
      <c r="W425" s="157"/>
      <c r="X425" s="158" t="s">
        <v>648</v>
      </c>
      <c r="Y425" s="158" t="s">
        <v>270</v>
      </c>
      <c r="Z425" s="158" t="s">
        <v>271</v>
      </c>
      <c r="AA425" s="158" t="s">
        <v>271</v>
      </c>
      <c r="AB425" s="158" t="s">
        <v>271</v>
      </c>
      <c r="AC425" s="158" t="s">
        <v>271</v>
      </c>
      <c r="AD425" s="158" t="s">
        <v>924</v>
      </c>
      <c r="AE425" s="158" t="s">
        <v>273</v>
      </c>
      <c r="AF425" s="157"/>
    </row>
    <row r="426" spans="1:32" s="137" customFormat="1" ht="30.75" customHeight="1" x14ac:dyDescent="0.25">
      <c r="A426" s="160">
        <v>10805</v>
      </c>
      <c r="B426" s="159" t="s">
        <v>1378</v>
      </c>
      <c r="C426" s="159" t="s">
        <v>1379</v>
      </c>
      <c r="D426" s="159" t="s">
        <v>374</v>
      </c>
      <c r="E426" s="175">
        <v>2</v>
      </c>
      <c r="F426" s="158" t="s">
        <v>635</v>
      </c>
      <c r="G426" s="163"/>
      <c r="H426" s="159" t="s">
        <v>1366</v>
      </c>
      <c r="I426" s="159" t="s">
        <v>1357</v>
      </c>
      <c r="J426" s="159"/>
      <c r="K426" s="159"/>
      <c r="L426" s="155" t="s">
        <v>1380</v>
      </c>
      <c r="M426" s="157"/>
      <c r="N426" s="157"/>
      <c r="O426" s="157"/>
      <c r="P426" s="157"/>
      <c r="Q426" s="157"/>
      <c r="R426" s="157"/>
      <c r="S426" s="157"/>
      <c r="T426" s="157"/>
      <c r="U426" s="157"/>
      <c r="V426" s="157"/>
      <c r="W426" s="157"/>
      <c r="X426" s="158" t="s">
        <v>329</v>
      </c>
      <c r="Y426" s="158" t="s">
        <v>270</v>
      </c>
      <c r="Z426" s="158" t="s">
        <v>271</v>
      </c>
      <c r="AA426" s="158" t="s">
        <v>271</v>
      </c>
      <c r="AB426" s="158" t="s">
        <v>271</v>
      </c>
      <c r="AC426" s="158" t="s">
        <v>271</v>
      </c>
      <c r="AD426" s="158" t="s">
        <v>924</v>
      </c>
      <c r="AE426" s="158" t="s">
        <v>273</v>
      </c>
      <c r="AF426" s="157"/>
    </row>
    <row r="427" spans="1:32" s="137" customFormat="1" ht="30.75" customHeight="1" x14ac:dyDescent="0.25">
      <c r="A427" s="160">
        <v>10807</v>
      </c>
      <c r="B427" s="159" t="s">
        <v>1381</v>
      </c>
      <c r="C427" s="159" t="s">
        <v>1382</v>
      </c>
      <c r="D427" s="159" t="s">
        <v>374</v>
      </c>
      <c r="E427" s="175">
        <v>2</v>
      </c>
      <c r="F427" s="158" t="s">
        <v>635</v>
      </c>
      <c r="G427" s="158" t="s">
        <v>635</v>
      </c>
      <c r="H427" s="155" t="s">
        <v>1383</v>
      </c>
      <c r="I427" s="159" t="s">
        <v>1372</v>
      </c>
      <c r="J427" s="159" t="s">
        <v>1384</v>
      </c>
      <c r="K427" s="159"/>
      <c r="L427" s="159" t="s">
        <v>1385</v>
      </c>
      <c r="M427" s="185" t="s">
        <v>1360</v>
      </c>
      <c r="N427" s="157"/>
      <c r="O427" s="155" t="s">
        <v>1361</v>
      </c>
      <c r="P427" s="155" t="s">
        <v>1362</v>
      </c>
      <c r="Q427" s="155" t="s">
        <v>1363</v>
      </c>
      <c r="R427" s="162">
        <v>45219</v>
      </c>
      <c r="S427" s="157"/>
      <c r="T427" s="157"/>
      <c r="U427" s="157"/>
      <c r="V427" s="157"/>
      <c r="W427" s="157"/>
      <c r="X427" s="158" t="s">
        <v>648</v>
      </c>
      <c r="Y427" s="158">
        <v>300000</v>
      </c>
      <c r="Z427" s="158">
        <v>54</v>
      </c>
      <c r="AA427" s="158">
        <v>74</v>
      </c>
      <c r="AB427" s="158">
        <v>89</v>
      </c>
      <c r="AC427" s="158">
        <v>90</v>
      </c>
      <c r="AD427" s="158" t="s">
        <v>924</v>
      </c>
      <c r="AE427" s="158" t="s">
        <v>273</v>
      </c>
      <c r="AF427" s="157"/>
    </row>
    <row r="428" spans="1:32" s="137" customFormat="1" ht="30.75" customHeight="1" x14ac:dyDescent="0.25">
      <c r="A428" s="160">
        <v>10808</v>
      </c>
      <c r="B428" s="159" t="s">
        <v>1386</v>
      </c>
      <c r="C428" s="159" t="s">
        <v>1387</v>
      </c>
      <c r="D428" s="159" t="s">
        <v>374</v>
      </c>
      <c r="E428" s="175">
        <v>2</v>
      </c>
      <c r="F428" s="158" t="s">
        <v>635</v>
      </c>
      <c r="G428" s="163"/>
      <c r="H428" s="159" t="s">
        <v>1366</v>
      </c>
      <c r="I428" s="159" t="s">
        <v>1372</v>
      </c>
      <c r="J428" s="159" t="s">
        <v>1367</v>
      </c>
      <c r="K428" s="159"/>
      <c r="L428" s="159" t="s">
        <v>1388</v>
      </c>
      <c r="M428" s="157"/>
      <c r="N428" s="157"/>
      <c r="O428" s="157"/>
      <c r="P428" s="157"/>
      <c r="Q428" s="157"/>
      <c r="R428" s="157"/>
      <c r="S428" s="157"/>
      <c r="T428" s="157"/>
      <c r="U428" s="157"/>
      <c r="V428" s="157"/>
      <c r="W428" s="157"/>
      <c r="X428" s="158" t="s">
        <v>648</v>
      </c>
      <c r="Y428" s="158">
        <v>300000</v>
      </c>
      <c r="Z428" s="158">
        <v>54</v>
      </c>
      <c r="AA428" s="158">
        <v>74</v>
      </c>
      <c r="AB428" s="158">
        <v>89</v>
      </c>
      <c r="AC428" s="158">
        <v>90</v>
      </c>
      <c r="AD428" s="158" t="s">
        <v>924</v>
      </c>
      <c r="AE428" s="158" t="s">
        <v>273</v>
      </c>
      <c r="AF428" s="157"/>
    </row>
    <row r="429" spans="1:32" s="137" customFormat="1" ht="30.75" customHeight="1" x14ac:dyDescent="0.25">
      <c r="A429" s="160">
        <v>10809</v>
      </c>
      <c r="B429" s="159" t="s">
        <v>1389</v>
      </c>
      <c r="C429" s="159" t="s">
        <v>1390</v>
      </c>
      <c r="D429" s="159" t="s">
        <v>374</v>
      </c>
      <c r="E429" s="175">
        <v>2</v>
      </c>
      <c r="F429" s="158" t="s">
        <v>635</v>
      </c>
      <c r="G429" s="163"/>
      <c r="H429" s="159" t="s">
        <v>1366</v>
      </c>
      <c r="I429" s="159" t="s">
        <v>1372</v>
      </c>
      <c r="J429" s="159" t="s">
        <v>1367</v>
      </c>
      <c r="K429" s="159"/>
      <c r="L429" s="155" t="s">
        <v>1391</v>
      </c>
      <c r="M429" s="157"/>
      <c r="N429" s="157"/>
      <c r="O429" s="157"/>
      <c r="P429" s="157"/>
      <c r="Q429" s="157"/>
      <c r="R429" s="157"/>
      <c r="S429" s="157"/>
      <c r="T429" s="157"/>
      <c r="U429" s="157"/>
      <c r="V429" s="157"/>
      <c r="W429" s="157"/>
      <c r="X429" s="158" t="s">
        <v>676</v>
      </c>
      <c r="Y429" s="158">
        <v>200000</v>
      </c>
      <c r="Z429" s="158">
        <v>54</v>
      </c>
      <c r="AA429" s="158">
        <v>69</v>
      </c>
      <c r="AB429" s="158">
        <v>84</v>
      </c>
      <c r="AC429" s="158">
        <v>85</v>
      </c>
      <c r="AD429" s="158" t="s">
        <v>924</v>
      </c>
      <c r="AE429" s="158" t="s">
        <v>273</v>
      </c>
      <c r="AF429" s="157"/>
    </row>
    <row r="430" spans="1:32" s="137" customFormat="1" ht="30.75" customHeight="1" x14ac:dyDescent="0.25">
      <c r="A430" s="160">
        <v>10810</v>
      </c>
      <c r="B430" s="159" t="s">
        <v>1392</v>
      </c>
      <c r="C430" s="159" t="s">
        <v>1393</v>
      </c>
      <c r="D430" s="159" t="s">
        <v>374</v>
      </c>
      <c r="E430" s="175">
        <v>2</v>
      </c>
      <c r="F430" s="158" t="s">
        <v>635</v>
      </c>
      <c r="G430" s="163"/>
      <c r="H430" s="159" t="s">
        <v>1394</v>
      </c>
      <c r="I430" s="159" t="s">
        <v>1372</v>
      </c>
      <c r="J430" s="159" t="s">
        <v>1384</v>
      </c>
      <c r="K430" s="159"/>
      <c r="L430" s="155" t="s">
        <v>1395</v>
      </c>
      <c r="M430" s="157"/>
      <c r="N430" s="157"/>
      <c r="O430" s="157"/>
      <c r="P430" s="157"/>
      <c r="Q430" s="157"/>
      <c r="R430" s="157"/>
      <c r="S430" s="157"/>
      <c r="T430" s="157"/>
      <c r="U430" s="157"/>
      <c r="V430" s="157"/>
      <c r="W430" s="157"/>
      <c r="X430" s="158" t="s">
        <v>648</v>
      </c>
      <c r="Y430" s="158">
        <v>300000</v>
      </c>
      <c r="Z430" s="158">
        <v>54</v>
      </c>
      <c r="AA430" s="158">
        <v>69</v>
      </c>
      <c r="AB430" s="158">
        <v>84</v>
      </c>
      <c r="AC430" s="158">
        <v>85</v>
      </c>
      <c r="AD430" s="158" t="s">
        <v>924</v>
      </c>
      <c r="AE430" s="158" t="s">
        <v>273</v>
      </c>
      <c r="AF430" s="157"/>
    </row>
    <row r="431" spans="1:32" s="137" customFormat="1" ht="30.75" customHeight="1" x14ac:dyDescent="0.25">
      <c r="A431" s="160">
        <v>10811</v>
      </c>
      <c r="B431" s="159" t="s">
        <v>1396</v>
      </c>
      <c r="C431" s="159" t="s">
        <v>1397</v>
      </c>
      <c r="D431" s="159" t="s">
        <v>374</v>
      </c>
      <c r="E431" s="175">
        <v>2</v>
      </c>
      <c r="F431" s="158" t="s">
        <v>635</v>
      </c>
      <c r="G431" s="163"/>
      <c r="H431" s="159" t="s">
        <v>1394</v>
      </c>
      <c r="I431" s="159" t="s">
        <v>1372</v>
      </c>
      <c r="J431" s="159"/>
      <c r="K431" s="159"/>
      <c r="L431" s="155"/>
      <c r="M431" s="157"/>
      <c r="N431" s="157"/>
      <c r="O431" s="157"/>
      <c r="P431" s="157"/>
      <c r="Q431" s="157"/>
      <c r="R431" s="157"/>
      <c r="S431" s="157"/>
      <c r="T431" s="157"/>
      <c r="U431" s="157"/>
      <c r="V431" s="157"/>
      <c r="W431" s="157"/>
      <c r="X431" s="158" t="s">
        <v>648</v>
      </c>
      <c r="Y431" s="158">
        <v>300000</v>
      </c>
      <c r="Z431" s="158">
        <v>54</v>
      </c>
      <c r="AA431" s="158">
        <v>69</v>
      </c>
      <c r="AB431" s="158">
        <v>89</v>
      </c>
      <c r="AC431" s="158">
        <v>90</v>
      </c>
      <c r="AD431" s="158" t="s">
        <v>924</v>
      </c>
      <c r="AE431" s="158" t="s">
        <v>273</v>
      </c>
      <c r="AF431" s="157"/>
    </row>
    <row r="432" spans="1:32" s="137" customFormat="1" ht="30.75" customHeight="1" x14ac:dyDescent="0.25">
      <c r="A432" s="160">
        <v>10813</v>
      </c>
      <c r="B432" s="159" t="s">
        <v>1398</v>
      </c>
      <c r="C432" s="159" t="s">
        <v>1399</v>
      </c>
      <c r="D432" s="159" t="s">
        <v>374</v>
      </c>
      <c r="E432" s="175">
        <v>2</v>
      </c>
      <c r="F432" s="158" t="s">
        <v>635</v>
      </c>
      <c r="G432" s="163"/>
      <c r="H432" s="159" t="s">
        <v>1400</v>
      </c>
      <c r="I432" s="159" t="s">
        <v>1372</v>
      </c>
      <c r="J432" s="159"/>
      <c r="K432" s="159"/>
      <c r="L432" s="159"/>
      <c r="M432" s="157"/>
      <c r="N432" s="157"/>
      <c r="O432" s="157"/>
      <c r="P432" s="157"/>
      <c r="Q432" s="157"/>
      <c r="R432" s="157"/>
      <c r="S432" s="157"/>
      <c r="T432" s="157"/>
      <c r="U432" s="157"/>
      <c r="V432" s="157"/>
      <c r="W432" s="157"/>
      <c r="X432" s="158" t="s">
        <v>676</v>
      </c>
      <c r="Y432" s="158" t="s">
        <v>270</v>
      </c>
      <c r="Z432" s="158" t="s">
        <v>271</v>
      </c>
      <c r="AA432" s="158" t="s">
        <v>271</v>
      </c>
      <c r="AB432" s="158" t="s">
        <v>271</v>
      </c>
      <c r="AC432" s="158" t="s">
        <v>271</v>
      </c>
      <c r="AD432" s="158" t="s">
        <v>924</v>
      </c>
      <c r="AE432" s="158" t="s">
        <v>273</v>
      </c>
      <c r="AF432" s="157"/>
    </row>
    <row r="433" spans="1:32" s="137" customFormat="1" ht="30.75" customHeight="1" x14ac:dyDescent="0.25">
      <c r="A433" s="160">
        <v>10814</v>
      </c>
      <c r="B433" s="159" t="s">
        <v>1401</v>
      </c>
      <c r="C433" s="159" t="s">
        <v>1402</v>
      </c>
      <c r="D433" s="159" t="s">
        <v>374</v>
      </c>
      <c r="E433" s="175">
        <v>2</v>
      </c>
      <c r="F433" s="158" t="s">
        <v>635</v>
      </c>
      <c r="G433" s="163"/>
      <c r="H433" s="159" t="s">
        <v>1394</v>
      </c>
      <c r="I433" s="159" t="s">
        <v>1372</v>
      </c>
      <c r="J433" s="159" t="s">
        <v>1403</v>
      </c>
      <c r="K433" s="159"/>
      <c r="L433" s="155"/>
      <c r="M433" s="157"/>
      <c r="N433" s="157"/>
      <c r="O433" s="157"/>
      <c r="P433" s="157"/>
      <c r="Q433" s="157"/>
      <c r="R433" s="157"/>
      <c r="S433" s="157"/>
      <c r="T433" s="157"/>
      <c r="U433" s="157"/>
      <c r="V433" s="157"/>
      <c r="W433" s="157"/>
      <c r="X433" s="158" t="s">
        <v>676</v>
      </c>
      <c r="Y433" s="158">
        <v>200000</v>
      </c>
      <c r="Z433" s="158">
        <v>54</v>
      </c>
      <c r="AA433" s="158">
        <v>69</v>
      </c>
      <c r="AB433" s="158">
        <v>84</v>
      </c>
      <c r="AC433" s="158">
        <v>85</v>
      </c>
      <c r="AD433" s="158" t="s">
        <v>924</v>
      </c>
      <c r="AE433" s="158" t="s">
        <v>273</v>
      </c>
      <c r="AF433" s="157"/>
    </row>
    <row r="434" spans="1:32" s="137" customFormat="1" ht="30.75" customHeight="1" x14ac:dyDescent="0.25">
      <c r="A434" s="160">
        <v>10815</v>
      </c>
      <c r="B434" s="159" t="s">
        <v>1404</v>
      </c>
      <c r="C434" s="159" t="s">
        <v>1405</v>
      </c>
      <c r="D434" s="159" t="s">
        <v>374</v>
      </c>
      <c r="E434" s="175">
        <v>2</v>
      </c>
      <c r="F434" s="158" t="s">
        <v>635</v>
      </c>
      <c r="G434" s="163"/>
      <c r="H434" s="159" t="s">
        <v>1400</v>
      </c>
      <c r="I434" s="159" t="s">
        <v>1406</v>
      </c>
      <c r="J434" s="159" t="s">
        <v>1407</v>
      </c>
      <c r="K434" s="159"/>
      <c r="L434" s="155"/>
      <c r="M434" s="157"/>
      <c r="N434" s="157"/>
      <c r="O434" s="157"/>
      <c r="P434" s="157"/>
      <c r="Q434" s="157"/>
      <c r="R434" s="157"/>
      <c r="S434" s="157"/>
      <c r="T434" s="157"/>
      <c r="U434" s="157"/>
      <c r="V434" s="157"/>
      <c r="W434" s="157"/>
      <c r="X434" s="158" t="s">
        <v>676</v>
      </c>
      <c r="Y434" s="158" t="s">
        <v>270</v>
      </c>
      <c r="Z434" s="158">
        <v>54</v>
      </c>
      <c r="AA434" s="158">
        <v>74</v>
      </c>
      <c r="AB434" s="158">
        <v>89</v>
      </c>
      <c r="AC434" s="158">
        <v>90</v>
      </c>
      <c r="AD434" s="158" t="s">
        <v>924</v>
      </c>
      <c r="AE434" s="158" t="s">
        <v>273</v>
      </c>
      <c r="AF434" s="157"/>
    </row>
    <row r="435" spans="1:32" s="137" customFormat="1" ht="30.75" customHeight="1" x14ac:dyDescent="0.25">
      <c r="A435" s="160">
        <v>10816</v>
      </c>
      <c r="B435" s="159" t="s">
        <v>1408</v>
      </c>
      <c r="C435" s="159" t="s">
        <v>1409</v>
      </c>
      <c r="D435" s="159" t="s">
        <v>374</v>
      </c>
      <c r="E435" s="175">
        <v>2</v>
      </c>
      <c r="F435" s="158" t="s">
        <v>635</v>
      </c>
      <c r="G435" s="163"/>
      <c r="H435" s="159" t="s">
        <v>1394</v>
      </c>
      <c r="I435" s="159"/>
      <c r="J435" s="159" t="s">
        <v>1384</v>
      </c>
      <c r="K435" s="159"/>
      <c r="L435" s="155"/>
      <c r="M435" s="157"/>
      <c r="N435" s="157"/>
      <c r="O435" s="157"/>
      <c r="P435" s="157"/>
      <c r="Q435" s="157"/>
      <c r="R435" s="157"/>
      <c r="S435" s="157"/>
      <c r="T435" s="157"/>
      <c r="U435" s="157"/>
      <c r="V435" s="157"/>
      <c r="W435" s="157"/>
      <c r="X435" s="158" t="s">
        <v>329</v>
      </c>
      <c r="Y435" s="158" t="s">
        <v>270</v>
      </c>
      <c r="Z435" s="158">
        <v>54</v>
      </c>
      <c r="AA435" s="158">
        <v>69</v>
      </c>
      <c r="AB435" s="158">
        <v>84</v>
      </c>
      <c r="AC435" s="158">
        <v>85</v>
      </c>
      <c r="AD435" s="158" t="s">
        <v>924</v>
      </c>
      <c r="AE435" s="158" t="s">
        <v>273</v>
      </c>
      <c r="AF435" s="157"/>
    </row>
    <row r="436" spans="1:32" s="137" customFormat="1" ht="30.75" customHeight="1" x14ac:dyDescent="0.25">
      <c r="A436" s="160">
        <v>10817</v>
      </c>
      <c r="B436" s="159" t="s">
        <v>1410</v>
      </c>
      <c r="C436" s="159" t="s">
        <v>1411</v>
      </c>
      <c r="D436" s="159" t="s">
        <v>374</v>
      </c>
      <c r="E436" s="175">
        <v>2</v>
      </c>
      <c r="F436" s="158" t="s">
        <v>635</v>
      </c>
      <c r="G436" s="163"/>
      <c r="H436" s="159" t="s">
        <v>1400</v>
      </c>
      <c r="I436" s="159"/>
      <c r="J436" s="159" t="s">
        <v>1407</v>
      </c>
      <c r="K436" s="159"/>
      <c r="L436" s="155"/>
      <c r="M436" s="157"/>
      <c r="N436" s="157"/>
      <c r="O436" s="157"/>
      <c r="P436" s="157"/>
      <c r="Q436" s="157"/>
      <c r="R436" s="157"/>
      <c r="S436" s="157"/>
      <c r="T436" s="157"/>
      <c r="U436" s="157"/>
      <c r="V436" s="157"/>
      <c r="W436" s="157"/>
      <c r="X436" s="158" t="s">
        <v>329</v>
      </c>
      <c r="Y436" s="158" t="s">
        <v>270</v>
      </c>
      <c r="Z436" s="158" t="s">
        <v>271</v>
      </c>
      <c r="AA436" s="158" t="s">
        <v>271</v>
      </c>
      <c r="AB436" s="158" t="s">
        <v>271</v>
      </c>
      <c r="AC436" s="158" t="s">
        <v>271</v>
      </c>
      <c r="AD436" s="158" t="s">
        <v>924</v>
      </c>
      <c r="AE436" s="158" t="s">
        <v>273</v>
      </c>
      <c r="AF436" s="157"/>
    </row>
    <row r="437" spans="1:32" s="137" customFormat="1" ht="30.75" customHeight="1" x14ac:dyDescent="0.25">
      <c r="A437" s="160">
        <v>10818</v>
      </c>
      <c r="B437" s="159" t="s">
        <v>1412</v>
      </c>
      <c r="C437" s="159" t="s">
        <v>1413</v>
      </c>
      <c r="D437" s="159" t="s">
        <v>374</v>
      </c>
      <c r="E437" s="175">
        <v>2</v>
      </c>
      <c r="F437" s="158" t="s">
        <v>635</v>
      </c>
      <c r="G437" s="163"/>
      <c r="H437" s="159" t="s">
        <v>1400</v>
      </c>
      <c r="I437" s="159" t="s">
        <v>1357</v>
      </c>
      <c r="J437" s="159" t="s">
        <v>1407</v>
      </c>
      <c r="K437" s="159"/>
      <c r="L437" s="155"/>
      <c r="M437" s="157"/>
      <c r="N437" s="157"/>
      <c r="O437" s="157"/>
      <c r="P437" s="157"/>
      <c r="Q437" s="157"/>
      <c r="R437" s="157"/>
      <c r="S437" s="157"/>
      <c r="T437" s="157"/>
      <c r="U437" s="157"/>
      <c r="V437" s="157"/>
      <c r="W437" s="157"/>
      <c r="X437" s="158" t="s">
        <v>329</v>
      </c>
      <c r="Y437" s="158" t="s">
        <v>270</v>
      </c>
      <c r="Z437" s="158">
        <v>54</v>
      </c>
      <c r="AA437" s="158">
        <v>69</v>
      </c>
      <c r="AB437" s="158">
        <v>84</v>
      </c>
      <c r="AC437" s="158">
        <v>85</v>
      </c>
      <c r="AD437" s="158" t="s">
        <v>924</v>
      </c>
      <c r="AE437" s="158" t="s">
        <v>273</v>
      </c>
      <c r="AF437" s="157"/>
    </row>
    <row r="438" spans="1:32" s="137" customFormat="1" ht="30.75" customHeight="1" x14ac:dyDescent="0.25">
      <c r="A438" s="160">
        <v>10820</v>
      </c>
      <c r="B438" s="159" t="s">
        <v>1414</v>
      </c>
      <c r="C438" s="159" t="s">
        <v>1415</v>
      </c>
      <c r="D438" s="159" t="s">
        <v>374</v>
      </c>
      <c r="E438" s="175">
        <v>2</v>
      </c>
      <c r="F438" s="158" t="s">
        <v>635</v>
      </c>
      <c r="G438" s="163"/>
      <c r="H438" s="159" t="s">
        <v>1376</v>
      </c>
      <c r="I438" s="159" t="s">
        <v>1372</v>
      </c>
      <c r="J438" s="159" t="s">
        <v>1403</v>
      </c>
      <c r="K438" s="159"/>
      <c r="L438" s="155" t="s">
        <v>1416</v>
      </c>
      <c r="M438" s="157"/>
      <c r="N438" s="157"/>
      <c r="O438" s="157"/>
      <c r="P438" s="157"/>
      <c r="Q438" s="157"/>
      <c r="R438" s="157"/>
      <c r="S438" s="157"/>
      <c r="T438" s="157"/>
      <c r="U438" s="157"/>
      <c r="V438" s="157"/>
      <c r="W438" s="157"/>
      <c r="X438" s="158" t="s">
        <v>329</v>
      </c>
      <c r="Y438" s="158" t="s">
        <v>270</v>
      </c>
      <c r="Z438" s="158" t="s">
        <v>271</v>
      </c>
      <c r="AA438" s="158" t="s">
        <v>271</v>
      </c>
      <c r="AB438" s="158" t="s">
        <v>271</v>
      </c>
      <c r="AC438" s="158" t="s">
        <v>271</v>
      </c>
      <c r="AD438" s="158" t="s">
        <v>924</v>
      </c>
      <c r="AE438" s="158" t="s">
        <v>273</v>
      </c>
      <c r="AF438" s="157"/>
    </row>
    <row r="439" spans="1:32" s="137" customFormat="1" ht="30.75" customHeight="1" x14ac:dyDescent="0.25">
      <c r="A439" s="160">
        <v>10821</v>
      </c>
      <c r="B439" s="159" t="s">
        <v>1417</v>
      </c>
      <c r="C439" s="159" t="s">
        <v>1418</v>
      </c>
      <c r="D439" s="159" t="s">
        <v>374</v>
      </c>
      <c r="E439" s="175">
        <v>2</v>
      </c>
      <c r="F439" s="158" t="s">
        <v>635</v>
      </c>
      <c r="G439" s="158" t="s">
        <v>635</v>
      </c>
      <c r="H439" s="155" t="s">
        <v>1419</v>
      </c>
      <c r="I439" s="159" t="s">
        <v>1372</v>
      </c>
      <c r="J439" s="159"/>
      <c r="K439" s="159"/>
      <c r="L439" s="159" t="s">
        <v>1420</v>
      </c>
      <c r="M439" s="185" t="s">
        <v>1360</v>
      </c>
      <c r="N439" s="157"/>
      <c r="O439" s="155" t="s">
        <v>1361</v>
      </c>
      <c r="P439" s="155" t="s">
        <v>1362</v>
      </c>
      <c r="Q439" s="155" t="s">
        <v>1363</v>
      </c>
      <c r="R439" s="162">
        <v>45219</v>
      </c>
      <c r="S439" s="157"/>
      <c r="T439" s="157"/>
      <c r="U439" s="157"/>
      <c r="V439" s="157"/>
      <c r="W439" s="157"/>
      <c r="X439" s="158" t="s">
        <v>648</v>
      </c>
      <c r="Y439" s="158">
        <v>300000</v>
      </c>
      <c r="Z439" s="158">
        <v>54</v>
      </c>
      <c r="AA439" s="158">
        <v>74</v>
      </c>
      <c r="AB439" s="158">
        <v>89</v>
      </c>
      <c r="AC439" s="158">
        <v>90</v>
      </c>
      <c r="AD439" s="158" t="s">
        <v>924</v>
      </c>
      <c r="AE439" s="158" t="s">
        <v>273</v>
      </c>
      <c r="AF439" s="157"/>
    </row>
    <row r="440" spans="1:32" s="137" customFormat="1" ht="30.75" customHeight="1" x14ac:dyDescent="0.25">
      <c r="A440" s="160">
        <v>10822</v>
      </c>
      <c r="B440" s="159" t="s">
        <v>1421</v>
      </c>
      <c r="C440" s="159" t="s">
        <v>1422</v>
      </c>
      <c r="D440" s="159" t="s">
        <v>374</v>
      </c>
      <c r="E440" s="175">
        <v>2</v>
      </c>
      <c r="F440" s="158" t="s">
        <v>635</v>
      </c>
      <c r="G440" s="163"/>
      <c r="H440" s="159" t="s">
        <v>1366</v>
      </c>
      <c r="I440" s="159" t="s">
        <v>1372</v>
      </c>
      <c r="J440" s="159" t="s">
        <v>1367</v>
      </c>
      <c r="K440" s="159"/>
      <c r="L440" s="159" t="s">
        <v>1423</v>
      </c>
      <c r="M440" s="157"/>
      <c r="N440" s="157"/>
      <c r="O440" s="157"/>
      <c r="P440" s="157"/>
      <c r="Q440" s="157"/>
      <c r="R440" s="157"/>
      <c r="S440" s="157"/>
      <c r="T440" s="157"/>
      <c r="U440" s="157"/>
      <c r="V440" s="157"/>
      <c r="W440" s="157"/>
      <c r="X440" s="158" t="s">
        <v>1424</v>
      </c>
      <c r="Y440" s="158">
        <v>200000</v>
      </c>
      <c r="Z440" s="158">
        <v>54</v>
      </c>
      <c r="AA440" s="158">
        <v>69</v>
      </c>
      <c r="AB440" s="158">
        <v>84</v>
      </c>
      <c r="AC440" s="158">
        <v>85</v>
      </c>
      <c r="AD440" s="158" t="s">
        <v>924</v>
      </c>
      <c r="AE440" s="158" t="s">
        <v>273</v>
      </c>
      <c r="AF440" s="157"/>
    </row>
    <row r="441" spans="1:32" s="137" customFormat="1" ht="30.75" customHeight="1" x14ac:dyDescent="0.25">
      <c r="A441" s="160">
        <v>10823</v>
      </c>
      <c r="B441" s="159" t="s">
        <v>1425</v>
      </c>
      <c r="C441" s="159" t="s">
        <v>1426</v>
      </c>
      <c r="D441" s="159" t="s">
        <v>374</v>
      </c>
      <c r="E441" s="175">
        <v>1</v>
      </c>
      <c r="F441" s="158" t="s">
        <v>635</v>
      </c>
      <c r="G441" s="163"/>
      <c r="H441" s="159" t="s">
        <v>1366</v>
      </c>
      <c r="I441" s="159"/>
      <c r="J441" s="159" t="s">
        <v>1367</v>
      </c>
      <c r="K441" s="159"/>
      <c r="L441" s="155" t="s">
        <v>1427</v>
      </c>
      <c r="M441" s="157"/>
      <c r="N441" s="157"/>
      <c r="O441" s="157"/>
      <c r="P441" s="157"/>
      <c r="Q441" s="157"/>
      <c r="R441" s="157"/>
      <c r="S441" s="157"/>
      <c r="T441" s="157"/>
      <c r="U441" s="157"/>
      <c r="V441" s="157"/>
      <c r="W441" s="157"/>
      <c r="X441" s="158" t="s">
        <v>1428</v>
      </c>
      <c r="Y441" s="158">
        <v>300000</v>
      </c>
      <c r="Z441" s="158">
        <v>79</v>
      </c>
      <c r="AA441" s="158">
        <v>89</v>
      </c>
      <c r="AB441" s="158">
        <v>94</v>
      </c>
      <c r="AC441" s="158">
        <v>95</v>
      </c>
      <c r="AD441" s="158" t="s">
        <v>924</v>
      </c>
      <c r="AE441" s="158" t="s">
        <v>273</v>
      </c>
      <c r="AF441" s="157"/>
    </row>
    <row r="442" spans="1:32" s="137" customFormat="1" ht="30.75" customHeight="1" x14ac:dyDescent="0.25">
      <c r="A442" s="160">
        <v>10824</v>
      </c>
      <c r="B442" s="159" t="s">
        <v>1429</v>
      </c>
      <c r="C442" s="159" t="s">
        <v>1430</v>
      </c>
      <c r="D442" s="159" t="s">
        <v>374</v>
      </c>
      <c r="E442" s="175">
        <v>2</v>
      </c>
      <c r="F442" s="158" t="s">
        <v>635</v>
      </c>
      <c r="G442" s="163"/>
      <c r="H442" s="159" t="s">
        <v>1400</v>
      </c>
      <c r="I442" s="159" t="s">
        <v>1357</v>
      </c>
      <c r="J442" s="159" t="s">
        <v>1407</v>
      </c>
      <c r="K442" s="159"/>
      <c r="L442" s="155"/>
      <c r="M442" s="157"/>
      <c r="N442" s="157"/>
      <c r="O442" s="157"/>
      <c r="P442" s="157"/>
      <c r="Q442" s="157"/>
      <c r="R442" s="157"/>
      <c r="S442" s="157"/>
      <c r="T442" s="157"/>
      <c r="U442" s="157"/>
      <c r="V442" s="157"/>
      <c r="W442" s="157"/>
      <c r="X442" s="158" t="s">
        <v>329</v>
      </c>
      <c r="Y442" s="158" t="s">
        <v>270</v>
      </c>
      <c r="Z442" s="158">
        <v>54</v>
      </c>
      <c r="AA442" s="158">
        <v>69</v>
      </c>
      <c r="AB442" s="158">
        <v>84</v>
      </c>
      <c r="AC442" s="158">
        <v>85</v>
      </c>
      <c r="AD442" s="158" t="s">
        <v>924</v>
      </c>
      <c r="AE442" s="158" t="s">
        <v>273</v>
      </c>
      <c r="AF442" s="157"/>
    </row>
    <row r="443" spans="1:32" s="137" customFormat="1" ht="30.75" customHeight="1" x14ac:dyDescent="0.25">
      <c r="A443" s="160">
        <v>10825</v>
      </c>
      <c r="B443" s="159" t="s">
        <v>1431</v>
      </c>
      <c r="C443" s="159" t="s">
        <v>1432</v>
      </c>
      <c r="D443" s="159" t="s">
        <v>374</v>
      </c>
      <c r="E443" s="175">
        <v>2</v>
      </c>
      <c r="F443" s="158" t="s">
        <v>635</v>
      </c>
      <c r="G443" s="163"/>
      <c r="H443" s="159" t="s">
        <v>1366</v>
      </c>
      <c r="I443" s="159" t="s">
        <v>1372</v>
      </c>
      <c r="J443" s="159" t="s">
        <v>1367</v>
      </c>
      <c r="K443" s="159"/>
      <c r="L443" s="155" t="s">
        <v>1433</v>
      </c>
      <c r="M443" s="157"/>
      <c r="N443" s="157"/>
      <c r="O443" s="157"/>
      <c r="P443" s="157"/>
      <c r="Q443" s="157"/>
      <c r="R443" s="157"/>
      <c r="S443" s="157"/>
      <c r="T443" s="157"/>
      <c r="U443" s="157"/>
      <c r="V443" s="157"/>
      <c r="W443" s="157"/>
      <c r="X443" s="158" t="s">
        <v>676</v>
      </c>
      <c r="Y443" s="158">
        <v>200000</v>
      </c>
      <c r="Z443" s="158" t="s">
        <v>271</v>
      </c>
      <c r="AA443" s="158" t="s">
        <v>271</v>
      </c>
      <c r="AB443" s="158" t="s">
        <v>271</v>
      </c>
      <c r="AC443" s="158" t="s">
        <v>271</v>
      </c>
      <c r="AD443" s="158" t="s">
        <v>924</v>
      </c>
      <c r="AE443" s="158" t="s">
        <v>273</v>
      </c>
      <c r="AF443" s="157"/>
    </row>
    <row r="444" spans="1:32" s="137" customFormat="1" ht="30.75" customHeight="1" x14ac:dyDescent="0.25">
      <c r="A444" s="160">
        <v>10827</v>
      </c>
      <c r="B444" s="159" t="s">
        <v>1434</v>
      </c>
      <c r="C444" s="159" t="s">
        <v>1435</v>
      </c>
      <c r="D444" s="159" t="s">
        <v>374</v>
      </c>
      <c r="E444" s="175">
        <v>2</v>
      </c>
      <c r="F444" s="158" t="s">
        <v>635</v>
      </c>
      <c r="G444" s="163"/>
      <c r="H444" s="159" t="s">
        <v>1366</v>
      </c>
      <c r="I444" s="159" t="s">
        <v>1436</v>
      </c>
      <c r="J444" s="159"/>
      <c r="K444" s="159"/>
      <c r="L444" s="155"/>
      <c r="M444" s="157"/>
      <c r="N444" s="157"/>
      <c r="O444" s="157"/>
      <c r="P444" s="157"/>
      <c r="Q444" s="157"/>
      <c r="R444" s="157"/>
      <c r="S444" s="157"/>
      <c r="T444" s="157"/>
      <c r="U444" s="157"/>
      <c r="V444" s="157"/>
      <c r="W444" s="157"/>
      <c r="X444" s="158" t="s">
        <v>329</v>
      </c>
      <c r="Y444" s="158" t="s">
        <v>270</v>
      </c>
      <c r="Z444" s="158" t="s">
        <v>271</v>
      </c>
      <c r="AA444" s="158" t="s">
        <v>271</v>
      </c>
      <c r="AB444" s="158" t="s">
        <v>271</v>
      </c>
      <c r="AC444" s="158" t="s">
        <v>271</v>
      </c>
      <c r="AD444" s="158" t="s">
        <v>924</v>
      </c>
      <c r="AE444" s="158" t="s">
        <v>273</v>
      </c>
      <c r="AF444" s="157"/>
    </row>
    <row r="445" spans="1:32" s="137" customFormat="1" ht="30.75" customHeight="1" x14ac:dyDescent="0.25">
      <c r="A445" s="160">
        <v>10831</v>
      </c>
      <c r="B445" s="159" t="s">
        <v>1437</v>
      </c>
      <c r="C445" s="159" t="s">
        <v>1438</v>
      </c>
      <c r="D445" s="159" t="s">
        <v>374</v>
      </c>
      <c r="E445" s="175">
        <v>2</v>
      </c>
      <c r="F445" s="158" t="s">
        <v>635</v>
      </c>
      <c r="G445" s="163"/>
      <c r="H445" s="159" t="s">
        <v>1394</v>
      </c>
      <c r="I445" s="159"/>
      <c r="J445" s="159" t="s">
        <v>1384</v>
      </c>
      <c r="K445" s="159"/>
      <c r="L445" s="155"/>
      <c r="M445" s="157"/>
      <c r="N445" s="157"/>
      <c r="O445" s="157"/>
      <c r="P445" s="157"/>
      <c r="Q445" s="157"/>
      <c r="R445" s="157"/>
      <c r="S445" s="157"/>
      <c r="T445" s="157"/>
      <c r="U445" s="157"/>
      <c r="V445" s="157"/>
      <c r="W445" s="157"/>
      <c r="X445" s="158" t="s">
        <v>329</v>
      </c>
      <c r="Y445" s="158" t="s">
        <v>270</v>
      </c>
      <c r="Z445" s="158" t="s">
        <v>271</v>
      </c>
      <c r="AA445" s="158" t="s">
        <v>271</v>
      </c>
      <c r="AB445" s="158" t="s">
        <v>271</v>
      </c>
      <c r="AC445" s="158" t="s">
        <v>271</v>
      </c>
      <c r="AD445" s="158" t="s">
        <v>924</v>
      </c>
      <c r="AE445" s="158" t="s">
        <v>273</v>
      </c>
      <c r="AF445" s="157"/>
    </row>
    <row r="446" spans="1:32" s="137" customFormat="1" ht="30.75" customHeight="1" x14ac:dyDescent="0.25">
      <c r="A446" s="160">
        <v>10835</v>
      </c>
      <c r="B446" s="159" t="s">
        <v>1439</v>
      </c>
      <c r="C446" s="159" t="s">
        <v>1440</v>
      </c>
      <c r="D446" s="159" t="s">
        <v>374</v>
      </c>
      <c r="E446" s="175">
        <v>2</v>
      </c>
      <c r="F446" s="158" t="s">
        <v>635</v>
      </c>
      <c r="G446" s="158" t="s">
        <v>635</v>
      </c>
      <c r="H446" s="159" t="s">
        <v>1394</v>
      </c>
      <c r="I446" s="159" t="s">
        <v>1372</v>
      </c>
      <c r="J446" s="159" t="s">
        <v>1384</v>
      </c>
      <c r="K446" s="159"/>
      <c r="L446" s="155" t="s">
        <v>1441</v>
      </c>
      <c r="M446" s="157"/>
      <c r="N446" s="157"/>
      <c r="O446" s="157"/>
      <c r="P446" s="157"/>
      <c r="Q446" s="157"/>
      <c r="R446" s="157"/>
      <c r="S446" s="157"/>
      <c r="T446" s="157"/>
      <c r="U446" s="157"/>
      <c r="V446" s="157"/>
      <c r="W446" s="157"/>
      <c r="X446" s="158" t="s">
        <v>329</v>
      </c>
      <c r="Y446" s="158" t="s">
        <v>270</v>
      </c>
      <c r="Z446" s="158" t="s">
        <v>271</v>
      </c>
      <c r="AA446" s="158" t="s">
        <v>271</v>
      </c>
      <c r="AB446" s="158" t="s">
        <v>271</v>
      </c>
      <c r="AC446" s="158" t="s">
        <v>271</v>
      </c>
      <c r="AD446" s="158" t="s">
        <v>924</v>
      </c>
      <c r="AE446" s="158" t="s">
        <v>273</v>
      </c>
      <c r="AF446" s="157"/>
    </row>
    <row r="447" spans="1:32" s="137" customFormat="1" ht="30.75" customHeight="1" x14ac:dyDescent="0.25">
      <c r="A447" s="160">
        <v>10836</v>
      </c>
      <c r="B447" s="159" t="s">
        <v>1442</v>
      </c>
      <c r="C447" s="159" t="s">
        <v>1443</v>
      </c>
      <c r="D447" s="159" t="s">
        <v>374</v>
      </c>
      <c r="E447" s="175">
        <v>2</v>
      </c>
      <c r="F447" s="158" t="s">
        <v>635</v>
      </c>
      <c r="G447" s="163"/>
      <c r="H447" s="159" t="s">
        <v>1444</v>
      </c>
      <c r="I447" s="159" t="s">
        <v>1372</v>
      </c>
      <c r="J447" s="159" t="s">
        <v>1384</v>
      </c>
      <c r="K447" s="159"/>
      <c r="L447" s="159" t="s">
        <v>1445</v>
      </c>
      <c r="M447" s="157"/>
      <c r="N447" s="157"/>
      <c r="O447" s="157"/>
      <c r="P447" s="157"/>
      <c r="Q447" s="157"/>
      <c r="R447" s="157"/>
      <c r="S447" s="157"/>
      <c r="T447" s="157"/>
      <c r="U447" s="157"/>
      <c r="V447" s="157"/>
      <c r="W447" s="157"/>
      <c r="X447" s="158" t="s">
        <v>329</v>
      </c>
      <c r="Y447" s="158" t="s">
        <v>270</v>
      </c>
      <c r="Z447" s="158">
        <v>54</v>
      </c>
      <c r="AA447" s="158">
        <v>74</v>
      </c>
      <c r="AB447" s="158">
        <v>89</v>
      </c>
      <c r="AC447" s="158">
        <v>90</v>
      </c>
      <c r="AD447" s="158" t="s">
        <v>924</v>
      </c>
      <c r="AE447" s="158" t="s">
        <v>273</v>
      </c>
      <c r="AF447" s="157"/>
    </row>
    <row r="448" spans="1:32" s="137" customFormat="1" ht="30.75" customHeight="1" x14ac:dyDescent="0.25">
      <c r="A448" s="160">
        <v>10838</v>
      </c>
      <c r="B448" s="159" t="s">
        <v>1446</v>
      </c>
      <c r="C448" s="159" t="s">
        <v>1447</v>
      </c>
      <c r="D448" s="159" t="s">
        <v>374</v>
      </c>
      <c r="E448" s="175">
        <v>2</v>
      </c>
      <c r="F448" s="158" t="s">
        <v>635</v>
      </c>
      <c r="G448" s="163"/>
      <c r="H448" s="159" t="s">
        <v>1394</v>
      </c>
      <c r="I448" s="159" t="s">
        <v>1372</v>
      </c>
      <c r="J448" s="159" t="s">
        <v>1384</v>
      </c>
      <c r="K448" s="159"/>
      <c r="L448" s="155" t="s">
        <v>1448</v>
      </c>
      <c r="M448" s="157"/>
      <c r="N448" s="157"/>
      <c r="O448" s="157"/>
      <c r="P448" s="157"/>
      <c r="Q448" s="157"/>
      <c r="R448" s="157"/>
      <c r="S448" s="157"/>
      <c r="T448" s="157"/>
      <c r="U448" s="157"/>
      <c r="V448" s="157"/>
      <c r="W448" s="157"/>
      <c r="X448" s="158" t="s">
        <v>329</v>
      </c>
      <c r="Y448" s="158" t="s">
        <v>270</v>
      </c>
      <c r="Z448" s="158">
        <v>54</v>
      </c>
      <c r="AA448" s="158">
        <v>69</v>
      </c>
      <c r="AB448" s="158">
        <v>84</v>
      </c>
      <c r="AC448" s="158">
        <v>85</v>
      </c>
      <c r="AD448" s="158" t="s">
        <v>924</v>
      </c>
      <c r="AE448" s="158" t="s">
        <v>273</v>
      </c>
      <c r="AF448" s="157"/>
    </row>
    <row r="449" spans="1:32" s="137" customFormat="1" ht="30.75" customHeight="1" x14ac:dyDescent="0.25">
      <c r="A449" s="160">
        <v>10839</v>
      </c>
      <c r="B449" s="159" t="s">
        <v>1449</v>
      </c>
      <c r="C449" s="159" t="s">
        <v>1450</v>
      </c>
      <c r="D449" s="159" t="s">
        <v>374</v>
      </c>
      <c r="E449" s="175">
        <v>2</v>
      </c>
      <c r="F449" s="158" t="s">
        <v>635</v>
      </c>
      <c r="G449" s="163"/>
      <c r="H449" s="159" t="s">
        <v>1394</v>
      </c>
      <c r="I449" s="159" t="s">
        <v>1372</v>
      </c>
      <c r="J449" s="159" t="s">
        <v>1384</v>
      </c>
      <c r="K449" s="159"/>
      <c r="L449" s="155" t="s">
        <v>1451</v>
      </c>
      <c r="M449" s="157"/>
      <c r="N449" s="157"/>
      <c r="O449" s="157"/>
      <c r="P449" s="157"/>
      <c r="Q449" s="157"/>
      <c r="R449" s="157"/>
      <c r="S449" s="157"/>
      <c r="T449" s="157"/>
      <c r="U449" s="157"/>
      <c r="V449" s="157"/>
      <c r="W449" s="157"/>
      <c r="X449" s="158" t="s">
        <v>329</v>
      </c>
      <c r="Y449" s="158" t="s">
        <v>270</v>
      </c>
      <c r="Z449" s="158">
        <v>54</v>
      </c>
      <c r="AA449" s="158">
        <v>69</v>
      </c>
      <c r="AB449" s="158">
        <v>84</v>
      </c>
      <c r="AC449" s="158">
        <v>85</v>
      </c>
      <c r="AD449" s="158" t="s">
        <v>924</v>
      </c>
      <c r="AE449" s="158" t="s">
        <v>273</v>
      </c>
      <c r="AF449" s="157"/>
    </row>
    <row r="450" spans="1:32" s="137" customFormat="1" ht="30.75" customHeight="1" x14ac:dyDescent="0.25">
      <c r="A450" s="160">
        <v>10840</v>
      </c>
      <c r="B450" s="159" t="s">
        <v>1452</v>
      </c>
      <c r="C450" s="159" t="s">
        <v>1453</v>
      </c>
      <c r="D450" s="159" t="s">
        <v>374</v>
      </c>
      <c r="E450" s="175">
        <v>2</v>
      </c>
      <c r="F450" s="158" t="s">
        <v>635</v>
      </c>
      <c r="G450" s="163"/>
      <c r="H450" s="159" t="s">
        <v>1394</v>
      </c>
      <c r="I450" s="159"/>
      <c r="J450" s="159"/>
      <c r="K450" s="159"/>
      <c r="L450" s="155"/>
      <c r="M450" s="157"/>
      <c r="N450" s="157"/>
      <c r="O450" s="157"/>
      <c r="P450" s="157"/>
      <c r="Q450" s="157"/>
      <c r="R450" s="157"/>
      <c r="S450" s="157"/>
      <c r="T450" s="157"/>
      <c r="U450" s="157"/>
      <c r="V450" s="157"/>
      <c r="W450" s="157"/>
      <c r="X450" s="158" t="s">
        <v>329</v>
      </c>
      <c r="Y450" s="158" t="s">
        <v>270</v>
      </c>
      <c r="Z450" s="158" t="s">
        <v>271</v>
      </c>
      <c r="AA450" s="158" t="s">
        <v>271</v>
      </c>
      <c r="AB450" s="158" t="s">
        <v>271</v>
      </c>
      <c r="AC450" s="158" t="s">
        <v>271</v>
      </c>
      <c r="AD450" s="158" t="s">
        <v>924</v>
      </c>
      <c r="AE450" s="158" t="s">
        <v>273</v>
      </c>
      <c r="AF450" s="157"/>
    </row>
    <row r="451" spans="1:32" s="137" customFormat="1" ht="30.75" customHeight="1" x14ac:dyDescent="0.25">
      <c r="A451" s="160">
        <v>10841</v>
      </c>
      <c r="B451" s="159" t="s">
        <v>1454</v>
      </c>
      <c r="C451" s="159" t="s">
        <v>1455</v>
      </c>
      <c r="D451" s="159" t="s">
        <v>374</v>
      </c>
      <c r="E451" s="175">
        <v>2</v>
      </c>
      <c r="F451" s="158" t="s">
        <v>635</v>
      </c>
      <c r="G451" s="163"/>
      <c r="H451" s="159" t="s">
        <v>1394</v>
      </c>
      <c r="I451" s="159" t="s">
        <v>1372</v>
      </c>
      <c r="J451" s="159"/>
      <c r="K451" s="159"/>
      <c r="L451" s="155" t="s">
        <v>1456</v>
      </c>
      <c r="M451" s="157"/>
      <c r="N451" s="157"/>
      <c r="O451" s="157"/>
      <c r="P451" s="157"/>
      <c r="Q451" s="157"/>
      <c r="R451" s="157"/>
      <c r="S451" s="157"/>
      <c r="T451" s="157"/>
      <c r="U451" s="157"/>
      <c r="V451" s="157"/>
      <c r="W451" s="157"/>
      <c r="X451" s="158" t="s">
        <v>676</v>
      </c>
      <c r="Y451" s="158" t="s">
        <v>270</v>
      </c>
      <c r="Z451" s="158" t="s">
        <v>271</v>
      </c>
      <c r="AA451" s="158" t="s">
        <v>271</v>
      </c>
      <c r="AB451" s="158" t="s">
        <v>271</v>
      </c>
      <c r="AC451" s="158" t="s">
        <v>271</v>
      </c>
      <c r="AD451" s="158" t="s">
        <v>924</v>
      </c>
      <c r="AE451" s="158" t="s">
        <v>273</v>
      </c>
      <c r="AF451" s="157"/>
    </row>
    <row r="452" spans="1:32" s="137" customFormat="1" ht="30.75" customHeight="1" x14ac:dyDescent="0.25">
      <c r="A452" s="160">
        <v>10844</v>
      </c>
      <c r="B452" s="159" t="s">
        <v>1457</v>
      </c>
      <c r="C452" s="159" t="s">
        <v>1457</v>
      </c>
      <c r="D452" s="159" t="s">
        <v>374</v>
      </c>
      <c r="E452" s="168"/>
      <c r="F452" s="159"/>
      <c r="G452" s="159"/>
      <c r="H452" s="159"/>
      <c r="I452" s="159"/>
      <c r="J452" s="159" t="s">
        <v>1458</v>
      </c>
      <c r="K452" s="159"/>
      <c r="L452" s="155"/>
      <c r="M452" s="157"/>
      <c r="N452" s="157"/>
      <c r="O452" s="157"/>
      <c r="P452" s="157"/>
      <c r="Q452" s="157"/>
      <c r="R452" s="157"/>
      <c r="S452" s="157"/>
      <c r="T452" s="157"/>
      <c r="U452" s="157"/>
      <c r="V452" s="157"/>
      <c r="W452" s="157"/>
      <c r="X452" s="158" t="s">
        <v>676</v>
      </c>
      <c r="Y452" s="158" t="s">
        <v>270</v>
      </c>
      <c r="Z452" s="158" t="s">
        <v>271</v>
      </c>
      <c r="AA452" s="158" t="s">
        <v>271</v>
      </c>
      <c r="AB452" s="158" t="s">
        <v>271</v>
      </c>
      <c r="AC452" s="158" t="s">
        <v>271</v>
      </c>
      <c r="AD452" s="158" t="s">
        <v>924</v>
      </c>
      <c r="AE452" s="158" t="s">
        <v>273</v>
      </c>
      <c r="AF452" s="157"/>
    </row>
    <row r="453" spans="1:32" s="137" customFormat="1" ht="30.75" customHeight="1" x14ac:dyDescent="0.25">
      <c r="A453" s="160">
        <v>10845</v>
      </c>
      <c r="B453" s="159" t="s">
        <v>1459</v>
      </c>
      <c r="C453" s="159" t="s">
        <v>1460</v>
      </c>
      <c r="D453" s="159" t="s">
        <v>374</v>
      </c>
      <c r="E453" s="168"/>
      <c r="F453" s="159"/>
      <c r="G453" s="159"/>
      <c r="H453" s="159" t="s">
        <v>223</v>
      </c>
      <c r="I453" s="159" t="s">
        <v>1372</v>
      </c>
      <c r="J453" s="159"/>
      <c r="K453" s="159"/>
      <c r="L453" s="155" t="s">
        <v>1461</v>
      </c>
      <c r="M453" s="157"/>
      <c r="N453" s="157"/>
      <c r="O453" s="157"/>
      <c r="P453" s="157"/>
      <c r="Q453" s="157"/>
      <c r="R453" s="157"/>
      <c r="S453" s="157"/>
      <c r="T453" s="157"/>
      <c r="U453" s="157"/>
      <c r="V453" s="157"/>
      <c r="W453" s="157"/>
      <c r="X453" s="158" t="s">
        <v>269</v>
      </c>
      <c r="Y453" s="158" t="s">
        <v>270</v>
      </c>
      <c r="Z453" s="158" t="s">
        <v>271</v>
      </c>
      <c r="AA453" s="158" t="s">
        <v>271</v>
      </c>
      <c r="AB453" s="158" t="s">
        <v>271</v>
      </c>
      <c r="AC453" s="158" t="s">
        <v>271</v>
      </c>
      <c r="AD453" s="158" t="s">
        <v>924</v>
      </c>
      <c r="AE453" s="158" t="s">
        <v>273</v>
      </c>
      <c r="AF453" s="157"/>
    </row>
    <row r="454" spans="1:32" s="137" customFormat="1" ht="30.75" customHeight="1" x14ac:dyDescent="0.25">
      <c r="A454" s="160">
        <v>10846</v>
      </c>
      <c r="B454" s="159" t="s">
        <v>1462</v>
      </c>
      <c r="C454" s="159" t="s">
        <v>1463</v>
      </c>
      <c r="D454" s="159" t="s">
        <v>374</v>
      </c>
      <c r="E454" s="168"/>
      <c r="F454" s="159"/>
      <c r="G454" s="159"/>
      <c r="H454" s="159" t="s">
        <v>223</v>
      </c>
      <c r="I454" s="159" t="s">
        <v>1372</v>
      </c>
      <c r="J454" s="159"/>
      <c r="K454" s="159"/>
      <c r="L454" s="155" t="s">
        <v>1461</v>
      </c>
      <c r="M454" s="157"/>
      <c r="N454" s="157"/>
      <c r="O454" s="157"/>
      <c r="P454" s="157"/>
      <c r="Q454" s="157"/>
      <c r="R454" s="157"/>
      <c r="S454" s="157"/>
      <c r="T454" s="157"/>
      <c r="U454" s="157"/>
      <c r="V454" s="157"/>
      <c r="W454" s="157"/>
      <c r="X454" s="158" t="s">
        <v>269</v>
      </c>
      <c r="Y454" s="158" t="s">
        <v>270</v>
      </c>
      <c r="Z454" s="158" t="s">
        <v>271</v>
      </c>
      <c r="AA454" s="158" t="s">
        <v>271</v>
      </c>
      <c r="AB454" s="158" t="s">
        <v>271</v>
      </c>
      <c r="AC454" s="158" t="s">
        <v>271</v>
      </c>
      <c r="AD454" s="158" t="s">
        <v>1464</v>
      </c>
      <c r="AE454" s="158" t="s">
        <v>273</v>
      </c>
      <c r="AF454" s="157"/>
    </row>
    <row r="455" spans="1:32" s="137" customFormat="1" ht="30.75" customHeight="1" x14ac:dyDescent="0.25">
      <c r="A455" s="160">
        <v>10847</v>
      </c>
      <c r="B455" s="159" t="s">
        <v>1465</v>
      </c>
      <c r="C455" s="159" t="s">
        <v>1466</v>
      </c>
      <c r="D455" s="159" t="s">
        <v>374</v>
      </c>
      <c r="E455" s="168"/>
      <c r="F455" s="159"/>
      <c r="G455" s="159"/>
      <c r="H455" s="159" t="s">
        <v>223</v>
      </c>
      <c r="I455" s="159" t="s">
        <v>1372</v>
      </c>
      <c r="J455" s="159"/>
      <c r="K455" s="159"/>
      <c r="L455" s="155" t="s">
        <v>1467</v>
      </c>
      <c r="M455" s="157"/>
      <c r="N455" s="157"/>
      <c r="O455" s="157"/>
      <c r="P455" s="157"/>
      <c r="Q455" s="157"/>
      <c r="R455" s="157"/>
      <c r="S455" s="157"/>
      <c r="T455" s="157"/>
      <c r="U455" s="157"/>
      <c r="V455" s="157"/>
      <c r="W455" s="157"/>
      <c r="X455" s="158" t="s">
        <v>269</v>
      </c>
      <c r="Y455" s="158" t="s">
        <v>270</v>
      </c>
      <c r="Z455" s="158" t="s">
        <v>271</v>
      </c>
      <c r="AA455" s="158" t="s">
        <v>271</v>
      </c>
      <c r="AB455" s="158" t="s">
        <v>271</v>
      </c>
      <c r="AC455" s="158" t="s">
        <v>271</v>
      </c>
      <c r="AD455" s="158" t="s">
        <v>272</v>
      </c>
      <c r="AE455" s="158" t="s">
        <v>273</v>
      </c>
      <c r="AF455" s="157"/>
    </row>
    <row r="456" spans="1:32" s="137" customFormat="1" ht="30.75" customHeight="1" x14ac:dyDescent="0.25">
      <c r="A456" s="160">
        <v>10848</v>
      </c>
      <c r="B456" s="159" t="s">
        <v>1468</v>
      </c>
      <c r="C456" s="159" t="s">
        <v>1469</v>
      </c>
      <c r="D456" s="159" t="s">
        <v>374</v>
      </c>
      <c r="E456" s="168"/>
      <c r="F456" s="159"/>
      <c r="G456" s="159"/>
      <c r="H456" s="159" t="s">
        <v>223</v>
      </c>
      <c r="I456" s="159" t="s">
        <v>1372</v>
      </c>
      <c r="J456" s="159"/>
      <c r="K456" s="159"/>
      <c r="L456" s="155"/>
      <c r="M456" s="157"/>
      <c r="N456" s="157"/>
      <c r="O456" s="157"/>
      <c r="P456" s="157"/>
      <c r="Q456" s="157"/>
      <c r="R456" s="157"/>
      <c r="S456" s="157"/>
      <c r="T456" s="157"/>
      <c r="U456" s="157"/>
      <c r="V456" s="157"/>
      <c r="W456" s="157"/>
      <c r="X456" s="158" t="s">
        <v>269</v>
      </c>
      <c r="Y456" s="158" t="s">
        <v>270</v>
      </c>
      <c r="Z456" s="158" t="s">
        <v>271</v>
      </c>
      <c r="AA456" s="158" t="s">
        <v>271</v>
      </c>
      <c r="AB456" s="158" t="s">
        <v>271</v>
      </c>
      <c r="AC456" s="158" t="s">
        <v>271</v>
      </c>
      <c r="AD456" s="158" t="s">
        <v>272</v>
      </c>
      <c r="AE456" s="158" t="s">
        <v>273</v>
      </c>
      <c r="AF456" s="157"/>
    </row>
    <row r="457" spans="1:32" s="137" customFormat="1" ht="30.75" customHeight="1" x14ac:dyDescent="0.25">
      <c r="A457" s="160">
        <v>10849</v>
      </c>
      <c r="B457" s="159" t="s">
        <v>1470</v>
      </c>
      <c r="C457" s="159" t="s">
        <v>1471</v>
      </c>
      <c r="D457" s="159" t="s">
        <v>374</v>
      </c>
      <c r="E457" s="168"/>
      <c r="F457" s="159"/>
      <c r="G457" s="159"/>
      <c r="H457" s="159" t="s">
        <v>223</v>
      </c>
      <c r="I457" s="159" t="s">
        <v>1357</v>
      </c>
      <c r="J457" s="159"/>
      <c r="K457" s="159"/>
      <c r="L457" s="155" t="s">
        <v>1472</v>
      </c>
      <c r="M457" s="157"/>
      <c r="N457" s="157"/>
      <c r="O457" s="157"/>
      <c r="P457" s="157"/>
      <c r="Q457" s="157"/>
      <c r="R457" s="157"/>
      <c r="S457" s="157"/>
      <c r="T457" s="157"/>
      <c r="U457" s="157"/>
      <c r="V457" s="157"/>
      <c r="W457" s="157"/>
      <c r="X457" s="158" t="s">
        <v>269</v>
      </c>
      <c r="Y457" s="158" t="s">
        <v>270</v>
      </c>
      <c r="Z457" s="158" t="s">
        <v>271</v>
      </c>
      <c r="AA457" s="158" t="s">
        <v>271</v>
      </c>
      <c r="AB457" s="158" t="s">
        <v>271</v>
      </c>
      <c r="AC457" s="158" t="s">
        <v>271</v>
      </c>
      <c r="AD457" s="158" t="s">
        <v>272</v>
      </c>
      <c r="AE457" s="158" t="s">
        <v>273</v>
      </c>
      <c r="AF457" s="157"/>
    </row>
    <row r="458" spans="1:32" s="137" customFormat="1" ht="30.75" customHeight="1" x14ac:dyDescent="0.25">
      <c r="A458" s="160">
        <v>10850</v>
      </c>
      <c r="B458" s="159" t="s">
        <v>1473</v>
      </c>
      <c r="C458" s="159" t="s">
        <v>1474</v>
      </c>
      <c r="D458" s="159" t="s">
        <v>374</v>
      </c>
      <c r="E458" s="168"/>
      <c r="F458" s="159"/>
      <c r="G458" s="159"/>
      <c r="H458" s="159" t="s">
        <v>223</v>
      </c>
      <c r="I458" s="159" t="s">
        <v>1357</v>
      </c>
      <c r="J458" s="159"/>
      <c r="K458" s="159"/>
      <c r="L458" s="155" t="s">
        <v>1475</v>
      </c>
      <c r="M458" s="157"/>
      <c r="N458" s="157"/>
      <c r="O458" s="157"/>
      <c r="P458" s="157"/>
      <c r="Q458" s="157"/>
      <c r="R458" s="157"/>
      <c r="S458" s="157"/>
      <c r="T458" s="157"/>
      <c r="U458" s="157"/>
      <c r="V458" s="157"/>
      <c r="W458" s="157"/>
      <c r="X458" s="158" t="s">
        <v>269</v>
      </c>
      <c r="Y458" s="158" t="s">
        <v>270</v>
      </c>
      <c r="Z458" s="158" t="s">
        <v>271</v>
      </c>
      <c r="AA458" s="158" t="s">
        <v>271</v>
      </c>
      <c r="AB458" s="158" t="s">
        <v>271</v>
      </c>
      <c r="AC458" s="158" t="s">
        <v>271</v>
      </c>
      <c r="AD458" s="158" t="s">
        <v>272</v>
      </c>
      <c r="AE458" s="158" t="s">
        <v>273</v>
      </c>
      <c r="AF458" s="157"/>
    </row>
    <row r="459" spans="1:32" s="137" customFormat="1" ht="30.75" customHeight="1" x14ac:dyDescent="0.25">
      <c r="A459" s="160">
        <v>10851</v>
      </c>
      <c r="B459" s="159" t="s">
        <v>1476</v>
      </c>
      <c r="C459" s="159" t="s">
        <v>1477</v>
      </c>
      <c r="D459" s="159" t="s">
        <v>374</v>
      </c>
      <c r="E459" s="168"/>
      <c r="F459" s="159"/>
      <c r="G459" s="159"/>
      <c r="H459" s="159" t="s">
        <v>223</v>
      </c>
      <c r="I459" s="159" t="s">
        <v>1372</v>
      </c>
      <c r="J459" s="159"/>
      <c r="K459" s="159"/>
      <c r="L459" s="155" t="s">
        <v>1478</v>
      </c>
      <c r="M459" s="157"/>
      <c r="N459" s="157"/>
      <c r="O459" s="157"/>
      <c r="P459" s="157"/>
      <c r="Q459" s="157"/>
      <c r="R459" s="157"/>
      <c r="S459" s="157"/>
      <c r="T459" s="157"/>
      <c r="U459" s="157"/>
      <c r="V459" s="157"/>
      <c r="W459" s="157"/>
      <c r="X459" s="158" t="s">
        <v>269</v>
      </c>
      <c r="Y459" s="158" t="s">
        <v>270</v>
      </c>
      <c r="Z459" s="158" t="s">
        <v>271</v>
      </c>
      <c r="AA459" s="158" t="s">
        <v>271</v>
      </c>
      <c r="AB459" s="158" t="s">
        <v>271</v>
      </c>
      <c r="AC459" s="158" t="s">
        <v>271</v>
      </c>
      <c r="AD459" s="158" t="s">
        <v>272</v>
      </c>
      <c r="AE459" s="158" t="s">
        <v>273</v>
      </c>
      <c r="AF459" s="157"/>
    </row>
    <row r="460" spans="1:32" s="137" customFormat="1" ht="30.75" customHeight="1" x14ac:dyDescent="0.25">
      <c r="A460" s="160">
        <v>10852</v>
      </c>
      <c r="B460" s="159" t="s">
        <v>1479</v>
      </c>
      <c r="C460" s="159" t="s">
        <v>1480</v>
      </c>
      <c r="D460" s="159" t="s">
        <v>374</v>
      </c>
      <c r="E460" s="168"/>
      <c r="F460" s="159"/>
      <c r="G460" s="159"/>
      <c r="H460" s="159" t="s">
        <v>223</v>
      </c>
      <c r="I460" s="159" t="s">
        <v>1372</v>
      </c>
      <c r="J460" s="159"/>
      <c r="K460" s="159"/>
      <c r="L460" s="155" t="s">
        <v>1478</v>
      </c>
      <c r="M460" s="157"/>
      <c r="N460" s="157"/>
      <c r="O460" s="157"/>
      <c r="P460" s="157"/>
      <c r="Q460" s="157"/>
      <c r="R460" s="157"/>
      <c r="S460" s="157"/>
      <c r="T460" s="157"/>
      <c r="U460" s="157"/>
      <c r="V460" s="157"/>
      <c r="W460" s="157"/>
      <c r="X460" s="158" t="s">
        <v>269</v>
      </c>
      <c r="Y460" s="158" t="s">
        <v>270</v>
      </c>
      <c r="Z460" s="158" t="s">
        <v>271</v>
      </c>
      <c r="AA460" s="158" t="s">
        <v>271</v>
      </c>
      <c r="AB460" s="158" t="s">
        <v>271</v>
      </c>
      <c r="AC460" s="158" t="s">
        <v>271</v>
      </c>
      <c r="AD460" s="158" t="s">
        <v>272</v>
      </c>
      <c r="AE460" s="158" t="s">
        <v>273</v>
      </c>
      <c r="AF460" s="157"/>
    </row>
    <row r="461" spans="1:32" s="137" customFormat="1" ht="30.75" customHeight="1" x14ac:dyDescent="0.25">
      <c r="A461" s="160">
        <v>10901</v>
      </c>
      <c r="B461" s="159" t="s">
        <v>1481</v>
      </c>
      <c r="C461" s="159" t="s">
        <v>1482</v>
      </c>
      <c r="D461" s="155" t="s">
        <v>260</v>
      </c>
      <c r="E461" s="156">
        <v>0</v>
      </c>
      <c r="F461" s="159"/>
      <c r="G461" s="159"/>
      <c r="H461" s="159" t="s">
        <v>301</v>
      </c>
      <c r="I461" s="155" t="s">
        <v>302</v>
      </c>
      <c r="J461" s="159" t="s">
        <v>303</v>
      </c>
      <c r="K461" s="159" t="s">
        <v>303</v>
      </c>
      <c r="L461" s="155" t="s">
        <v>1483</v>
      </c>
      <c r="M461" s="157" t="s">
        <v>305</v>
      </c>
      <c r="N461" s="157"/>
      <c r="O461" s="157" t="s">
        <v>306</v>
      </c>
      <c r="P461" s="157" t="s">
        <v>307</v>
      </c>
      <c r="Q461" s="157" t="s">
        <v>308</v>
      </c>
      <c r="R461" s="162">
        <v>45058</v>
      </c>
      <c r="S461" s="157"/>
      <c r="T461" s="157"/>
      <c r="U461" s="157"/>
      <c r="V461" s="157"/>
      <c r="W461" s="157"/>
      <c r="X461" s="158" t="s">
        <v>329</v>
      </c>
      <c r="Y461" s="158" t="s">
        <v>270</v>
      </c>
      <c r="Z461" s="158">
        <v>59</v>
      </c>
      <c r="AA461" s="158">
        <v>74</v>
      </c>
      <c r="AB461" s="158">
        <v>89</v>
      </c>
      <c r="AC461" s="158">
        <v>90</v>
      </c>
      <c r="AD461" s="158" t="s">
        <v>272</v>
      </c>
      <c r="AE461" s="158" t="s">
        <v>273</v>
      </c>
      <c r="AF461" s="157"/>
    </row>
    <row r="462" spans="1:32" s="137" customFormat="1" ht="30.75" customHeight="1" x14ac:dyDescent="0.25">
      <c r="A462" s="160">
        <v>10902</v>
      </c>
      <c r="B462" s="159" t="s">
        <v>1484</v>
      </c>
      <c r="C462" s="159" t="s">
        <v>1485</v>
      </c>
      <c r="D462" s="159" t="s">
        <v>374</v>
      </c>
      <c r="E462" s="175">
        <v>2</v>
      </c>
      <c r="F462" s="158" t="s">
        <v>635</v>
      </c>
      <c r="G462" s="163"/>
      <c r="H462" s="159" t="s">
        <v>301</v>
      </c>
      <c r="I462" s="155" t="s">
        <v>302</v>
      </c>
      <c r="J462" s="159"/>
      <c r="K462" s="159" t="s">
        <v>303</v>
      </c>
      <c r="L462" s="155"/>
      <c r="M462" s="157" t="s">
        <v>305</v>
      </c>
      <c r="N462" s="157"/>
      <c r="O462" s="157" t="s">
        <v>306</v>
      </c>
      <c r="P462" s="157" t="s">
        <v>307</v>
      </c>
      <c r="Q462" s="157" t="s">
        <v>308</v>
      </c>
      <c r="R462" s="162">
        <v>45058</v>
      </c>
      <c r="S462" s="157"/>
      <c r="T462" s="157"/>
      <c r="U462" s="157"/>
      <c r="V462" s="157"/>
      <c r="W462" s="157"/>
      <c r="X462" s="158" t="s">
        <v>329</v>
      </c>
      <c r="Y462" s="158" t="s">
        <v>270</v>
      </c>
      <c r="Z462" s="158" t="s">
        <v>271</v>
      </c>
      <c r="AA462" s="158" t="s">
        <v>271</v>
      </c>
      <c r="AB462" s="158" t="s">
        <v>271</v>
      </c>
      <c r="AC462" s="158" t="s">
        <v>271</v>
      </c>
      <c r="AD462" s="158" t="s">
        <v>924</v>
      </c>
      <c r="AE462" s="158" t="s">
        <v>273</v>
      </c>
      <c r="AF462" s="157"/>
    </row>
    <row r="463" spans="1:32" s="137" customFormat="1" ht="30.75" customHeight="1" x14ac:dyDescent="0.25">
      <c r="A463" s="160">
        <v>10903</v>
      </c>
      <c r="B463" s="159" t="s">
        <v>1486</v>
      </c>
      <c r="C463" s="159" t="s">
        <v>1487</v>
      </c>
      <c r="D463" s="155" t="s">
        <v>260</v>
      </c>
      <c r="E463" s="156">
        <v>0</v>
      </c>
      <c r="F463" s="159"/>
      <c r="G463" s="159"/>
      <c r="H463" s="159" t="s">
        <v>301</v>
      </c>
      <c r="I463" s="155" t="s">
        <v>302</v>
      </c>
      <c r="J463" s="159" t="s">
        <v>303</v>
      </c>
      <c r="K463" s="159" t="s">
        <v>303</v>
      </c>
      <c r="L463" s="155" t="s">
        <v>1488</v>
      </c>
      <c r="M463" s="157" t="s">
        <v>305</v>
      </c>
      <c r="N463" s="157"/>
      <c r="O463" s="157" t="s">
        <v>306</v>
      </c>
      <c r="P463" s="157" t="s">
        <v>307</v>
      </c>
      <c r="Q463" s="157" t="s">
        <v>308</v>
      </c>
      <c r="R463" s="162">
        <v>45058</v>
      </c>
      <c r="S463" s="157"/>
      <c r="T463" s="157"/>
      <c r="U463" s="157"/>
      <c r="V463" s="157"/>
      <c r="W463" s="157"/>
      <c r="X463" s="158" t="s">
        <v>329</v>
      </c>
      <c r="Y463" s="158" t="s">
        <v>270</v>
      </c>
      <c r="Z463" s="158">
        <v>59</v>
      </c>
      <c r="AA463" s="158">
        <v>74</v>
      </c>
      <c r="AB463" s="158">
        <v>89</v>
      </c>
      <c r="AC463" s="158">
        <v>90</v>
      </c>
      <c r="AD463" s="158" t="s">
        <v>272</v>
      </c>
      <c r="AE463" s="158" t="s">
        <v>273</v>
      </c>
      <c r="AF463" s="157"/>
    </row>
    <row r="464" spans="1:32" s="137" customFormat="1" ht="30.75" customHeight="1" x14ac:dyDescent="0.25">
      <c r="A464" s="160">
        <v>10904</v>
      </c>
      <c r="B464" s="159" t="s">
        <v>1489</v>
      </c>
      <c r="C464" s="159" t="s">
        <v>1490</v>
      </c>
      <c r="D464" s="159" t="s">
        <v>374</v>
      </c>
      <c r="E464" s="175">
        <v>2</v>
      </c>
      <c r="F464" s="158" t="s">
        <v>635</v>
      </c>
      <c r="G464" s="158" t="s">
        <v>635</v>
      </c>
      <c r="H464" s="159" t="s">
        <v>301</v>
      </c>
      <c r="I464" s="155" t="s">
        <v>302</v>
      </c>
      <c r="J464" s="159" t="s">
        <v>303</v>
      </c>
      <c r="K464" s="159" t="s">
        <v>303</v>
      </c>
      <c r="L464" s="155" t="s">
        <v>1491</v>
      </c>
      <c r="M464" s="157" t="s">
        <v>305</v>
      </c>
      <c r="N464" s="157"/>
      <c r="O464" s="157" t="s">
        <v>306</v>
      </c>
      <c r="P464" s="157" t="s">
        <v>307</v>
      </c>
      <c r="Q464" s="157" t="s">
        <v>308</v>
      </c>
      <c r="R464" s="162">
        <v>45058</v>
      </c>
      <c r="S464" s="157"/>
      <c r="T464" s="157"/>
      <c r="U464" s="157"/>
      <c r="V464" s="157"/>
      <c r="W464" s="157"/>
      <c r="X464" s="158" t="s">
        <v>329</v>
      </c>
      <c r="Y464" s="158" t="s">
        <v>270</v>
      </c>
      <c r="Z464" s="158">
        <v>59</v>
      </c>
      <c r="AA464" s="158">
        <v>74</v>
      </c>
      <c r="AB464" s="158">
        <v>89</v>
      </c>
      <c r="AC464" s="158">
        <v>90</v>
      </c>
      <c r="AD464" s="158" t="s">
        <v>924</v>
      </c>
      <c r="AE464" s="158" t="s">
        <v>273</v>
      </c>
      <c r="AF464" s="157"/>
    </row>
    <row r="465" spans="1:32" s="137" customFormat="1" ht="30.75" customHeight="1" x14ac:dyDescent="0.25">
      <c r="A465" s="160">
        <v>10905</v>
      </c>
      <c r="B465" s="159" t="s">
        <v>1492</v>
      </c>
      <c r="C465" s="159" t="s">
        <v>1493</v>
      </c>
      <c r="D465" s="159" t="s">
        <v>374</v>
      </c>
      <c r="E465" s="175">
        <v>2</v>
      </c>
      <c r="F465" s="158" t="s">
        <v>635</v>
      </c>
      <c r="G465" s="158" t="s">
        <v>635</v>
      </c>
      <c r="H465" s="159" t="s">
        <v>301</v>
      </c>
      <c r="I465" s="155" t="s">
        <v>302</v>
      </c>
      <c r="J465" s="159" t="s">
        <v>303</v>
      </c>
      <c r="K465" s="159" t="s">
        <v>303</v>
      </c>
      <c r="L465" s="155" t="s">
        <v>1494</v>
      </c>
      <c r="M465" s="157" t="s">
        <v>305</v>
      </c>
      <c r="N465" s="159"/>
      <c r="O465" s="157" t="s">
        <v>306</v>
      </c>
      <c r="P465" s="157" t="s">
        <v>307</v>
      </c>
      <c r="Q465" s="157" t="s">
        <v>308</v>
      </c>
      <c r="R465" s="162">
        <v>45058</v>
      </c>
      <c r="S465" s="158"/>
      <c r="T465" s="158"/>
      <c r="U465" s="158"/>
      <c r="V465" s="158"/>
      <c r="W465" s="158"/>
      <c r="X465" s="158" t="s">
        <v>1495</v>
      </c>
      <c r="Y465" s="158" t="s">
        <v>270</v>
      </c>
      <c r="Z465" s="158">
        <v>59</v>
      </c>
      <c r="AA465" s="158">
        <v>74</v>
      </c>
      <c r="AB465" s="158">
        <v>89</v>
      </c>
      <c r="AC465" s="158">
        <v>90</v>
      </c>
      <c r="AD465" s="158" t="s">
        <v>924</v>
      </c>
      <c r="AE465" s="158" t="s">
        <v>273</v>
      </c>
      <c r="AF465" s="157"/>
    </row>
    <row r="466" spans="1:32" s="137" customFormat="1" ht="30.75" customHeight="1" x14ac:dyDescent="0.25">
      <c r="A466" s="153">
        <v>10909</v>
      </c>
      <c r="B466" s="155" t="s">
        <v>1496</v>
      </c>
      <c r="C466" s="155" t="s">
        <v>1497</v>
      </c>
      <c r="D466" s="155" t="s">
        <v>374</v>
      </c>
      <c r="E466" s="156">
        <v>2</v>
      </c>
      <c r="F466" s="155" t="s">
        <v>635</v>
      </c>
      <c r="G466" s="155" t="s">
        <v>635</v>
      </c>
      <c r="H466" s="155" t="s">
        <v>301</v>
      </c>
      <c r="I466" s="155" t="s">
        <v>302</v>
      </c>
      <c r="J466" s="155" t="s">
        <v>303</v>
      </c>
      <c r="K466" s="155" t="s">
        <v>303</v>
      </c>
      <c r="L466" s="155" t="s">
        <v>1498</v>
      </c>
      <c r="M466" s="155" t="s">
        <v>1499</v>
      </c>
      <c r="N466" s="157" t="s">
        <v>1500</v>
      </c>
      <c r="O466" s="157" t="s">
        <v>306</v>
      </c>
      <c r="P466" s="157" t="s">
        <v>307</v>
      </c>
      <c r="Q466" s="157" t="s">
        <v>308</v>
      </c>
      <c r="R466" s="162">
        <v>45058</v>
      </c>
      <c r="S466" s="157"/>
      <c r="T466" s="157"/>
      <c r="U466" s="157"/>
      <c r="V466" s="157"/>
      <c r="W466" s="157" t="s">
        <v>414</v>
      </c>
      <c r="X466" s="158" t="s">
        <v>329</v>
      </c>
      <c r="Y466" s="158" t="s">
        <v>270</v>
      </c>
      <c r="Z466" s="158">
        <v>59</v>
      </c>
      <c r="AA466" s="158">
        <v>74</v>
      </c>
      <c r="AB466" s="158">
        <v>89</v>
      </c>
      <c r="AC466" s="158">
        <v>90</v>
      </c>
      <c r="AD466" s="158" t="s">
        <v>924</v>
      </c>
      <c r="AE466" s="158" t="s">
        <v>273</v>
      </c>
      <c r="AF466" s="157"/>
    </row>
    <row r="467" spans="1:32" s="137" customFormat="1" ht="30.75" customHeight="1" x14ac:dyDescent="0.25">
      <c r="A467" s="153">
        <v>10910</v>
      </c>
      <c r="B467" s="155" t="s">
        <v>1501</v>
      </c>
      <c r="C467" s="155" t="s">
        <v>1502</v>
      </c>
      <c r="D467" s="155" t="s">
        <v>374</v>
      </c>
      <c r="E467" s="156">
        <v>2</v>
      </c>
      <c r="F467" s="155" t="s">
        <v>635</v>
      </c>
      <c r="G467" s="155" t="s">
        <v>635</v>
      </c>
      <c r="H467" s="155" t="s">
        <v>301</v>
      </c>
      <c r="I467" s="155" t="s">
        <v>302</v>
      </c>
      <c r="J467" s="155" t="s">
        <v>303</v>
      </c>
      <c r="K467" s="155" t="s">
        <v>303</v>
      </c>
      <c r="L467" s="155" t="s">
        <v>1503</v>
      </c>
      <c r="M467" s="155" t="s">
        <v>1504</v>
      </c>
      <c r="N467" s="157" t="s">
        <v>1505</v>
      </c>
      <c r="O467" s="157" t="s">
        <v>306</v>
      </c>
      <c r="P467" s="157" t="s">
        <v>307</v>
      </c>
      <c r="Q467" s="157" t="s">
        <v>308</v>
      </c>
      <c r="R467" s="162">
        <v>45058</v>
      </c>
      <c r="S467" s="157"/>
      <c r="T467" s="157"/>
      <c r="U467" s="157"/>
      <c r="V467" s="157"/>
      <c r="W467" s="157" t="s">
        <v>414</v>
      </c>
      <c r="X467" s="158" t="s">
        <v>676</v>
      </c>
      <c r="Y467" s="158">
        <v>0.02</v>
      </c>
      <c r="Z467" s="158">
        <v>59</v>
      </c>
      <c r="AA467" s="158">
        <v>74</v>
      </c>
      <c r="AB467" s="158">
        <v>89</v>
      </c>
      <c r="AC467" s="158">
        <v>90</v>
      </c>
      <c r="AD467" s="158" t="s">
        <v>924</v>
      </c>
      <c r="AE467" s="158" t="s">
        <v>273</v>
      </c>
      <c r="AF467" s="157"/>
    </row>
    <row r="468" spans="1:32" s="173" customFormat="1" ht="30.75" customHeight="1" x14ac:dyDescent="0.25">
      <c r="A468" s="153">
        <v>10914</v>
      </c>
      <c r="B468" s="155" t="s">
        <v>1506</v>
      </c>
      <c r="C468" s="155" t="s">
        <v>1507</v>
      </c>
      <c r="D468" s="155" t="s">
        <v>374</v>
      </c>
      <c r="E468" s="156">
        <v>2</v>
      </c>
      <c r="F468" s="155" t="s">
        <v>635</v>
      </c>
      <c r="G468" s="155" t="s">
        <v>635</v>
      </c>
      <c r="H468" s="155" t="s">
        <v>301</v>
      </c>
      <c r="I468" s="155" t="s">
        <v>302</v>
      </c>
      <c r="J468" s="155" t="s">
        <v>303</v>
      </c>
      <c r="K468" s="155" t="s">
        <v>303</v>
      </c>
      <c r="L468" s="155" t="s">
        <v>1508</v>
      </c>
      <c r="M468" s="155" t="s">
        <v>1509</v>
      </c>
      <c r="N468" s="157" t="s">
        <v>1510</v>
      </c>
      <c r="O468" s="157" t="s">
        <v>306</v>
      </c>
      <c r="P468" s="157" t="s">
        <v>307</v>
      </c>
      <c r="Q468" s="157" t="s">
        <v>308</v>
      </c>
      <c r="R468" s="162">
        <v>45058</v>
      </c>
      <c r="S468" s="157"/>
      <c r="T468" s="157"/>
      <c r="U468" s="157"/>
      <c r="V468" s="157"/>
      <c r="W468" s="157" t="s">
        <v>414</v>
      </c>
      <c r="X468" s="158" t="s">
        <v>269</v>
      </c>
      <c r="Y468" s="158" t="s">
        <v>270</v>
      </c>
      <c r="Z468" s="158" t="s">
        <v>271</v>
      </c>
      <c r="AA468" s="158" t="s">
        <v>271</v>
      </c>
      <c r="AB468" s="158" t="s">
        <v>271</v>
      </c>
      <c r="AC468" s="158" t="s">
        <v>271</v>
      </c>
      <c r="AD468" s="158" t="s">
        <v>272</v>
      </c>
      <c r="AE468" s="158" t="s">
        <v>273</v>
      </c>
      <c r="AF468" s="157"/>
    </row>
    <row r="469" spans="1:32" s="137" customFormat="1" ht="30.75" customHeight="1" x14ac:dyDescent="0.25">
      <c r="A469" s="160">
        <v>10918</v>
      </c>
      <c r="B469" s="159" t="s">
        <v>1511</v>
      </c>
      <c r="C469" s="159" t="s">
        <v>1512</v>
      </c>
      <c r="D469" s="159" t="s">
        <v>374</v>
      </c>
      <c r="E469" s="168">
        <v>2</v>
      </c>
      <c r="F469" s="159" t="s">
        <v>635</v>
      </c>
      <c r="G469" s="159" t="s">
        <v>635</v>
      </c>
      <c r="H469" s="159" t="s">
        <v>301</v>
      </c>
      <c r="I469" s="155" t="s">
        <v>302</v>
      </c>
      <c r="J469" s="159" t="s">
        <v>303</v>
      </c>
      <c r="K469" s="159" t="s">
        <v>303</v>
      </c>
      <c r="L469" s="155" t="s">
        <v>1513</v>
      </c>
      <c r="M469" s="157" t="s">
        <v>305</v>
      </c>
      <c r="N469" s="157"/>
      <c r="O469" s="157" t="s">
        <v>306</v>
      </c>
      <c r="P469" s="157" t="s">
        <v>307</v>
      </c>
      <c r="Q469" s="157" t="s">
        <v>308</v>
      </c>
      <c r="R469" s="162">
        <v>45058</v>
      </c>
      <c r="S469" s="157"/>
      <c r="T469" s="157"/>
      <c r="U469" s="157"/>
      <c r="V469" s="157"/>
      <c r="W469" s="157"/>
      <c r="X469" s="158" t="s">
        <v>329</v>
      </c>
      <c r="Y469" s="158" t="s">
        <v>270</v>
      </c>
      <c r="Z469" s="158">
        <v>59</v>
      </c>
      <c r="AA469" s="158">
        <v>74</v>
      </c>
      <c r="AB469" s="158">
        <v>89</v>
      </c>
      <c r="AC469" s="158">
        <v>90</v>
      </c>
      <c r="AD469" s="158" t="s">
        <v>924</v>
      </c>
      <c r="AE469" s="158" t="s">
        <v>273</v>
      </c>
      <c r="AF469" s="157"/>
    </row>
    <row r="470" spans="1:32" s="137" customFormat="1" ht="30.75" customHeight="1" x14ac:dyDescent="0.25">
      <c r="A470" s="160">
        <v>10919</v>
      </c>
      <c r="B470" s="159" t="s">
        <v>1514</v>
      </c>
      <c r="C470" s="159" t="s">
        <v>1515</v>
      </c>
      <c r="D470" s="155" t="s">
        <v>260</v>
      </c>
      <c r="E470" s="156">
        <v>0</v>
      </c>
      <c r="F470" s="159"/>
      <c r="G470" s="159"/>
      <c r="H470" s="159" t="s">
        <v>301</v>
      </c>
      <c r="I470" s="155" t="s">
        <v>302</v>
      </c>
      <c r="J470" s="159" t="s">
        <v>303</v>
      </c>
      <c r="K470" s="159" t="s">
        <v>303</v>
      </c>
      <c r="L470" s="155" t="s">
        <v>1516</v>
      </c>
      <c r="M470" s="157" t="s">
        <v>305</v>
      </c>
      <c r="N470" s="157"/>
      <c r="O470" s="157" t="s">
        <v>306</v>
      </c>
      <c r="P470" s="157" t="s">
        <v>307</v>
      </c>
      <c r="Q470" s="157" t="s">
        <v>308</v>
      </c>
      <c r="R470" s="162">
        <v>45058</v>
      </c>
      <c r="S470" s="157"/>
      <c r="T470" s="157"/>
      <c r="U470" s="157"/>
      <c r="V470" s="157"/>
      <c r="W470" s="157"/>
      <c r="X470" s="158" t="s">
        <v>329</v>
      </c>
      <c r="Y470" s="158" t="s">
        <v>270</v>
      </c>
      <c r="Z470" s="158">
        <v>59</v>
      </c>
      <c r="AA470" s="158">
        <v>74</v>
      </c>
      <c r="AB470" s="158">
        <v>89</v>
      </c>
      <c r="AC470" s="158">
        <v>90</v>
      </c>
      <c r="AD470" s="158" t="s">
        <v>272</v>
      </c>
      <c r="AE470" s="158" t="s">
        <v>273</v>
      </c>
      <c r="AF470" s="157"/>
    </row>
    <row r="471" spans="1:32" s="173" customFormat="1" ht="30.75" customHeight="1" x14ac:dyDescent="0.25">
      <c r="A471" s="153">
        <v>10920</v>
      </c>
      <c r="B471" s="155" t="s">
        <v>1517</v>
      </c>
      <c r="C471" s="155" t="s">
        <v>1518</v>
      </c>
      <c r="D471" s="155" t="s">
        <v>374</v>
      </c>
      <c r="E471" s="156">
        <v>2</v>
      </c>
      <c r="F471" s="155" t="s">
        <v>635</v>
      </c>
      <c r="G471" s="155" t="s">
        <v>635</v>
      </c>
      <c r="H471" s="155" t="s">
        <v>1519</v>
      </c>
      <c r="I471" s="155" t="s">
        <v>1520</v>
      </c>
      <c r="J471" s="155" t="s">
        <v>303</v>
      </c>
      <c r="K471" s="155" t="s">
        <v>303</v>
      </c>
      <c r="L471" s="155"/>
      <c r="M471" s="155" t="s">
        <v>1521</v>
      </c>
      <c r="N471" s="157" t="s">
        <v>1522</v>
      </c>
      <c r="O471" s="157" t="s">
        <v>306</v>
      </c>
      <c r="P471" s="157" t="s">
        <v>307</v>
      </c>
      <c r="Q471" s="157" t="s">
        <v>308</v>
      </c>
      <c r="R471" s="162">
        <v>45058</v>
      </c>
      <c r="S471" s="157"/>
      <c r="T471" s="157"/>
      <c r="U471" s="157"/>
      <c r="V471" s="157"/>
      <c r="W471" s="157" t="s">
        <v>414</v>
      </c>
      <c r="X471" s="158" t="s">
        <v>269</v>
      </c>
      <c r="Y471" s="158" t="s">
        <v>270</v>
      </c>
      <c r="Z471" s="158" t="s">
        <v>271</v>
      </c>
      <c r="AA471" s="158" t="s">
        <v>271</v>
      </c>
      <c r="AB471" s="158" t="s">
        <v>271</v>
      </c>
      <c r="AC471" s="158" t="s">
        <v>271</v>
      </c>
      <c r="AD471" s="158" t="s">
        <v>272</v>
      </c>
      <c r="AE471" s="158" t="s">
        <v>273</v>
      </c>
      <c r="AF471" s="157"/>
    </row>
    <row r="472" spans="1:32" s="137" customFormat="1" ht="30.75" customHeight="1" x14ac:dyDescent="0.25">
      <c r="A472" s="160">
        <v>10924</v>
      </c>
      <c r="B472" s="159" t="s">
        <v>1523</v>
      </c>
      <c r="C472" s="159" t="s">
        <v>1524</v>
      </c>
      <c r="D472" s="155" t="s">
        <v>260</v>
      </c>
      <c r="E472" s="156">
        <v>0</v>
      </c>
      <c r="F472" s="158"/>
      <c r="G472" s="158"/>
      <c r="H472" s="159" t="s">
        <v>301</v>
      </c>
      <c r="I472" s="155" t="s">
        <v>302</v>
      </c>
      <c r="J472" s="159" t="s">
        <v>303</v>
      </c>
      <c r="K472" s="159" t="s">
        <v>303</v>
      </c>
      <c r="L472" s="155" t="s">
        <v>1525</v>
      </c>
      <c r="M472" s="157" t="s">
        <v>305</v>
      </c>
      <c r="N472" s="157"/>
      <c r="O472" s="157" t="s">
        <v>306</v>
      </c>
      <c r="P472" s="157" t="s">
        <v>307</v>
      </c>
      <c r="Q472" s="157" t="s">
        <v>308</v>
      </c>
      <c r="R472" s="162">
        <v>45058</v>
      </c>
      <c r="S472" s="157"/>
      <c r="T472" s="157"/>
      <c r="U472" s="157"/>
      <c r="V472" s="157"/>
      <c r="W472" s="157"/>
      <c r="X472" s="158" t="s">
        <v>329</v>
      </c>
      <c r="Y472" s="158" t="s">
        <v>270</v>
      </c>
      <c r="Z472" s="158">
        <v>59</v>
      </c>
      <c r="AA472" s="158">
        <v>74</v>
      </c>
      <c r="AB472" s="158">
        <v>89</v>
      </c>
      <c r="AC472" s="158">
        <v>90</v>
      </c>
      <c r="AD472" s="158" t="s">
        <v>272</v>
      </c>
      <c r="AE472" s="158" t="s">
        <v>273</v>
      </c>
      <c r="AF472" s="157"/>
    </row>
    <row r="473" spans="1:32" s="137" customFormat="1" ht="30.75" customHeight="1" x14ac:dyDescent="0.25">
      <c r="A473" s="160">
        <v>10927</v>
      </c>
      <c r="B473" s="159" t="s">
        <v>1526</v>
      </c>
      <c r="C473" s="159" t="s">
        <v>1527</v>
      </c>
      <c r="D473" s="155" t="s">
        <v>260</v>
      </c>
      <c r="E473" s="156">
        <v>0</v>
      </c>
      <c r="F473" s="159"/>
      <c r="G473" s="159"/>
      <c r="H473" s="159" t="s">
        <v>301</v>
      </c>
      <c r="I473" s="155" t="s">
        <v>302</v>
      </c>
      <c r="J473" s="159" t="s">
        <v>303</v>
      </c>
      <c r="K473" s="159" t="s">
        <v>303</v>
      </c>
      <c r="L473" s="155" t="s">
        <v>1528</v>
      </c>
      <c r="M473" s="157" t="s">
        <v>305</v>
      </c>
      <c r="N473" s="157"/>
      <c r="O473" s="157" t="s">
        <v>306</v>
      </c>
      <c r="P473" s="157" t="s">
        <v>307</v>
      </c>
      <c r="Q473" s="157" t="s">
        <v>308</v>
      </c>
      <c r="R473" s="162">
        <v>45058</v>
      </c>
      <c r="S473" s="157"/>
      <c r="T473" s="157"/>
      <c r="U473" s="157"/>
      <c r="V473" s="157"/>
      <c r="W473" s="157"/>
      <c r="X473" s="158" t="s">
        <v>329</v>
      </c>
      <c r="Y473" s="158" t="s">
        <v>270</v>
      </c>
      <c r="Z473" s="158">
        <v>54</v>
      </c>
      <c r="AA473" s="158">
        <v>69</v>
      </c>
      <c r="AB473" s="158">
        <v>84</v>
      </c>
      <c r="AC473" s="158">
        <v>85</v>
      </c>
      <c r="AD473" s="158" t="s">
        <v>272</v>
      </c>
      <c r="AE473" s="158" t="s">
        <v>273</v>
      </c>
      <c r="AF473" s="157"/>
    </row>
    <row r="474" spans="1:32" s="137" customFormat="1" ht="30.75" customHeight="1" x14ac:dyDescent="0.25">
      <c r="A474" s="160">
        <v>10928</v>
      </c>
      <c r="B474" s="159" t="s">
        <v>1529</v>
      </c>
      <c r="C474" s="159" t="s">
        <v>1530</v>
      </c>
      <c r="D474" s="155" t="s">
        <v>260</v>
      </c>
      <c r="E474" s="156">
        <v>0</v>
      </c>
      <c r="F474" s="159"/>
      <c r="G474" s="159"/>
      <c r="H474" s="159" t="s">
        <v>301</v>
      </c>
      <c r="I474" s="155" t="s">
        <v>302</v>
      </c>
      <c r="J474" s="159" t="s">
        <v>303</v>
      </c>
      <c r="K474" s="159" t="s">
        <v>303</v>
      </c>
      <c r="L474" s="155" t="s">
        <v>1531</v>
      </c>
      <c r="M474" s="157" t="s">
        <v>305</v>
      </c>
      <c r="N474" s="157"/>
      <c r="O474" s="157" t="s">
        <v>306</v>
      </c>
      <c r="P474" s="157" t="s">
        <v>307</v>
      </c>
      <c r="Q474" s="157" t="s">
        <v>308</v>
      </c>
      <c r="R474" s="162">
        <v>45058</v>
      </c>
      <c r="S474" s="157"/>
      <c r="T474" s="157"/>
      <c r="U474" s="157"/>
      <c r="V474" s="157"/>
      <c r="W474" s="157"/>
      <c r="X474" s="158" t="s">
        <v>329</v>
      </c>
      <c r="Y474" s="158" t="s">
        <v>270</v>
      </c>
      <c r="Z474" s="158" t="s">
        <v>271</v>
      </c>
      <c r="AA474" s="158" t="s">
        <v>271</v>
      </c>
      <c r="AB474" s="158" t="s">
        <v>271</v>
      </c>
      <c r="AC474" s="158" t="s">
        <v>271</v>
      </c>
      <c r="AD474" s="158" t="s">
        <v>272</v>
      </c>
      <c r="AE474" s="158" t="s">
        <v>273</v>
      </c>
      <c r="AF474" s="157"/>
    </row>
    <row r="475" spans="1:32" s="137" customFormat="1" ht="30.75" customHeight="1" x14ac:dyDescent="0.25">
      <c r="A475" s="160">
        <v>10933</v>
      </c>
      <c r="B475" s="159" t="s">
        <v>1532</v>
      </c>
      <c r="C475" s="159" t="s">
        <v>1533</v>
      </c>
      <c r="D475" s="159" t="s">
        <v>374</v>
      </c>
      <c r="E475" s="175">
        <v>2</v>
      </c>
      <c r="F475" s="158" t="s">
        <v>635</v>
      </c>
      <c r="G475" s="158" t="s">
        <v>635</v>
      </c>
      <c r="H475" s="159" t="s">
        <v>301</v>
      </c>
      <c r="I475" s="155" t="s">
        <v>302</v>
      </c>
      <c r="J475" s="159" t="s">
        <v>303</v>
      </c>
      <c r="K475" s="159" t="s">
        <v>303</v>
      </c>
      <c r="L475" s="155" t="s">
        <v>1534</v>
      </c>
      <c r="M475" s="157" t="s">
        <v>305</v>
      </c>
      <c r="N475" s="157"/>
      <c r="O475" s="157" t="s">
        <v>306</v>
      </c>
      <c r="P475" s="157" t="s">
        <v>307</v>
      </c>
      <c r="Q475" s="157" t="s">
        <v>308</v>
      </c>
      <c r="R475" s="162">
        <v>45058</v>
      </c>
      <c r="S475" s="157"/>
      <c r="T475" s="157"/>
      <c r="U475" s="157"/>
      <c r="V475" s="157"/>
      <c r="W475" s="157"/>
      <c r="X475" s="158" t="s">
        <v>329</v>
      </c>
      <c r="Y475" s="158" t="s">
        <v>270</v>
      </c>
      <c r="Z475" s="158">
        <v>59</v>
      </c>
      <c r="AA475" s="158">
        <v>74</v>
      </c>
      <c r="AB475" s="158">
        <v>89</v>
      </c>
      <c r="AC475" s="158">
        <v>90</v>
      </c>
      <c r="AD475" s="158" t="s">
        <v>924</v>
      </c>
      <c r="AE475" s="158" t="s">
        <v>273</v>
      </c>
      <c r="AF475" s="157"/>
    </row>
    <row r="476" spans="1:32" s="137" customFormat="1" ht="30.75" customHeight="1" x14ac:dyDescent="0.25">
      <c r="A476" s="160">
        <v>10934</v>
      </c>
      <c r="B476" s="159" t="s">
        <v>1535</v>
      </c>
      <c r="C476" s="159" t="s">
        <v>1536</v>
      </c>
      <c r="D476" s="155" t="s">
        <v>260</v>
      </c>
      <c r="E476" s="156">
        <v>0</v>
      </c>
      <c r="F476" s="159"/>
      <c r="G476" s="159"/>
      <c r="H476" s="159" t="s">
        <v>301</v>
      </c>
      <c r="I476" s="155" t="s">
        <v>302</v>
      </c>
      <c r="J476" s="159" t="s">
        <v>303</v>
      </c>
      <c r="K476" s="159" t="s">
        <v>303</v>
      </c>
      <c r="L476" s="155" t="s">
        <v>1537</v>
      </c>
      <c r="M476" s="157" t="s">
        <v>305</v>
      </c>
      <c r="N476" s="157"/>
      <c r="O476" s="157" t="s">
        <v>306</v>
      </c>
      <c r="P476" s="157" t="s">
        <v>307</v>
      </c>
      <c r="Q476" s="157" t="s">
        <v>308</v>
      </c>
      <c r="R476" s="162">
        <v>45058</v>
      </c>
      <c r="S476" s="157"/>
      <c r="T476" s="157"/>
      <c r="U476" s="157"/>
      <c r="V476" s="157"/>
      <c r="W476" s="157"/>
      <c r="X476" s="158" t="s">
        <v>329</v>
      </c>
      <c r="Y476" s="158" t="s">
        <v>270</v>
      </c>
      <c r="Z476" s="158">
        <v>59</v>
      </c>
      <c r="AA476" s="158">
        <v>74</v>
      </c>
      <c r="AB476" s="158">
        <v>89</v>
      </c>
      <c r="AC476" s="158">
        <v>90</v>
      </c>
      <c r="AD476" s="158" t="s">
        <v>272</v>
      </c>
      <c r="AE476" s="158" t="s">
        <v>273</v>
      </c>
      <c r="AF476" s="157"/>
    </row>
    <row r="477" spans="1:32" s="137" customFormat="1" ht="30.75" customHeight="1" x14ac:dyDescent="0.25">
      <c r="A477" s="160">
        <v>10935</v>
      </c>
      <c r="B477" s="159" t="s">
        <v>1538</v>
      </c>
      <c r="C477" s="159" t="s">
        <v>1539</v>
      </c>
      <c r="D477" s="155" t="s">
        <v>260</v>
      </c>
      <c r="E477" s="156">
        <v>0</v>
      </c>
      <c r="F477" s="158"/>
      <c r="G477" s="158"/>
      <c r="H477" s="159" t="s">
        <v>301</v>
      </c>
      <c r="I477" s="155" t="s">
        <v>302</v>
      </c>
      <c r="J477" s="159" t="s">
        <v>303</v>
      </c>
      <c r="K477" s="159" t="s">
        <v>303</v>
      </c>
      <c r="L477" s="155" t="s">
        <v>1540</v>
      </c>
      <c r="M477" s="157" t="s">
        <v>305</v>
      </c>
      <c r="N477" s="157"/>
      <c r="O477" s="157" t="s">
        <v>306</v>
      </c>
      <c r="P477" s="157" t="s">
        <v>307</v>
      </c>
      <c r="Q477" s="157" t="s">
        <v>308</v>
      </c>
      <c r="R477" s="162">
        <v>45058</v>
      </c>
      <c r="S477" s="157"/>
      <c r="T477" s="157"/>
      <c r="U477" s="157"/>
      <c r="V477" s="157"/>
      <c r="W477" s="157"/>
      <c r="X477" s="158" t="s">
        <v>329</v>
      </c>
      <c r="Y477" s="158" t="s">
        <v>270</v>
      </c>
      <c r="Z477" s="158">
        <v>59</v>
      </c>
      <c r="AA477" s="158">
        <v>74</v>
      </c>
      <c r="AB477" s="158">
        <v>89</v>
      </c>
      <c r="AC477" s="158">
        <v>90</v>
      </c>
      <c r="AD477" s="158" t="s">
        <v>272</v>
      </c>
      <c r="AE477" s="158" t="s">
        <v>273</v>
      </c>
      <c r="AF477" s="157"/>
    </row>
    <row r="478" spans="1:32" s="137" customFormat="1" ht="30.75" customHeight="1" x14ac:dyDescent="0.25">
      <c r="A478" s="160">
        <v>10944</v>
      </c>
      <c r="B478" s="159" t="s">
        <v>1541</v>
      </c>
      <c r="C478" s="159" t="s">
        <v>1542</v>
      </c>
      <c r="D478" s="155" t="s">
        <v>260</v>
      </c>
      <c r="E478" s="156">
        <v>0</v>
      </c>
      <c r="F478" s="159"/>
      <c r="G478" s="159"/>
      <c r="H478" s="159" t="s">
        <v>301</v>
      </c>
      <c r="I478" s="155" t="s">
        <v>302</v>
      </c>
      <c r="J478" s="159" t="s">
        <v>303</v>
      </c>
      <c r="K478" s="159" t="s">
        <v>303</v>
      </c>
      <c r="L478" s="155" t="s">
        <v>1543</v>
      </c>
      <c r="M478" s="157" t="s">
        <v>305</v>
      </c>
      <c r="N478" s="157"/>
      <c r="O478" s="157" t="s">
        <v>306</v>
      </c>
      <c r="P478" s="157" t="s">
        <v>307</v>
      </c>
      <c r="Q478" s="157" t="s">
        <v>308</v>
      </c>
      <c r="R478" s="162">
        <v>45058</v>
      </c>
      <c r="S478" s="157"/>
      <c r="T478" s="157"/>
      <c r="U478" s="157"/>
      <c r="V478" s="157"/>
      <c r="W478" s="157"/>
      <c r="X478" s="158" t="s">
        <v>329</v>
      </c>
      <c r="Y478" s="158" t="s">
        <v>270</v>
      </c>
      <c r="Z478" s="158">
        <v>59</v>
      </c>
      <c r="AA478" s="158">
        <v>74</v>
      </c>
      <c r="AB478" s="158">
        <v>89</v>
      </c>
      <c r="AC478" s="158">
        <v>90</v>
      </c>
      <c r="AD478" s="158" t="s">
        <v>272</v>
      </c>
      <c r="AE478" s="158" t="s">
        <v>273</v>
      </c>
      <c r="AF478" s="157"/>
    </row>
    <row r="479" spans="1:32" s="137" customFormat="1" ht="30.75" customHeight="1" x14ac:dyDescent="0.25">
      <c r="A479" s="160">
        <v>10948</v>
      </c>
      <c r="B479" s="159" t="s">
        <v>1544</v>
      </c>
      <c r="C479" s="159" t="s">
        <v>1545</v>
      </c>
      <c r="D479" s="155" t="s">
        <v>260</v>
      </c>
      <c r="E479" s="156">
        <v>0</v>
      </c>
      <c r="F479" s="158"/>
      <c r="G479" s="159"/>
      <c r="H479" s="159" t="s">
        <v>301</v>
      </c>
      <c r="I479" s="155" t="s">
        <v>302</v>
      </c>
      <c r="J479" s="159" t="s">
        <v>303</v>
      </c>
      <c r="K479" s="159" t="s">
        <v>303</v>
      </c>
      <c r="L479" s="155" t="s">
        <v>1546</v>
      </c>
      <c r="M479" s="157" t="s">
        <v>305</v>
      </c>
      <c r="N479" s="157"/>
      <c r="O479" s="157" t="s">
        <v>306</v>
      </c>
      <c r="P479" s="157" t="s">
        <v>307</v>
      </c>
      <c r="Q479" s="157" t="s">
        <v>308</v>
      </c>
      <c r="R479" s="162">
        <v>45058</v>
      </c>
      <c r="S479" s="157"/>
      <c r="T479" s="157"/>
      <c r="U479" s="157"/>
      <c r="V479" s="157"/>
      <c r="W479" s="157"/>
      <c r="X479" s="158" t="s">
        <v>329</v>
      </c>
      <c r="Y479" s="158" t="s">
        <v>270</v>
      </c>
      <c r="Z479" s="158">
        <v>59</v>
      </c>
      <c r="AA479" s="158">
        <v>74</v>
      </c>
      <c r="AB479" s="158">
        <v>89</v>
      </c>
      <c r="AC479" s="158">
        <v>90</v>
      </c>
      <c r="AD479" s="158" t="s">
        <v>272</v>
      </c>
      <c r="AE479" s="158" t="s">
        <v>273</v>
      </c>
      <c r="AF479" s="157"/>
    </row>
    <row r="480" spans="1:32" s="137" customFormat="1" ht="30.75" customHeight="1" x14ac:dyDescent="0.25">
      <c r="A480" s="160">
        <v>10951</v>
      </c>
      <c r="B480" s="159" t="s">
        <v>1547</v>
      </c>
      <c r="C480" s="159" t="s">
        <v>1548</v>
      </c>
      <c r="D480" s="159" t="s">
        <v>374</v>
      </c>
      <c r="E480" s="175">
        <v>2</v>
      </c>
      <c r="F480" s="158" t="s">
        <v>635</v>
      </c>
      <c r="G480" s="158" t="s">
        <v>635</v>
      </c>
      <c r="H480" s="159" t="s">
        <v>301</v>
      </c>
      <c r="I480" s="155" t="s">
        <v>302</v>
      </c>
      <c r="J480" s="159" t="s">
        <v>303</v>
      </c>
      <c r="K480" s="159" t="s">
        <v>303</v>
      </c>
      <c r="L480" s="155" t="s">
        <v>1549</v>
      </c>
      <c r="M480" s="157" t="s">
        <v>305</v>
      </c>
      <c r="N480" s="157"/>
      <c r="O480" s="157" t="s">
        <v>306</v>
      </c>
      <c r="P480" s="157" t="s">
        <v>307</v>
      </c>
      <c r="Q480" s="157" t="s">
        <v>308</v>
      </c>
      <c r="R480" s="162">
        <v>45058</v>
      </c>
      <c r="S480" s="157"/>
      <c r="T480" s="157"/>
      <c r="U480" s="157"/>
      <c r="V480" s="157"/>
      <c r="W480" s="157"/>
      <c r="X480" s="158" t="s">
        <v>329</v>
      </c>
      <c r="Y480" s="158" t="s">
        <v>270</v>
      </c>
      <c r="Z480" s="158">
        <v>59</v>
      </c>
      <c r="AA480" s="158">
        <v>74</v>
      </c>
      <c r="AB480" s="158">
        <v>89</v>
      </c>
      <c r="AC480" s="158">
        <v>90</v>
      </c>
      <c r="AD480" s="158" t="s">
        <v>924</v>
      </c>
      <c r="AE480" s="158" t="s">
        <v>273</v>
      </c>
      <c r="AF480" s="157"/>
    </row>
    <row r="481" spans="1:32" s="137" customFormat="1" ht="30.75" customHeight="1" x14ac:dyDescent="0.25">
      <c r="A481" s="160">
        <v>10955</v>
      </c>
      <c r="B481" s="159" t="s">
        <v>1550</v>
      </c>
      <c r="C481" s="159" t="s">
        <v>1551</v>
      </c>
      <c r="D481" s="155" t="s">
        <v>260</v>
      </c>
      <c r="E481" s="156">
        <v>0</v>
      </c>
      <c r="F481" s="158"/>
      <c r="G481" s="158"/>
      <c r="H481" s="159" t="s">
        <v>301</v>
      </c>
      <c r="I481" s="155" t="s">
        <v>302</v>
      </c>
      <c r="J481" s="159" t="s">
        <v>303</v>
      </c>
      <c r="K481" s="159" t="s">
        <v>303</v>
      </c>
      <c r="L481" s="155" t="s">
        <v>1552</v>
      </c>
      <c r="M481" s="157" t="s">
        <v>305</v>
      </c>
      <c r="N481" s="157"/>
      <c r="O481" s="157" t="s">
        <v>306</v>
      </c>
      <c r="P481" s="157" t="s">
        <v>307</v>
      </c>
      <c r="Q481" s="157" t="s">
        <v>308</v>
      </c>
      <c r="R481" s="162">
        <v>45058</v>
      </c>
      <c r="S481" s="157"/>
      <c r="T481" s="157"/>
      <c r="U481" s="157"/>
      <c r="V481" s="157"/>
      <c r="W481" s="157"/>
      <c r="X481" s="158" t="s">
        <v>329</v>
      </c>
      <c r="Y481" s="158" t="s">
        <v>270</v>
      </c>
      <c r="Z481" s="158">
        <v>59</v>
      </c>
      <c r="AA481" s="158">
        <v>74</v>
      </c>
      <c r="AB481" s="158">
        <v>89</v>
      </c>
      <c r="AC481" s="158">
        <v>90</v>
      </c>
      <c r="AD481" s="158" t="s">
        <v>272</v>
      </c>
      <c r="AE481" s="158" t="s">
        <v>273</v>
      </c>
      <c r="AF481" s="157"/>
    </row>
    <row r="482" spans="1:32" s="137" customFormat="1" ht="30.75" customHeight="1" x14ac:dyDescent="0.25">
      <c r="A482" s="160">
        <v>10960</v>
      </c>
      <c r="B482" s="159" t="s">
        <v>1553</v>
      </c>
      <c r="C482" s="159" t="s">
        <v>1554</v>
      </c>
      <c r="D482" s="155" t="s">
        <v>260</v>
      </c>
      <c r="E482" s="156">
        <v>0</v>
      </c>
      <c r="F482" s="159"/>
      <c r="G482" s="159"/>
      <c r="H482" s="159" t="s">
        <v>301</v>
      </c>
      <c r="I482" s="155" t="s">
        <v>302</v>
      </c>
      <c r="J482" s="159" t="s">
        <v>303</v>
      </c>
      <c r="K482" s="159" t="s">
        <v>303</v>
      </c>
      <c r="L482" s="155" t="s">
        <v>1555</v>
      </c>
      <c r="M482" s="157" t="s">
        <v>305</v>
      </c>
      <c r="N482" s="157"/>
      <c r="O482" s="157" t="s">
        <v>306</v>
      </c>
      <c r="P482" s="157" t="s">
        <v>307</v>
      </c>
      <c r="Q482" s="157" t="s">
        <v>308</v>
      </c>
      <c r="R482" s="162">
        <v>45058</v>
      </c>
      <c r="S482" s="157"/>
      <c r="T482" s="157"/>
      <c r="U482" s="157"/>
      <c r="V482" s="157"/>
      <c r="W482" s="157"/>
      <c r="X482" s="158" t="s">
        <v>329</v>
      </c>
      <c r="Y482" s="158" t="s">
        <v>270</v>
      </c>
      <c r="Z482" s="158">
        <v>59</v>
      </c>
      <c r="AA482" s="158">
        <v>74</v>
      </c>
      <c r="AB482" s="158">
        <v>89</v>
      </c>
      <c r="AC482" s="158">
        <v>90</v>
      </c>
      <c r="AD482" s="158" t="s">
        <v>272</v>
      </c>
      <c r="AE482" s="158" t="s">
        <v>273</v>
      </c>
      <c r="AF482" s="157"/>
    </row>
    <row r="483" spans="1:32" s="137" customFormat="1" ht="30.75" customHeight="1" x14ac:dyDescent="0.25">
      <c r="A483" s="153">
        <v>10968</v>
      </c>
      <c r="B483" s="155" t="s">
        <v>1556</v>
      </c>
      <c r="C483" s="159" t="s">
        <v>1557</v>
      </c>
      <c r="D483" s="159" t="s">
        <v>374</v>
      </c>
      <c r="E483" s="168">
        <v>2</v>
      </c>
      <c r="F483" s="159" t="s">
        <v>635</v>
      </c>
      <c r="G483" s="159" t="s">
        <v>635</v>
      </c>
      <c r="H483" s="159" t="s">
        <v>301</v>
      </c>
      <c r="I483" s="155" t="s">
        <v>302</v>
      </c>
      <c r="J483" s="159" t="s">
        <v>303</v>
      </c>
      <c r="K483" s="159" t="s">
        <v>303</v>
      </c>
      <c r="L483" s="155" t="s">
        <v>1558</v>
      </c>
      <c r="M483" s="157" t="s">
        <v>305</v>
      </c>
      <c r="N483" s="157" t="s">
        <v>1559</v>
      </c>
      <c r="O483" s="157" t="s">
        <v>306</v>
      </c>
      <c r="P483" s="157" t="s">
        <v>307</v>
      </c>
      <c r="Q483" s="157" t="s">
        <v>308</v>
      </c>
      <c r="R483" s="162">
        <v>45058</v>
      </c>
      <c r="S483" s="157"/>
      <c r="T483" s="157"/>
      <c r="U483" s="157"/>
      <c r="V483" s="157"/>
      <c r="W483" s="157" t="s">
        <v>414</v>
      </c>
      <c r="X483" s="158" t="s">
        <v>676</v>
      </c>
      <c r="Y483" s="158">
        <v>0.02</v>
      </c>
      <c r="Z483" s="158">
        <v>59</v>
      </c>
      <c r="AA483" s="158">
        <v>74</v>
      </c>
      <c r="AB483" s="158">
        <v>89</v>
      </c>
      <c r="AC483" s="158">
        <v>90</v>
      </c>
      <c r="AD483" s="158" t="s">
        <v>272</v>
      </c>
      <c r="AE483" s="158" t="s">
        <v>273</v>
      </c>
      <c r="AF483" s="157"/>
    </row>
    <row r="484" spans="1:32" s="137" customFormat="1" ht="30.75" customHeight="1" x14ac:dyDescent="0.25">
      <c r="A484" s="160">
        <v>10974</v>
      </c>
      <c r="B484" s="159" t="s">
        <v>1560</v>
      </c>
      <c r="C484" s="159" t="s">
        <v>1561</v>
      </c>
      <c r="D484" s="155" t="s">
        <v>260</v>
      </c>
      <c r="E484" s="156">
        <v>0</v>
      </c>
      <c r="F484" s="159"/>
      <c r="G484" s="159"/>
      <c r="H484" s="159" t="s">
        <v>301</v>
      </c>
      <c r="I484" s="155" t="s">
        <v>302</v>
      </c>
      <c r="J484" s="159" t="s">
        <v>303</v>
      </c>
      <c r="K484" s="159" t="s">
        <v>303</v>
      </c>
      <c r="L484" s="155" t="s">
        <v>1562</v>
      </c>
      <c r="M484" s="157" t="s">
        <v>305</v>
      </c>
      <c r="N484" s="157"/>
      <c r="O484" s="157" t="s">
        <v>306</v>
      </c>
      <c r="P484" s="157" t="s">
        <v>307</v>
      </c>
      <c r="Q484" s="157" t="s">
        <v>308</v>
      </c>
      <c r="R484" s="162">
        <v>45058</v>
      </c>
      <c r="S484" s="157"/>
      <c r="T484" s="157"/>
      <c r="U484" s="157"/>
      <c r="V484" s="157"/>
      <c r="W484" s="157"/>
      <c r="X484" s="158" t="s">
        <v>329</v>
      </c>
      <c r="Y484" s="158" t="s">
        <v>270</v>
      </c>
      <c r="Z484" s="158">
        <v>59</v>
      </c>
      <c r="AA484" s="158">
        <v>74</v>
      </c>
      <c r="AB484" s="158">
        <v>89</v>
      </c>
      <c r="AC484" s="158">
        <v>90</v>
      </c>
      <c r="AD484" s="158" t="s">
        <v>272</v>
      </c>
      <c r="AE484" s="158" t="s">
        <v>273</v>
      </c>
      <c r="AF484" s="157"/>
    </row>
    <row r="485" spans="1:32" s="137" customFormat="1" ht="30.75" customHeight="1" x14ac:dyDescent="0.25">
      <c r="A485" s="160">
        <v>10977</v>
      </c>
      <c r="B485" s="159" t="s">
        <v>1563</v>
      </c>
      <c r="C485" s="159" t="s">
        <v>1564</v>
      </c>
      <c r="D485" s="159" t="s">
        <v>374</v>
      </c>
      <c r="E485" s="175">
        <v>2</v>
      </c>
      <c r="F485" s="158" t="s">
        <v>635</v>
      </c>
      <c r="G485" s="158" t="s">
        <v>635</v>
      </c>
      <c r="H485" s="159" t="s">
        <v>301</v>
      </c>
      <c r="I485" s="155" t="s">
        <v>302</v>
      </c>
      <c r="J485" s="159" t="s">
        <v>303</v>
      </c>
      <c r="K485" s="159" t="s">
        <v>303</v>
      </c>
      <c r="L485" s="155" t="s">
        <v>1494</v>
      </c>
      <c r="M485" s="157" t="s">
        <v>305</v>
      </c>
      <c r="N485" s="157"/>
      <c r="O485" s="157" t="s">
        <v>306</v>
      </c>
      <c r="P485" s="157" t="s">
        <v>307</v>
      </c>
      <c r="Q485" s="157" t="s">
        <v>308</v>
      </c>
      <c r="R485" s="162">
        <v>45058</v>
      </c>
      <c r="S485" s="157"/>
      <c r="T485" s="157"/>
      <c r="U485" s="157"/>
      <c r="V485" s="157"/>
      <c r="W485" s="157"/>
      <c r="X485" s="158" t="s">
        <v>329</v>
      </c>
      <c r="Y485" s="158" t="s">
        <v>270</v>
      </c>
      <c r="Z485" s="158" t="s">
        <v>271</v>
      </c>
      <c r="AA485" s="158" t="s">
        <v>271</v>
      </c>
      <c r="AB485" s="158" t="s">
        <v>271</v>
      </c>
      <c r="AC485" s="158" t="s">
        <v>271</v>
      </c>
      <c r="AD485" s="158" t="s">
        <v>924</v>
      </c>
      <c r="AE485" s="158" t="s">
        <v>273</v>
      </c>
      <c r="AF485" s="157"/>
    </row>
    <row r="486" spans="1:32" s="137" customFormat="1" ht="30.75" customHeight="1" x14ac:dyDescent="0.25">
      <c r="A486" s="160">
        <v>10982</v>
      </c>
      <c r="B486" s="159" t="s">
        <v>1565</v>
      </c>
      <c r="C486" s="159" t="s">
        <v>1566</v>
      </c>
      <c r="D486" s="159" t="s">
        <v>374</v>
      </c>
      <c r="E486" s="175">
        <v>2</v>
      </c>
      <c r="F486" s="163"/>
      <c r="G486" s="158" t="s">
        <v>635</v>
      </c>
      <c r="H486" s="159" t="s">
        <v>301</v>
      </c>
      <c r="I486" s="159"/>
      <c r="J486" s="159"/>
      <c r="K486" s="159" t="s">
        <v>303</v>
      </c>
      <c r="L486" s="155"/>
      <c r="M486" s="157"/>
      <c r="N486" s="157"/>
      <c r="O486" s="157"/>
      <c r="P486" s="157"/>
      <c r="Q486" s="157"/>
      <c r="R486" s="157"/>
      <c r="S486" s="157"/>
      <c r="T486" s="157"/>
      <c r="U486" s="157"/>
      <c r="V486" s="157"/>
      <c r="W486" s="157"/>
      <c r="X486" s="158" t="s">
        <v>329</v>
      </c>
      <c r="Y486" s="158" t="s">
        <v>270</v>
      </c>
      <c r="Z486" s="158" t="s">
        <v>271</v>
      </c>
      <c r="AA486" s="158" t="s">
        <v>271</v>
      </c>
      <c r="AB486" s="158" t="s">
        <v>271</v>
      </c>
      <c r="AC486" s="158" t="s">
        <v>271</v>
      </c>
      <c r="AD486" s="158" t="s">
        <v>272</v>
      </c>
      <c r="AE486" s="158" t="s">
        <v>273</v>
      </c>
      <c r="AF486" s="157"/>
    </row>
    <row r="487" spans="1:32" s="137" customFormat="1" ht="30.75" customHeight="1" x14ac:dyDescent="0.25">
      <c r="A487" s="160">
        <v>10983</v>
      </c>
      <c r="B487" s="159" t="s">
        <v>1567</v>
      </c>
      <c r="C487" s="159" t="s">
        <v>1568</v>
      </c>
      <c r="D487" s="155" t="s">
        <v>260</v>
      </c>
      <c r="E487" s="156">
        <v>0</v>
      </c>
      <c r="F487" s="159"/>
      <c r="G487" s="159"/>
      <c r="H487" s="159" t="s">
        <v>301</v>
      </c>
      <c r="I487" s="155" t="s">
        <v>302</v>
      </c>
      <c r="J487" s="159" t="s">
        <v>303</v>
      </c>
      <c r="K487" s="159" t="s">
        <v>303</v>
      </c>
      <c r="L487" s="155" t="s">
        <v>1569</v>
      </c>
      <c r="M487" s="157" t="s">
        <v>305</v>
      </c>
      <c r="N487" s="157"/>
      <c r="O487" s="157" t="s">
        <v>306</v>
      </c>
      <c r="P487" s="157" t="s">
        <v>307</v>
      </c>
      <c r="Q487" s="157" t="s">
        <v>308</v>
      </c>
      <c r="R487" s="162">
        <v>45058</v>
      </c>
      <c r="S487" s="157"/>
      <c r="T487" s="157"/>
      <c r="U487" s="157"/>
      <c r="V487" s="157"/>
      <c r="W487" s="157"/>
      <c r="X487" s="158" t="s">
        <v>329</v>
      </c>
      <c r="Y487" s="158" t="s">
        <v>270</v>
      </c>
      <c r="Z487" s="158" t="s">
        <v>271</v>
      </c>
      <c r="AA487" s="158" t="s">
        <v>271</v>
      </c>
      <c r="AB487" s="158" t="s">
        <v>271</v>
      </c>
      <c r="AC487" s="158" t="s">
        <v>271</v>
      </c>
      <c r="AD487" s="158" t="s">
        <v>272</v>
      </c>
      <c r="AE487" s="158" t="s">
        <v>273</v>
      </c>
      <c r="AF487" s="157"/>
    </row>
    <row r="488" spans="1:32" s="137" customFormat="1" ht="30.75" customHeight="1" x14ac:dyDescent="0.25">
      <c r="A488" s="160">
        <v>10986</v>
      </c>
      <c r="B488" s="159" t="s">
        <v>1570</v>
      </c>
      <c r="C488" s="159" t="s">
        <v>1571</v>
      </c>
      <c r="D488" s="159" t="s">
        <v>374</v>
      </c>
      <c r="E488" s="175">
        <v>2</v>
      </c>
      <c r="F488" s="158" t="s">
        <v>635</v>
      </c>
      <c r="G488" s="158" t="s">
        <v>635</v>
      </c>
      <c r="H488" s="159" t="s">
        <v>301</v>
      </c>
      <c r="I488" s="155" t="s">
        <v>302</v>
      </c>
      <c r="J488" s="159" t="s">
        <v>303</v>
      </c>
      <c r="K488" s="159" t="s">
        <v>303</v>
      </c>
      <c r="L488" s="155" t="s">
        <v>1572</v>
      </c>
      <c r="M488" s="157" t="s">
        <v>305</v>
      </c>
      <c r="N488" s="157"/>
      <c r="O488" s="157" t="s">
        <v>306</v>
      </c>
      <c r="P488" s="157" t="s">
        <v>307</v>
      </c>
      <c r="Q488" s="157" t="s">
        <v>308</v>
      </c>
      <c r="R488" s="162">
        <v>45058</v>
      </c>
      <c r="S488" s="157"/>
      <c r="T488" s="157"/>
      <c r="U488" s="157"/>
      <c r="V488" s="157"/>
      <c r="W488" s="157"/>
      <c r="X488" s="158" t="s">
        <v>329</v>
      </c>
      <c r="Y488" s="158" t="s">
        <v>270</v>
      </c>
      <c r="Z488" s="158">
        <v>59</v>
      </c>
      <c r="AA488" s="158">
        <v>74</v>
      </c>
      <c r="AB488" s="158">
        <v>89</v>
      </c>
      <c r="AC488" s="158">
        <v>90</v>
      </c>
      <c r="AD488" s="158" t="s">
        <v>924</v>
      </c>
      <c r="AE488" s="158" t="s">
        <v>273</v>
      </c>
      <c r="AF488" s="157"/>
    </row>
    <row r="489" spans="1:32" s="137" customFormat="1" ht="30.75" customHeight="1" x14ac:dyDescent="0.25">
      <c r="A489" s="160">
        <v>10990</v>
      </c>
      <c r="B489" s="159" t="s">
        <v>1573</v>
      </c>
      <c r="C489" s="159" t="s">
        <v>1574</v>
      </c>
      <c r="D489" s="159" t="s">
        <v>374</v>
      </c>
      <c r="E489" s="175">
        <v>2</v>
      </c>
      <c r="F489" s="163"/>
      <c r="G489" s="158" t="s">
        <v>635</v>
      </c>
      <c r="H489" s="159" t="s">
        <v>301</v>
      </c>
      <c r="I489" s="159"/>
      <c r="J489" s="159"/>
      <c r="K489" s="159"/>
      <c r="L489" s="155"/>
      <c r="M489" s="157"/>
      <c r="N489" s="157"/>
      <c r="O489" s="157"/>
      <c r="P489" s="157"/>
      <c r="Q489" s="157"/>
      <c r="R489" s="157"/>
      <c r="S489" s="157"/>
      <c r="T489" s="157"/>
      <c r="U489" s="157"/>
      <c r="V489" s="157"/>
      <c r="W489" s="157"/>
      <c r="X489" s="158" t="s">
        <v>329</v>
      </c>
      <c r="Y489" s="158" t="s">
        <v>270</v>
      </c>
      <c r="Z489" s="158" t="s">
        <v>271</v>
      </c>
      <c r="AA489" s="158" t="s">
        <v>271</v>
      </c>
      <c r="AB489" s="158" t="s">
        <v>271</v>
      </c>
      <c r="AC489" s="158" t="s">
        <v>271</v>
      </c>
      <c r="AD489" s="158" t="s">
        <v>272</v>
      </c>
      <c r="AE489" s="158" t="s">
        <v>273</v>
      </c>
      <c r="AF489" s="157"/>
    </row>
    <row r="490" spans="1:32" s="137" customFormat="1" ht="30.75" customHeight="1" x14ac:dyDescent="0.25">
      <c r="A490" s="160">
        <v>10998</v>
      </c>
      <c r="B490" s="159" t="s">
        <v>1575</v>
      </c>
      <c r="C490" s="159" t="s">
        <v>1576</v>
      </c>
      <c r="D490" s="159" t="s">
        <v>374</v>
      </c>
      <c r="E490" s="168">
        <v>2</v>
      </c>
      <c r="F490" s="159" t="s">
        <v>635</v>
      </c>
      <c r="G490" s="159" t="s">
        <v>635</v>
      </c>
      <c r="H490" s="159" t="s">
        <v>301</v>
      </c>
      <c r="I490" s="155" t="s">
        <v>302</v>
      </c>
      <c r="J490" s="159" t="s">
        <v>303</v>
      </c>
      <c r="K490" s="159" t="s">
        <v>303</v>
      </c>
      <c r="L490" s="155" t="s">
        <v>1577</v>
      </c>
      <c r="M490" s="157" t="s">
        <v>305</v>
      </c>
      <c r="N490" s="157"/>
      <c r="O490" s="157" t="s">
        <v>306</v>
      </c>
      <c r="P490" s="157" t="s">
        <v>307</v>
      </c>
      <c r="Q490" s="157" t="s">
        <v>308</v>
      </c>
      <c r="R490" s="162">
        <v>45058</v>
      </c>
      <c r="S490" s="157"/>
      <c r="T490" s="157"/>
      <c r="U490" s="157"/>
      <c r="V490" s="157"/>
      <c r="W490" s="157"/>
      <c r="X490" s="158" t="s">
        <v>329</v>
      </c>
      <c r="Y490" s="158" t="s">
        <v>270</v>
      </c>
      <c r="Z490" s="158">
        <v>59</v>
      </c>
      <c r="AA490" s="158">
        <v>74</v>
      </c>
      <c r="AB490" s="158">
        <v>89</v>
      </c>
      <c r="AC490" s="158">
        <v>90</v>
      </c>
      <c r="AD490" s="158" t="s">
        <v>924</v>
      </c>
      <c r="AE490" s="158" t="s">
        <v>273</v>
      </c>
      <c r="AF490" s="157"/>
    </row>
    <row r="491" spans="1:32" s="137" customFormat="1" ht="30.75" customHeight="1" x14ac:dyDescent="0.25">
      <c r="A491" s="160">
        <v>109114</v>
      </c>
      <c r="B491" s="159" t="s">
        <v>1578</v>
      </c>
      <c r="C491" s="159" t="s">
        <v>1579</v>
      </c>
      <c r="D491" s="155" t="s">
        <v>260</v>
      </c>
      <c r="E491" s="156">
        <v>0</v>
      </c>
      <c r="F491" s="159"/>
      <c r="G491" s="159"/>
      <c r="H491" s="159" t="s">
        <v>301</v>
      </c>
      <c r="I491" s="155" t="s">
        <v>302</v>
      </c>
      <c r="J491" s="159" t="s">
        <v>303</v>
      </c>
      <c r="K491" s="159" t="s">
        <v>303</v>
      </c>
      <c r="L491" s="155" t="s">
        <v>1580</v>
      </c>
      <c r="M491" s="157" t="s">
        <v>305</v>
      </c>
      <c r="N491" s="157"/>
      <c r="O491" s="157" t="s">
        <v>306</v>
      </c>
      <c r="P491" s="157" t="s">
        <v>307</v>
      </c>
      <c r="Q491" s="157" t="s">
        <v>308</v>
      </c>
      <c r="R491" s="162">
        <v>45058</v>
      </c>
      <c r="S491" s="157"/>
      <c r="T491" s="157"/>
      <c r="U491" s="157"/>
      <c r="V491" s="157"/>
      <c r="W491" s="157"/>
      <c r="X491" s="158" t="s">
        <v>269</v>
      </c>
      <c r="Y491" s="158" t="s">
        <v>270</v>
      </c>
      <c r="Z491" s="158" t="s">
        <v>271</v>
      </c>
      <c r="AA491" s="158" t="s">
        <v>271</v>
      </c>
      <c r="AB491" s="158" t="s">
        <v>271</v>
      </c>
      <c r="AC491" s="158" t="s">
        <v>271</v>
      </c>
      <c r="AD491" s="158" t="s">
        <v>272</v>
      </c>
      <c r="AE491" s="158" t="s">
        <v>273</v>
      </c>
      <c r="AF491" s="157"/>
    </row>
    <row r="492" spans="1:32" s="137" customFormat="1" ht="30.75" customHeight="1" x14ac:dyDescent="0.25">
      <c r="A492" s="160">
        <v>109120</v>
      </c>
      <c r="B492" s="159" t="s">
        <v>1581</v>
      </c>
      <c r="C492" s="159" t="s">
        <v>1582</v>
      </c>
      <c r="D492" s="159" t="s">
        <v>374</v>
      </c>
      <c r="E492" s="168"/>
      <c r="F492" s="159"/>
      <c r="G492" s="159"/>
      <c r="H492" s="159" t="s">
        <v>223</v>
      </c>
      <c r="I492" s="155" t="s">
        <v>302</v>
      </c>
      <c r="J492" s="159"/>
      <c r="K492" s="159" t="s">
        <v>303</v>
      </c>
      <c r="L492" s="155"/>
      <c r="M492" s="157" t="s">
        <v>305</v>
      </c>
      <c r="N492" s="157"/>
      <c r="O492" s="157" t="s">
        <v>306</v>
      </c>
      <c r="P492" s="157" t="s">
        <v>307</v>
      </c>
      <c r="Q492" s="157" t="s">
        <v>308</v>
      </c>
      <c r="R492" s="162">
        <v>45058</v>
      </c>
      <c r="S492" s="157"/>
      <c r="T492" s="157"/>
      <c r="U492" s="157"/>
      <c r="V492" s="157"/>
      <c r="W492" s="157"/>
      <c r="X492" s="158" t="s">
        <v>269</v>
      </c>
      <c r="Y492" s="158" t="s">
        <v>270</v>
      </c>
      <c r="Z492" s="158" t="s">
        <v>271</v>
      </c>
      <c r="AA492" s="158" t="s">
        <v>271</v>
      </c>
      <c r="AB492" s="158" t="s">
        <v>271</v>
      </c>
      <c r="AC492" s="158" t="s">
        <v>271</v>
      </c>
      <c r="AD492" s="158" t="s">
        <v>272</v>
      </c>
      <c r="AE492" s="158" t="s">
        <v>273</v>
      </c>
      <c r="AF492" s="157"/>
    </row>
    <row r="493" spans="1:32" s="137" customFormat="1" ht="30.75" customHeight="1" x14ac:dyDescent="0.25">
      <c r="A493" s="160">
        <v>109121</v>
      </c>
      <c r="B493" s="159" t="s">
        <v>1583</v>
      </c>
      <c r="C493" s="159" t="s">
        <v>1584</v>
      </c>
      <c r="D493" s="159" t="s">
        <v>374</v>
      </c>
      <c r="E493" s="168"/>
      <c r="F493" s="159"/>
      <c r="G493" s="159"/>
      <c r="H493" s="159" t="s">
        <v>223</v>
      </c>
      <c r="I493" s="155" t="s">
        <v>302</v>
      </c>
      <c r="J493" s="159"/>
      <c r="K493" s="159" t="s">
        <v>303</v>
      </c>
      <c r="L493" s="155"/>
      <c r="M493" s="157" t="s">
        <v>305</v>
      </c>
      <c r="N493" s="157"/>
      <c r="O493" s="157" t="s">
        <v>306</v>
      </c>
      <c r="P493" s="157" t="s">
        <v>307</v>
      </c>
      <c r="Q493" s="157" t="s">
        <v>308</v>
      </c>
      <c r="R493" s="162">
        <v>45058</v>
      </c>
      <c r="S493" s="157"/>
      <c r="T493" s="157"/>
      <c r="U493" s="157"/>
      <c r="V493" s="157"/>
      <c r="W493" s="157"/>
      <c r="X493" s="158" t="s">
        <v>269</v>
      </c>
      <c r="Y493" s="158" t="s">
        <v>270</v>
      </c>
      <c r="Z493" s="158" t="s">
        <v>271</v>
      </c>
      <c r="AA493" s="158" t="s">
        <v>271</v>
      </c>
      <c r="AB493" s="158" t="s">
        <v>271</v>
      </c>
      <c r="AC493" s="158" t="s">
        <v>271</v>
      </c>
      <c r="AD493" s="158" t="s">
        <v>272</v>
      </c>
      <c r="AE493" s="158" t="s">
        <v>273</v>
      </c>
      <c r="AF493" s="157"/>
    </row>
    <row r="494" spans="1:32" s="137" customFormat="1" ht="30.75" customHeight="1" x14ac:dyDescent="0.25">
      <c r="A494" s="160">
        <v>109123</v>
      </c>
      <c r="B494" s="159" t="s">
        <v>1585</v>
      </c>
      <c r="C494" s="159" t="s">
        <v>1586</v>
      </c>
      <c r="D494" s="159" t="s">
        <v>374</v>
      </c>
      <c r="E494" s="168"/>
      <c r="F494" s="159"/>
      <c r="G494" s="159"/>
      <c r="H494" s="159" t="s">
        <v>223</v>
      </c>
      <c r="I494" s="155" t="s">
        <v>302</v>
      </c>
      <c r="J494" s="159"/>
      <c r="K494" s="159" t="s">
        <v>303</v>
      </c>
      <c r="L494" s="155"/>
      <c r="M494" s="157" t="s">
        <v>305</v>
      </c>
      <c r="N494" s="157"/>
      <c r="O494" s="157" t="s">
        <v>306</v>
      </c>
      <c r="P494" s="157" t="s">
        <v>307</v>
      </c>
      <c r="Q494" s="157" t="s">
        <v>308</v>
      </c>
      <c r="R494" s="162">
        <v>45058</v>
      </c>
      <c r="S494" s="157"/>
      <c r="T494" s="157"/>
      <c r="U494" s="157"/>
      <c r="V494" s="157"/>
      <c r="W494" s="157"/>
      <c r="X494" s="158" t="s">
        <v>269</v>
      </c>
      <c r="Y494" s="158" t="s">
        <v>270</v>
      </c>
      <c r="Z494" s="158" t="s">
        <v>271</v>
      </c>
      <c r="AA494" s="158" t="s">
        <v>271</v>
      </c>
      <c r="AB494" s="158" t="s">
        <v>271</v>
      </c>
      <c r="AC494" s="158" t="s">
        <v>271</v>
      </c>
      <c r="AD494" s="158" t="s">
        <v>272</v>
      </c>
      <c r="AE494" s="158" t="s">
        <v>273</v>
      </c>
      <c r="AF494" s="157"/>
    </row>
    <row r="495" spans="1:32" s="137" customFormat="1" ht="30.75" customHeight="1" x14ac:dyDescent="0.25">
      <c r="A495" s="160">
        <v>109125</v>
      </c>
      <c r="B495" s="159" t="s">
        <v>1587</v>
      </c>
      <c r="C495" s="159" t="s">
        <v>1588</v>
      </c>
      <c r="D495" s="155" t="s">
        <v>260</v>
      </c>
      <c r="E495" s="156">
        <v>0</v>
      </c>
      <c r="F495" s="159"/>
      <c r="G495" s="159"/>
      <c r="H495" s="159" t="s">
        <v>301</v>
      </c>
      <c r="I495" s="155" t="s">
        <v>302</v>
      </c>
      <c r="J495" s="159" t="s">
        <v>303</v>
      </c>
      <c r="K495" s="159" t="s">
        <v>303</v>
      </c>
      <c r="L495" s="155" t="s">
        <v>1589</v>
      </c>
      <c r="M495" s="157" t="s">
        <v>305</v>
      </c>
      <c r="N495" s="157"/>
      <c r="O495" s="157" t="s">
        <v>306</v>
      </c>
      <c r="P495" s="157" t="s">
        <v>307</v>
      </c>
      <c r="Q495" s="157" t="s">
        <v>308</v>
      </c>
      <c r="R495" s="162">
        <v>45058</v>
      </c>
      <c r="S495" s="157"/>
      <c r="T495" s="157"/>
      <c r="U495" s="157"/>
      <c r="V495" s="157"/>
      <c r="W495" s="157"/>
      <c r="X495" s="158" t="s">
        <v>269</v>
      </c>
      <c r="Y495" s="158" t="s">
        <v>270</v>
      </c>
      <c r="Z495" s="158" t="s">
        <v>271</v>
      </c>
      <c r="AA495" s="158" t="s">
        <v>271</v>
      </c>
      <c r="AB495" s="158" t="s">
        <v>271</v>
      </c>
      <c r="AC495" s="158" t="s">
        <v>271</v>
      </c>
      <c r="AD495" s="158" t="s">
        <v>272</v>
      </c>
      <c r="AE495" s="158" t="s">
        <v>273</v>
      </c>
      <c r="AF495" s="157"/>
    </row>
    <row r="496" spans="1:32" s="137" customFormat="1" ht="30.75" customHeight="1" x14ac:dyDescent="0.25">
      <c r="A496" s="160">
        <v>109126</v>
      </c>
      <c r="B496" s="159" t="s">
        <v>1590</v>
      </c>
      <c r="C496" s="159" t="s">
        <v>1591</v>
      </c>
      <c r="D496" s="155" t="s">
        <v>260</v>
      </c>
      <c r="E496" s="156">
        <v>0</v>
      </c>
      <c r="F496" s="159"/>
      <c r="G496" s="159"/>
      <c r="H496" s="159" t="s">
        <v>301</v>
      </c>
      <c r="I496" s="155" t="s">
        <v>302</v>
      </c>
      <c r="J496" s="159" t="s">
        <v>303</v>
      </c>
      <c r="K496" s="159" t="s">
        <v>303</v>
      </c>
      <c r="L496" s="155" t="s">
        <v>1592</v>
      </c>
      <c r="M496" s="157" t="s">
        <v>305</v>
      </c>
      <c r="N496" s="157"/>
      <c r="O496" s="157" t="s">
        <v>306</v>
      </c>
      <c r="P496" s="157" t="s">
        <v>307</v>
      </c>
      <c r="Q496" s="157" t="s">
        <v>308</v>
      </c>
      <c r="R496" s="162">
        <v>45058</v>
      </c>
      <c r="S496" s="157"/>
      <c r="T496" s="157"/>
      <c r="U496" s="157"/>
      <c r="V496" s="157"/>
      <c r="W496" s="157"/>
      <c r="X496" s="158" t="s">
        <v>269</v>
      </c>
      <c r="Y496" s="158" t="s">
        <v>270</v>
      </c>
      <c r="Z496" s="158" t="s">
        <v>271</v>
      </c>
      <c r="AA496" s="158" t="s">
        <v>271</v>
      </c>
      <c r="AB496" s="158" t="s">
        <v>271</v>
      </c>
      <c r="AC496" s="158" t="s">
        <v>271</v>
      </c>
      <c r="AD496" s="158" t="s">
        <v>272</v>
      </c>
      <c r="AE496" s="158" t="s">
        <v>273</v>
      </c>
      <c r="AF496" s="157"/>
    </row>
    <row r="497" spans="1:32" s="137" customFormat="1" ht="30.75" customHeight="1" x14ac:dyDescent="0.25">
      <c r="A497" s="160">
        <v>109127</v>
      </c>
      <c r="B497" s="159" t="s">
        <v>1593</v>
      </c>
      <c r="C497" s="159" t="s">
        <v>1594</v>
      </c>
      <c r="D497" s="159" t="s">
        <v>374</v>
      </c>
      <c r="E497" s="168">
        <v>2</v>
      </c>
      <c r="F497" s="159" t="s">
        <v>635</v>
      </c>
      <c r="G497" s="159" t="s">
        <v>635</v>
      </c>
      <c r="H497" s="159" t="s">
        <v>301</v>
      </c>
      <c r="I497" s="155" t="s">
        <v>302</v>
      </c>
      <c r="J497" s="159" t="s">
        <v>303</v>
      </c>
      <c r="K497" s="159" t="s">
        <v>303</v>
      </c>
      <c r="L497" s="155" t="s">
        <v>1595</v>
      </c>
      <c r="M497" s="157" t="s">
        <v>305</v>
      </c>
      <c r="N497" s="157"/>
      <c r="O497" s="157" t="s">
        <v>306</v>
      </c>
      <c r="P497" s="157" t="s">
        <v>307</v>
      </c>
      <c r="Q497" s="157" t="s">
        <v>308</v>
      </c>
      <c r="R497" s="162">
        <v>45058</v>
      </c>
      <c r="S497" s="157"/>
      <c r="T497" s="157"/>
      <c r="U497" s="157"/>
      <c r="V497" s="157"/>
      <c r="W497" s="157"/>
      <c r="X497" s="158" t="s">
        <v>329</v>
      </c>
      <c r="Y497" s="158" t="s">
        <v>270</v>
      </c>
      <c r="Z497" s="158" t="s">
        <v>271</v>
      </c>
      <c r="AA497" s="158" t="s">
        <v>271</v>
      </c>
      <c r="AB497" s="158" t="s">
        <v>271</v>
      </c>
      <c r="AC497" s="158" t="s">
        <v>271</v>
      </c>
      <c r="AD497" s="158" t="s">
        <v>272</v>
      </c>
      <c r="AE497" s="158" t="s">
        <v>273</v>
      </c>
      <c r="AF497" s="157"/>
    </row>
    <row r="498" spans="1:32" s="137" customFormat="1" ht="30.75" customHeight="1" x14ac:dyDescent="0.25">
      <c r="A498" s="160">
        <v>109128</v>
      </c>
      <c r="B498" s="159" t="s">
        <v>1596</v>
      </c>
      <c r="C498" s="159" t="s">
        <v>1597</v>
      </c>
      <c r="D498" s="159" t="s">
        <v>374</v>
      </c>
      <c r="E498" s="175">
        <v>2</v>
      </c>
      <c r="F498" s="158" t="s">
        <v>635</v>
      </c>
      <c r="G498" s="158" t="s">
        <v>635</v>
      </c>
      <c r="H498" s="159" t="s">
        <v>301</v>
      </c>
      <c r="I498" s="155" t="s">
        <v>302</v>
      </c>
      <c r="J498" s="159" t="s">
        <v>303</v>
      </c>
      <c r="K498" s="159" t="s">
        <v>303</v>
      </c>
      <c r="L498" s="155" t="s">
        <v>1598</v>
      </c>
      <c r="M498" s="157" t="s">
        <v>305</v>
      </c>
      <c r="N498" s="157"/>
      <c r="O498" s="157" t="s">
        <v>306</v>
      </c>
      <c r="P498" s="157" t="s">
        <v>307</v>
      </c>
      <c r="Q498" s="157" t="s">
        <v>308</v>
      </c>
      <c r="R498" s="162">
        <v>45058</v>
      </c>
      <c r="S498" s="157"/>
      <c r="T498" s="157"/>
      <c r="U498" s="157"/>
      <c r="V498" s="157"/>
      <c r="W498" s="157"/>
      <c r="X498" s="158" t="s">
        <v>329</v>
      </c>
      <c r="Y498" s="158" t="s">
        <v>270</v>
      </c>
      <c r="Z498" s="158" t="s">
        <v>271</v>
      </c>
      <c r="AA498" s="158" t="s">
        <v>271</v>
      </c>
      <c r="AB498" s="158" t="s">
        <v>271</v>
      </c>
      <c r="AC498" s="158" t="s">
        <v>271</v>
      </c>
      <c r="AD498" s="158" t="s">
        <v>272</v>
      </c>
      <c r="AE498" s="158" t="s">
        <v>273</v>
      </c>
      <c r="AF498" s="157"/>
    </row>
    <row r="499" spans="1:32" s="137" customFormat="1" ht="30.75" customHeight="1" x14ac:dyDescent="0.25">
      <c r="A499" s="160">
        <v>109129</v>
      </c>
      <c r="B499" s="159" t="s">
        <v>1599</v>
      </c>
      <c r="C499" s="159" t="s">
        <v>1600</v>
      </c>
      <c r="D499" s="155" t="s">
        <v>260</v>
      </c>
      <c r="E499" s="156">
        <v>0</v>
      </c>
      <c r="F499" s="159"/>
      <c r="G499" s="159"/>
      <c r="H499" s="159" t="s">
        <v>301</v>
      </c>
      <c r="I499" s="155" t="s">
        <v>302</v>
      </c>
      <c r="J499" s="159" t="s">
        <v>303</v>
      </c>
      <c r="K499" s="159" t="s">
        <v>303</v>
      </c>
      <c r="L499" s="155" t="s">
        <v>1601</v>
      </c>
      <c r="M499" s="157" t="s">
        <v>305</v>
      </c>
      <c r="N499" s="157"/>
      <c r="O499" s="157" t="s">
        <v>306</v>
      </c>
      <c r="P499" s="157" t="s">
        <v>307</v>
      </c>
      <c r="Q499" s="157" t="s">
        <v>308</v>
      </c>
      <c r="R499" s="162">
        <v>45058</v>
      </c>
      <c r="S499" s="157"/>
      <c r="T499" s="157"/>
      <c r="U499" s="157"/>
      <c r="V499" s="157"/>
      <c r="W499" s="157"/>
      <c r="X499" s="158" t="s">
        <v>269</v>
      </c>
      <c r="Y499" s="158" t="s">
        <v>270</v>
      </c>
      <c r="Z499" s="158" t="s">
        <v>271</v>
      </c>
      <c r="AA499" s="158" t="s">
        <v>271</v>
      </c>
      <c r="AB499" s="158" t="s">
        <v>271</v>
      </c>
      <c r="AC499" s="158" t="s">
        <v>271</v>
      </c>
      <c r="AD499" s="158" t="s">
        <v>272</v>
      </c>
      <c r="AE499" s="158" t="s">
        <v>273</v>
      </c>
      <c r="AF499" s="157"/>
    </row>
    <row r="500" spans="1:32" s="137" customFormat="1" ht="30.75" customHeight="1" x14ac:dyDescent="0.25">
      <c r="A500" s="160">
        <v>109130</v>
      </c>
      <c r="B500" s="159" t="s">
        <v>1602</v>
      </c>
      <c r="C500" s="159" t="s">
        <v>1603</v>
      </c>
      <c r="D500" s="155" t="s">
        <v>260</v>
      </c>
      <c r="E500" s="156">
        <v>0</v>
      </c>
      <c r="F500" s="159"/>
      <c r="G500" s="159"/>
      <c r="H500" s="159" t="s">
        <v>301</v>
      </c>
      <c r="I500" s="155" t="s">
        <v>302</v>
      </c>
      <c r="J500" s="159" t="s">
        <v>303</v>
      </c>
      <c r="K500" s="159" t="s">
        <v>303</v>
      </c>
      <c r="L500" s="155" t="s">
        <v>1604</v>
      </c>
      <c r="M500" s="157" t="s">
        <v>305</v>
      </c>
      <c r="N500" s="157"/>
      <c r="O500" s="157" t="s">
        <v>306</v>
      </c>
      <c r="P500" s="157" t="s">
        <v>307</v>
      </c>
      <c r="Q500" s="157" t="s">
        <v>308</v>
      </c>
      <c r="R500" s="162">
        <v>45058</v>
      </c>
      <c r="S500" s="157"/>
      <c r="T500" s="157"/>
      <c r="U500" s="157"/>
      <c r="V500" s="157"/>
      <c r="W500" s="157"/>
      <c r="X500" s="158" t="s">
        <v>269</v>
      </c>
      <c r="Y500" s="158" t="s">
        <v>270</v>
      </c>
      <c r="Z500" s="158" t="s">
        <v>271</v>
      </c>
      <c r="AA500" s="158" t="s">
        <v>271</v>
      </c>
      <c r="AB500" s="158" t="s">
        <v>271</v>
      </c>
      <c r="AC500" s="158" t="s">
        <v>271</v>
      </c>
      <c r="AD500" s="158" t="s">
        <v>272</v>
      </c>
      <c r="AE500" s="158" t="s">
        <v>273</v>
      </c>
      <c r="AF500" s="157"/>
    </row>
    <row r="501" spans="1:32" s="137" customFormat="1" ht="30.75" customHeight="1" x14ac:dyDescent="0.25">
      <c r="A501" s="160">
        <v>109131</v>
      </c>
      <c r="B501" s="159" t="s">
        <v>1605</v>
      </c>
      <c r="C501" s="159" t="s">
        <v>1606</v>
      </c>
      <c r="D501" s="159" t="s">
        <v>374</v>
      </c>
      <c r="E501" s="175">
        <v>2</v>
      </c>
      <c r="F501" s="158" t="s">
        <v>635</v>
      </c>
      <c r="G501" s="158" t="s">
        <v>635</v>
      </c>
      <c r="H501" s="159" t="s">
        <v>301</v>
      </c>
      <c r="I501" s="155" t="s">
        <v>302</v>
      </c>
      <c r="J501" s="159" t="s">
        <v>303</v>
      </c>
      <c r="K501" s="159" t="s">
        <v>303</v>
      </c>
      <c r="L501" s="155" t="s">
        <v>1607</v>
      </c>
      <c r="M501" s="157" t="s">
        <v>305</v>
      </c>
      <c r="N501" s="157"/>
      <c r="O501" s="157" t="s">
        <v>306</v>
      </c>
      <c r="P501" s="157" t="s">
        <v>307</v>
      </c>
      <c r="Q501" s="157" t="s">
        <v>308</v>
      </c>
      <c r="R501" s="162">
        <v>45058</v>
      </c>
      <c r="S501" s="157"/>
      <c r="T501" s="157"/>
      <c r="U501" s="157"/>
      <c r="V501" s="157"/>
      <c r="W501" s="157"/>
      <c r="X501" s="158" t="s">
        <v>329</v>
      </c>
      <c r="Y501" s="158" t="s">
        <v>270</v>
      </c>
      <c r="Z501" s="158" t="s">
        <v>271</v>
      </c>
      <c r="AA501" s="158" t="s">
        <v>271</v>
      </c>
      <c r="AB501" s="158" t="s">
        <v>271</v>
      </c>
      <c r="AC501" s="158" t="s">
        <v>271</v>
      </c>
      <c r="AD501" s="158" t="s">
        <v>272</v>
      </c>
      <c r="AE501" s="158" t="s">
        <v>273</v>
      </c>
      <c r="AF501" s="157"/>
    </row>
    <row r="502" spans="1:32" s="137" customFormat="1" ht="30.75" customHeight="1" x14ac:dyDescent="0.25">
      <c r="A502" s="160">
        <v>109132</v>
      </c>
      <c r="B502" s="159" t="s">
        <v>1608</v>
      </c>
      <c r="C502" s="159" t="s">
        <v>1606</v>
      </c>
      <c r="D502" s="159" t="s">
        <v>374</v>
      </c>
      <c r="E502" s="175">
        <v>2</v>
      </c>
      <c r="F502" s="158" t="s">
        <v>635</v>
      </c>
      <c r="G502" s="158" t="s">
        <v>635</v>
      </c>
      <c r="H502" s="159" t="s">
        <v>301</v>
      </c>
      <c r="I502" s="155" t="s">
        <v>302</v>
      </c>
      <c r="J502" s="159" t="s">
        <v>303</v>
      </c>
      <c r="K502" s="159" t="s">
        <v>303</v>
      </c>
      <c r="L502" s="155" t="s">
        <v>1609</v>
      </c>
      <c r="M502" s="157" t="s">
        <v>305</v>
      </c>
      <c r="N502" s="157"/>
      <c r="O502" s="157" t="s">
        <v>306</v>
      </c>
      <c r="P502" s="157" t="s">
        <v>307</v>
      </c>
      <c r="Q502" s="157" t="s">
        <v>308</v>
      </c>
      <c r="R502" s="162">
        <v>45058</v>
      </c>
      <c r="S502" s="157"/>
      <c r="T502" s="157"/>
      <c r="U502" s="157"/>
      <c r="V502" s="157"/>
      <c r="W502" s="157"/>
      <c r="X502" s="158" t="s">
        <v>329</v>
      </c>
      <c r="Y502" s="158" t="s">
        <v>270</v>
      </c>
      <c r="Z502" s="158" t="s">
        <v>271</v>
      </c>
      <c r="AA502" s="158" t="s">
        <v>271</v>
      </c>
      <c r="AB502" s="158" t="s">
        <v>271</v>
      </c>
      <c r="AC502" s="158" t="s">
        <v>271</v>
      </c>
      <c r="AD502" s="158" t="s">
        <v>272</v>
      </c>
      <c r="AE502" s="158" t="s">
        <v>273</v>
      </c>
      <c r="AF502" s="157"/>
    </row>
    <row r="503" spans="1:32" s="137" customFormat="1" ht="30.75" customHeight="1" x14ac:dyDescent="0.25">
      <c r="A503" s="160">
        <v>109133</v>
      </c>
      <c r="B503" s="159" t="s">
        <v>1610</v>
      </c>
      <c r="C503" s="159" t="s">
        <v>1611</v>
      </c>
      <c r="D503" s="159" t="s">
        <v>374</v>
      </c>
      <c r="E503" s="175">
        <v>2</v>
      </c>
      <c r="F503" s="158" t="s">
        <v>635</v>
      </c>
      <c r="G503" s="158" t="s">
        <v>635</v>
      </c>
      <c r="H503" s="159" t="s">
        <v>301</v>
      </c>
      <c r="I503" s="155" t="s">
        <v>302</v>
      </c>
      <c r="J503" s="159" t="s">
        <v>303</v>
      </c>
      <c r="K503" s="159" t="s">
        <v>303</v>
      </c>
      <c r="L503" s="155" t="s">
        <v>1612</v>
      </c>
      <c r="M503" s="157" t="s">
        <v>305</v>
      </c>
      <c r="N503" s="157"/>
      <c r="O503" s="157" t="s">
        <v>306</v>
      </c>
      <c r="P503" s="157" t="s">
        <v>307</v>
      </c>
      <c r="Q503" s="157" t="s">
        <v>308</v>
      </c>
      <c r="R503" s="162">
        <v>45058</v>
      </c>
      <c r="S503" s="157"/>
      <c r="T503" s="157"/>
      <c r="U503" s="157"/>
      <c r="V503" s="157"/>
      <c r="W503" s="157"/>
      <c r="X503" s="158" t="s">
        <v>329</v>
      </c>
      <c r="Y503" s="158" t="s">
        <v>270</v>
      </c>
      <c r="Z503" s="158" t="s">
        <v>271</v>
      </c>
      <c r="AA503" s="158" t="s">
        <v>271</v>
      </c>
      <c r="AB503" s="158" t="s">
        <v>271</v>
      </c>
      <c r="AC503" s="158" t="s">
        <v>271</v>
      </c>
      <c r="AD503" s="158" t="s">
        <v>272</v>
      </c>
      <c r="AE503" s="158" t="s">
        <v>273</v>
      </c>
      <c r="AF503" s="157"/>
    </row>
    <row r="504" spans="1:32" s="137" customFormat="1" ht="30.75" customHeight="1" x14ac:dyDescent="0.25">
      <c r="A504" s="160">
        <v>109134</v>
      </c>
      <c r="B504" s="159" t="s">
        <v>1613</v>
      </c>
      <c r="C504" s="159" t="s">
        <v>1614</v>
      </c>
      <c r="D504" s="159" t="s">
        <v>374</v>
      </c>
      <c r="E504" s="175">
        <v>2</v>
      </c>
      <c r="F504" s="158" t="s">
        <v>635</v>
      </c>
      <c r="G504" s="158" t="s">
        <v>635</v>
      </c>
      <c r="H504" s="159" t="s">
        <v>301</v>
      </c>
      <c r="I504" s="155" t="s">
        <v>302</v>
      </c>
      <c r="J504" s="159" t="s">
        <v>303</v>
      </c>
      <c r="K504" s="159" t="s">
        <v>303</v>
      </c>
      <c r="L504" s="155" t="s">
        <v>1615</v>
      </c>
      <c r="M504" s="157" t="s">
        <v>305</v>
      </c>
      <c r="N504" s="157"/>
      <c r="O504" s="157" t="s">
        <v>306</v>
      </c>
      <c r="P504" s="157" t="s">
        <v>307</v>
      </c>
      <c r="Q504" s="157" t="s">
        <v>308</v>
      </c>
      <c r="R504" s="162">
        <v>45058</v>
      </c>
      <c r="S504" s="157"/>
      <c r="T504" s="157"/>
      <c r="U504" s="157"/>
      <c r="V504" s="157"/>
      <c r="W504" s="157"/>
      <c r="X504" s="158" t="s">
        <v>329</v>
      </c>
      <c r="Y504" s="158" t="s">
        <v>270</v>
      </c>
      <c r="Z504" s="158" t="s">
        <v>271</v>
      </c>
      <c r="AA504" s="158" t="s">
        <v>271</v>
      </c>
      <c r="AB504" s="158" t="s">
        <v>271</v>
      </c>
      <c r="AC504" s="158" t="s">
        <v>271</v>
      </c>
      <c r="AD504" s="158" t="s">
        <v>272</v>
      </c>
      <c r="AE504" s="158" t="s">
        <v>273</v>
      </c>
      <c r="AF504" s="157"/>
    </row>
    <row r="505" spans="1:32" s="137" customFormat="1" ht="30.75" customHeight="1" x14ac:dyDescent="0.25">
      <c r="A505" s="160">
        <v>109135</v>
      </c>
      <c r="B505" s="159" t="s">
        <v>1616</v>
      </c>
      <c r="C505" s="159" t="s">
        <v>1617</v>
      </c>
      <c r="D505" s="155" t="s">
        <v>260</v>
      </c>
      <c r="E505" s="156">
        <v>0</v>
      </c>
      <c r="F505" s="159"/>
      <c r="G505" s="159"/>
      <c r="H505" s="159" t="s">
        <v>301</v>
      </c>
      <c r="I505" s="155" t="s">
        <v>302</v>
      </c>
      <c r="J505" s="159" t="s">
        <v>303</v>
      </c>
      <c r="K505" s="159" t="s">
        <v>303</v>
      </c>
      <c r="L505" s="155" t="s">
        <v>1618</v>
      </c>
      <c r="M505" s="157" t="s">
        <v>305</v>
      </c>
      <c r="N505" s="157"/>
      <c r="O505" s="157" t="s">
        <v>306</v>
      </c>
      <c r="P505" s="157" t="s">
        <v>307</v>
      </c>
      <c r="Q505" s="157" t="s">
        <v>308</v>
      </c>
      <c r="R505" s="162">
        <v>45058</v>
      </c>
      <c r="S505" s="157"/>
      <c r="T505" s="157"/>
      <c r="U505" s="157"/>
      <c r="V505" s="157"/>
      <c r="W505" s="157"/>
      <c r="X505" s="158" t="s">
        <v>269</v>
      </c>
      <c r="Y505" s="158" t="s">
        <v>270</v>
      </c>
      <c r="Z505" s="158" t="s">
        <v>271</v>
      </c>
      <c r="AA505" s="158" t="s">
        <v>271</v>
      </c>
      <c r="AB505" s="158" t="s">
        <v>271</v>
      </c>
      <c r="AC505" s="158" t="s">
        <v>271</v>
      </c>
      <c r="AD505" s="158" t="s">
        <v>272</v>
      </c>
      <c r="AE505" s="158" t="s">
        <v>273</v>
      </c>
      <c r="AF505" s="157"/>
    </row>
    <row r="506" spans="1:32" s="137" customFormat="1" ht="30.75" customHeight="1" x14ac:dyDescent="0.25">
      <c r="A506" s="160">
        <v>109136</v>
      </c>
      <c r="B506" s="159" t="s">
        <v>1619</v>
      </c>
      <c r="C506" s="159" t="s">
        <v>1620</v>
      </c>
      <c r="D506" s="159" t="s">
        <v>374</v>
      </c>
      <c r="E506" s="175">
        <v>2</v>
      </c>
      <c r="F506" s="158" t="s">
        <v>635</v>
      </c>
      <c r="G506" s="158" t="s">
        <v>635</v>
      </c>
      <c r="H506" s="159" t="s">
        <v>301</v>
      </c>
      <c r="I506" s="155" t="s">
        <v>302</v>
      </c>
      <c r="J506" s="159" t="s">
        <v>303</v>
      </c>
      <c r="K506" s="159" t="s">
        <v>303</v>
      </c>
      <c r="L506" s="155" t="s">
        <v>1621</v>
      </c>
      <c r="M506" s="157" t="s">
        <v>305</v>
      </c>
      <c r="N506" s="157"/>
      <c r="O506" s="157" t="s">
        <v>306</v>
      </c>
      <c r="P506" s="157" t="s">
        <v>307</v>
      </c>
      <c r="Q506" s="157" t="s">
        <v>308</v>
      </c>
      <c r="R506" s="162">
        <v>45058</v>
      </c>
      <c r="S506" s="157"/>
      <c r="T506" s="157"/>
      <c r="U506" s="157"/>
      <c r="V506" s="157"/>
      <c r="W506" s="157"/>
      <c r="X506" s="158" t="s">
        <v>329</v>
      </c>
      <c r="Y506" s="158" t="s">
        <v>270</v>
      </c>
      <c r="Z506" s="158" t="s">
        <v>271</v>
      </c>
      <c r="AA506" s="158" t="s">
        <v>271</v>
      </c>
      <c r="AB506" s="158" t="s">
        <v>271</v>
      </c>
      <c r="AC506" s="158" t="s">
        <v>271</v>
      </c>
      <c r="AD506" s="158" t="s">
        <v>272</v>
      </c>
      <c r="AE506" s="158" t="s">
        <v>273</v>
      </c>
      <c r="AF506" s="157"/>
    </row>
    <row r="507" spans="1:32" s="137" customFormat="1" ht="30.75" customHeight="1" x14ac:dyDescent="0.25">
      <c r="A507" s="160">
        <v>109137</v>
      </c>
      <c r="B507" s="159" t="s">
        <v>1622</v>
      </c>
      <c r="C507" s="159" t="s">
        <v>1623</v>
      </c>
      <c r="D507" s="159" t="s">
        <v>374</v>
      </c>
      <c r="E507" s="175">
        <v>2</v>
      </c>
      <c r="F507" s="158" t="s">
        <v>635</v>
      </c>
      <c r="G507" s="158" t="s">
        <v>635</v>
      </c>
      <c r="H507" s="159" t="s">
        <v>301</v>
      </c>
      <c r="I507" s="155" t="s">
        <v>302</v>
      </c>
      <c r="J507" s="159" t="s">
        <v>303</v>
      </c>
      <c r="K507" s="159" t="s">
        <v>303</v>
      </c>
      <c r="L507" s="155" t="s">
        <v>1624</v>
      </c>
      <c r="M507" s="157" t="s">
        <v>305</v>
      </c>
      <c r="N507" s="157"/>
      <c r="O507" s="157" t="s">
        <v>306</v>
      </c>
      <c r="P507" s="157" t="s">
        <v>307</v>
      </c>
      <c r="Q507" s="157" t="s">
        <v>308</v>
      </c>
      <c r="R507" s="162">
        <v>45058</v>
      </c>
      <c r="S507" s="157"/>
      <c r="T507" s="157"/>
      <c r="U507" s="157"/>
      <c r="V507" s="157"/>
      <c r="W507" s="157"/>
      <c r="X507" s="158" t="s">
        <v>329</v>
      </c>
      <c r="Y507" s="158" t="s">
        <v>270</v>
      </c>
      <c r="Z507" s="158" t="s">
        <v>271</v>
      </c>
      <c r="AA507" s="158" t="s">
        <v>271</v>
      </c>
      <c r="AB507" s="158" t="s">
        <v>271</v>
      </c>
      <c r="AC507" s="158" t="s">
        <v>271</v>
      </c>
      <c r="AD507" s="158" t="s">
        <v>272</v>
      </c>
      <c r="AE507" s="158" t="s">
        <v>273</v>
      </c>
      <c r="AF507" s="157"/>
    </row>
    <row r="508" spans="1:32" s="137" customFormat="1" ht="30.75" customHeight="1" x14ac:dyDescent="0.25">
      <c r="A508" s="160">
        <v>109138</v>
      </c>
      <c r="B508" s="159" t="s">
        <v>1625</v>
      </c>
      <c r="C508" s="159" t="s">
        <v>1626</v>
      </c>
      <c r="D508" s="155" t="s">
        <v>260</v>
      </c>
      <c r="E508" s="156">
        <v>0</v>
      </c>
      <c r="F508" s="159"/>
      <c r="G508" s="159"/>
      <c r="H508" s="159" t="s">
        <v>301</v>
      </c>
      <c r="I508" s="155" t="s">
        <v>302</v>
      </c>
      <c r="J508" s="159" t="s">
        <v>303</v>
      </c>
      <c r="K508" s="159" t="s">
        <v>303</v>
      </c>
      <c r="L508" s="155" t="s">
        <v>1627</v>
      </c>
      <c r="M508" s="157" t="s">
        <v>305</v>
      </c>
      <c r="N508" s="157"/>
      <c r="O508" s="157" t="s">
        <v>306</v>
      </c>
      <c r="P508" s="157" t="s">
        <v>307</v>
      </c>
      <c r="Q508" s="157" t="s">
        <v>308</v>
      </c>
      <c r="R508" s="162">
        <v>45058</v>
      </c>
      <c r="S508" s="157"/>
      <c r="T508" s="157"/>
      <c r="U508" s="157"/>
      <c r="V508" s="157"/>
      <c r="W508" s="157"/>
      <c r="X508" s="158" t="s">
        <v>269</v>
      </c>
      <c r="Y508" s="158" t="s">
        <v>270</v>
      </c>
      <c r="Z508" s="158" t="s">
        <v>271</v>
      </c>
      <c r="AA508" s="158" t="s">
        <v>271</v>
      </c>
      <c r="AB508" s="158" t="s">
        <v>271</v>
      </c>
      <c r="AC508" s="158" t="s">
        <v>271</v>
      </c>
      <c r="AD508" s="158" t="s">
        <v>272</v>
      </c>
      <c r="AE508" s="158" t="s">
        <v>273</v>
      </c>
      <c r="AF508" s="157"/>
    </row>
    <row r="509" spans="1:32" s="137" customFormat="1" ht="30.75" customHeight="1" x14ac:dyDescent="0.25">
      <c r="A509" s="160">
        <v>109139</v>
      </c>
      <c r="B509" s="159" t="s">
        <v>1628</v>
      </c>
      <c r="C509" s="159" t="s">
        <v>1629</v>
      </c>
      <c r="D509" s="155" t="s">
        <v>260</v>
      </c>
      <c r="E509" s="156">
        <v>0</v>
      </c>
      <c r="F509" s="159"/>
      <c r="G509" s="159"/>
      <c r="H509" s="159" t="s">
        <v>301</v>
      </c>
      <c r="I509" s="155" t="s">
        <v>302</v>
      </c>
      <c r="J509" s="159" t="s">
        <v>303</v>
      </c>
      <c r="K509" s="159" t="s">
        <v>303</v>
      </c>
      <c r="L509" s="155" t="s">
        <v>1630</v>
      </c>
      <c r="M509" s="157" t="s">
        <v>305</v>
      </c>
      <c r="N509" s="157"/>
      <c r="O509" s="157" t="s">
        <v>306</v>
      </c>
      <c r="P509" s="157" t="s">
        <v>307</v>
      </c>
      <c r="Q509" s="157" t="s">
        <v>308</v>
      </c>
      <c r="R509" s="162">
        <v>45058</v>
      </c>
      <c r="S509" s="157"/>
      <c r="T509" s="157"/>
      <c r="U509" s="157"/>
      <c r="V509" s="157"/>
      <c r="W509" s="157"/>
      <c r="X509" s="158" t="s">
        <v>269</v>
      </c>
      <c r="Y509" s="158" t="s">
        <v>270</v>
      </c>
      <c r="Z509" s="158" t="s">
        <v>271</v>
      </c>
      <c r="AA509" s="158" t="s">
        <v>271</v>
      </c>
      <c r="AB509" s="158" t="s">
        <v>271</v>
      </c>
      <c r="AC509" s="158" t="s">
        <v>271</v>
      </c>
      <c r="AD509" s="158" t="s">
        <v>272</v>
      </c>
      <c r="AE509" s="158" t="s">
        <v>273</v>
      </c>
      <c r="AF509" s="157"/>
    </row>
    <row r="510" spans="1:32" s="137" customFormat="1" ht="30.75" customHeight="1" x14ac:dyDescent="0.25">
      <c r="A510" s="160">
        <v>109140</v>
      </c>
      <c r="B510" s="159" t="s">
        <v>1631</v>
      </c>
      <c r="C510" s="159" t="s">
        <v>1632</v>
      </c>
      <c r="D510" s="155" t="s">
        <v>260</v>
      </c>
      <c r="E510" s="175">
        <v>2</v>
      </c>
      <c r="F510" s="158" t="s">
        <v>635</v>
      </c>
      <c r="G510" s="158" t="s">
        <v>635</v>
      </c>
      <c r="H510" s="159" t="s">
        <v>301</v>
      </c>
      <c r="I510" s="155" t="s">
        <v>302</v>
      </c>
      <c r="J510" s="159" t="s">
        <v>303</v>
      </c>
      <c r="K510" s="159" t="s">
        <v>303</v>
      </c>
      <c r="L510" s="155" t="s">
        <v>1633</v>
      </c>
      <c r="M510" s="157" t="s">
        <v>305</v>
      </c>
      <c r="N510" s="157"/>
      <c r="O510" s="157" t="s">
        <v>306</v>
      </c>
      <c r="P510" s="157" t="s">
        <v>307</v>
      </c>
      <c r="Q510" s="157" t="s">
        <v>308</v>
      </c>
      <c r="R510" s="162">
        <v>45058</v>
      </c>
      <c r="S510" s="157"/>
      <c r="T510" s="157"/>
      <c r="U510" s="157"/>
      <c r="V510" s="157"/>
      <c r="W510" s="157"/>
      <c r="X510" s="158" t="s">
        <v>329</v>
      </c>
      <c r="Y510" s="158" t="s">
        <v>270</v>
      </c>
      <c r="Z510" s="158" t="s">
        <v>271</v>
      </c>
      <c r="AA510" s="158" t="s">
        <v>271</v>
      </c>
      <c r="AB510" s="158" t="s">
        <v>271</v>
      </c>
      <c r="AC510" s="158" t="s">
        <v>271</v>
      </c>
      <c r="AD510" s="158" t="s">
        <v>272</v>
      </c>
      <c r="AE510" s="158" t="s">
        <v>273</v>
      </c>
      <c r="AF510" s="157"/>
    </row>
    <row r="511" spans="1:32" s="137" customFormat="1" ht="30.75" customHeight="1" x14ac:dyDescent="0.25">
      <c r="A511" s="160">
        <v>109141</v>
      </c>
      <c r="B511" s="159" t="s">
        <v>1634</v>
      </c>
      <c r="C511" s="159" t="s">
        <v>1635</v>
      </c>
      <c r="D511" s="155" t="s">
        <v>260</v>
      </c>
      <c r="E511" s="156">
        <v>0</v>
      </c>
      <c r="F511" s="159"/>
      <c r="G511" s="159"/>
      <c r="H511" s="159" t="s">
        <v>301</v>
      </c>
      <c r="I511" s="155" t="s">
        <v>302</v>
      </c>
      <c r="J511" s="159" t="s">
        <v>303</v>
      </c>
      <c r="K511" s="159" t="s">
        <v>303</v>
      </c>
      <c r="L511" s="155" t="s">
        <v>1636</v>
      </c>
      <c r="M511" s="157" t="s">
        <v>305</v>
      </c>
      <c r="N511" s="157"/>
      <c r="O511" s="157" t="s">
        <v>306</v>
      </c>
      <c r="P511" s="157" t="s">
        <v>307</v>
      </c>
      <c r="Q511" s="157" t="s">
        <v>308</v>
      </c>
      <c r="R511" s="162">
        <v>45058</v>
      </c>
      <c r="S511" s="157"/>
      <c r="T511" s="157"/>
      <c r="U511" s="157"/>
      <c r="V511" s="157"/>
      <c r="W511" s="157"/>
      <c r="X511" s="158" t="s">
        <v>269</v>
      </c>
      <c r="Y511" s="158" t="s">
        <v>270</v>
      </c>
      <c r="Z511" s="158" t="s">
        <v>271</v>
      </c>
      <c r="AA511" s="158" t="s">
        <v>271</v>
      </c>
      <c r="AB511" s="158" t="s">
        <v>271</v>
      </c>
      <c r="AC511" s="158" t="s">
        <v>271</v>
      </c>
      <c r="AD511" s="158" t="s">
        <v>272</v>
      </c>
      <c r="AE511" s="158" t="s">
        <v>273</v>
      </c>
      <c r="AF511" s="157"/>
    </row>
    <row r="512" spans="1:32" s="137" customFormat="1" ht="30.75" customHeight="1" x14ac:dyDescent="0.25">
      <c r="A512" s="160">
        <v>109142</v>
      </c>
      <c r="B512" s="159" t="s">
        <v>1637</v>
      </c>
      <c r="C512" s="159" t="s">
        <v>1638</v>
      </c>
      <c r="D512" s="155" t="s">
        <v>260</v>
      </c>
      <c r="E512" s="156">
        <v>0</v>
      </c>
      <c r="F512" s="159"/>
      <c r="G512" s="159"/>
      <c r="H512" s="159" t="s">
        <v>301</v>
      </c>
      <c r="I512" s="155" t="s">
        <v>302</v>
      </c>
      <c r="J512" s="159" t="s">
        <v>303</v>
      </c>
      <c r="K512" s="159" t="s">
        <v>303</v>
      </c>
      <c r="L512" s="155" t="s">
        <v>1639</v>
      </c>
      <c r="M512" s="157" t="s">
        <v>305</v>
      </c>
      <c r="N512" s="157"/>
      <c r="O512" s="157" t="s">
        <v>306</v>
      </c>
      <c r="P512" s="157" t="s">
        <v>307</v>
      </c>
      <c r="Q512" s="157" t="s">
        <v>308</v>
      </c>
      <c r="R512" s="162">
        <v>45058</v>
      </c>
      <c r="S512" s="157"/>
      <c r="T512" s="157"/>
      <c r="U512" s="157"/>
      <c r="V512" s="157"/>
      <c r="W512" s="157"/>
      <c r="X512" s="158" t="s">
        <v>269</v>
      </c>
      <c r="Y512" s="158" t="s">
        <v>270</v>
      </c>
      <c r="Z512" s="158" t="s">
        <v>271</v>
      </c>
      <c r="AA512" s="158" t="s">
        <v>271</v>
      </c>
      <c r="AB512" s="158" t="s">
        <v>271</v>
      </c>
      <c r="AC512" s="158" t="s">
        <v>271</v>
      </c>
      <c r="AD512" s="158" t="s">
        <v>272</v>
      </c>
      <c r="AE512" s="158" t="s">
        <v>273</v>
      </c>
      <c r="AF512" s="157"/>
    </row>
    <row r="513" spans="1:32" s="137" customFormat="1" ht="30.75" customHeight="1" x14ac:dyDescent="0.25">
      <c r="A513" s="160">
        <v>109143</v>
      </c>
      <c r="B513" s="159" t="s">
        <v>1640</v>
      </c>
      <c r="C513" s="159" t="s">
        <v>1641</v>
      </c>
      <c r="D513" s="155" t="s">
        <v>260</v>
      </c>
      <c r="E513" s="156">
        <v>0</v>
      </c>
      <c r="F513" s="159"/>
      <c r="G513" s="159"/>
      <c r="H513" s="159" t="s">
        <v>301</v>
      </c>
      <c r="I513" s="155" t="s">
        <v>302</v>
      </c>
      <c r="J513" s="159" t="s">
        <v>303</v>
      </c>
      <c r="K513" s="159" t="s">
        <v>303</v>
      </c>
      <c r="L513" s="155" t="s">
        <v>1642</v>
      </c>
      <c r="M513" s="157" t="s">
        <v>305</v>
      </c>
      <c r="N513" s="157"/>
      <c r="O513" s="157" t="s">
        <v>306</v>
      </c>
      <c r="P513" s="157" t="s">
        <v>307</v>
      </c>
      <c r="Q513" s="157" t="s">
        <v>308</v>
      </c>
      <c r="R513" s="162">
        <v>45058</v>
      </c>
      <c r="S513" s="157"/>
      <c r="T513" s="157"/>
      <c r="U513" s="157"/>
      <c r="V513" s="157"/>
      <c r="W513" s="157"/>
      <c r="X513" s="158" t="s">
        <v>269</v>
      </c>
      <c r="Y513" s="158" t="s">
        <v>270</v>
      </c>
      <c r="Z513" s="158" t="s">
        <v>271</v>
      </c>
      <c r="AA513" s="158" t="s">
        <v>271</v>
      </c>
      <c r="AB513" s="158" t="s">
        <v>271</v>
      </c>
      <c r="AC513" s="158" t="s">
        <v>271</v>
      </c>
      <c r="AD513" s="158" t="s">
        <v>272</v>
      </c>
      <c r="AE513" s="158" t="s">
        <v>273</v>
      </c>
      <c r="AF513" s="157"/>
    </row>
    <row r="514" spans="1:32" s="137" customFormat="1" ht="30.75" customHeight="1" x14ac:dyDescent="0.25">
      <c r="A514" s="160">
        <v>109144</v>
      </c>
      <c r="B514" s="159" t="s">
        <v>1643</v>
      </c>
      <c r="C514" s="159" t="s">
        <v>1644</v>
      </c>
      <c r="D514" s="155" t="s">
        <v>260</v>
      </c>
      <c r="E514" s="156">
        <v>0</v>
      </c>
      <c r="F514" s="159"/>
      <c r="G514" s="159"/>
      <c r="H514" s="159" t="s">
        <v>301</v>
      </c>
      <c r="I514" s="155" t="s">
        <v>302</v>
      </c>
      <c r="J514" s="159" t="s">
        <v>303</v>
      </c>
      <c r="K514" s="159" t="s">
        <v>303</v>
      </c>
      <c r="L514" s="155" t="s">
        <v>1645</v>
      </c>
      <c r="M514" s="157" t="s">
        <v>305</v>
      </c>
      <c r="N514" s="157"/>
      <c r="O514" s="157" t="s">
        <v>306</v>
      </c>
      <c r="P514" s="157" t="s">
        <v>307</v>
      </c>
      <c r="Q514" s="157" t="s">
        <v>308</v>
      </c>
      <c r="R514" s="162">
        <v>45058</v>
      </c>
      <c r="S514" s="157"/>
      <c r="T514" s="157"/>
      <c r="U514" s="157"/>
      <c r="V514" s="157"/>
      <c r="W514" s="157"/>
      <c r="X514" s="158" t="s">
        <v>269</v>
      </c>
      <c r="Y514" s="158" t="s">
        <v>270</v>
      </c>
      <c r="Z514" s="158" t="s">
        <v>271</v>
      </c>
      <c r="AA514" s="158" t="s">
        <v>271</v>
      </c>
      <c r="AB514" s="158" t="s">
        <v>271</v>
      </c>
      <c r="AC514" s="158" t="s">
        <v>271</v>
      </c>
      <c r="AD514" s="158" t="s">
        <v>272</v>
      </c>
      <c r="AE514" s="158" t="s">
        <v>273</v>
      </c>
      <c r="AF514" s="157"/>
    </row>
    <row r="515" spans="1:32" s="152" customFormat="1" ht="30.75" customHeight="1" x14ac:dyDescent="0.25">
      <c r="A515" s="164">
        <v>109145</v>
      </c>
      <c r="B515" s="159" t="s">
        <v>1517</v>
      </c>
      <c r="C515" s="159"/>
      <c r="D515" s="159" t="s">
        <v>260</v>
      </c>
      <c r="E515" s="156">
        <v>0</v>
      </c>
      <c r="F515" s="158"/>
      <c r="G515" s="158"/>
      <c r="H515" s="159" t="s">
        <v>301</v>
      </c>
      <c r="I515" s="155" t="s">
        <v>302</v>
      </c>
      <c r="J515" s="159" t="s">
        <v>303</v>
      </c>
      <c r="K515" s="159" t="s">
        <v>303</v>
      </c>
      <c r="L515" s="159" t="s">
        <v>1646</v>
      </c>
      <c r="M515" s="157" t="s">
        <v>305</v>
      </c>
      <c r="N515" s="158"/>
      <c r="O515" s="157" t="s">
        <v>306</v>
      </c>
      <c r="P515" s="157" t="s">
        <v>307</v>
      </c>
      <c r="Q515" s="157" t="s">
        <v>308</v>
      </c>
      <c r="R515" s="162">
        <v>45058</v>
      </c>
      <c r="S515" s="158"/>
      <c r="T515" s="158"/>
      <c r="U515" s="158"/>
      <c r="V515" s="158"/>
      <c r="W515" s="158"/>
      <c r="X515" s="158" t="s">
        <v>269</v>
      </c>
      <c r="Y515" s="158" t="s">
        <v>270</v>
      </c>
      <c r="Z515" s="158" t="s">
        <v>271</v>
      </c>
      <c r="AA515" s="158" t="s">
        <v>271</v>
      </c>
      <c r="AB515" s="158" t="s">
        <v>271</v>
      </c>
      <c r="AC515" s="158" t="s">
        <v>271</v>
      </c>
      <c r="AD515" s="158" t="s">
        <v>272</v>
      </c>
      <c r="AE515" s="158" t="s">
        <v>273</v>
      </c>
      <c r="AF515" s="158"/>
    </row>
    <row r="516" spans="1:32" s="137" customFormat="1" ht="30.75" customHeight="1" x14ac:dyDescent="0.25">
      <c r="A516" s="160">
        <v>11014</v>
      </c>
      <c r="B516" s="159" t="s">
        <v>1647</v>
      </c>
      <c r="C516" s="159" t="s">
        <v>1648</v>
      </c>
      <c r="D516" s="159" t="s">
        <v>1649</v>
      </c>
      <c r="E516" s="175">
        <v>1</v>
      </c>
      <c r="F516" s="158" t="s">
        <v>635</v>
      </c>
      <c r="G516" s="158" t="s">
        <v>635</v>
      </c>
      <c r="H516" s="159" t="s">
        <v>1650</v>
      </c>
      <c r="I516" s="159" t="s">
        <v>1651</v>
      </c>
      <c r="J516" s="159" t="s">
        <v>1652</v>
      </c>
      <c r="K516" s="159"/>
      <c r="L516" s="159"/>
      <c r="M516" s="157"/>
      <c r="N516" s="157"/>
      <c r="O516" s="157"/>
      <c r="P516" s="157"/>
      <c r="Q516" s="157"/>
      <c r="R516" s="157"/>
      <c r="S516" s="157"/>
      <c r="T516" s="157"/>
      <c r="U516" s="157"/>
      <c r="V516" s="157"/>
      <c r="W516" s="157"/>
      <c r="X516" s="158" t="s">
        <v>329</v>
      </c>
      <c r="Y516" s="158" t="s">
        <v>270</v>
      </c>
      <c r="Z516" s="158">
        <v>49</v>
      </c>
      <c r="AA516" s="158">
        <v>69</v>
      </c>
      <c r="AB516" s="158">
        <v>94</v>
      </c>
      <c r="AC516" s="158">
        <v>95</v>
      </c>
      <c r="AD516" s="158" t="s">
        <v>1464</v>
      </c>
      <c r="AE516" s="158" t="s">
        <v>273</v>
      </c>
      <c r="AF516" s="157"/>
    </row>
    <row r="517" spans="1:32" s="137" customFormat="1" ht="30.75" customHeight="1" x14ac:dyDescent="0.25">
      <c r="A517" s="160">
        <v>11018</v>
      </c>
      <c r="B517" s="159" t="s">
        <v>1653</v>
      </c>
      <c r="C517" s="159" t="s">
        <v>1654</v>
      </c>
      <c r="D517" s="159" t="s">
        <v>1649</v>
      </c>
      <c r="E517" s="175">
        <v>1</v>
      </c>
      <c r="F517" s="158" t="s">
        <v>635</v>
      </c>
      <c r="G517" s="158" t="s">
        <v>635</v>
      </c>
      <c r="H517" s="159" t="s">
        <v>1655</v>
      </c>
      <c r="I517" s="159"/>
      <c r="J517" s="159"/>
      <c r="K517" s="159"/>
      <c r="L517" s="159" t="s">
        <v>1656</v>
      </c>
      <c r="M517" s="157"/>
      <c r="N517" s="157"/>
      <c r="O517" s="157"/>
      <c r="P517" s="157"/>
      <c r="Q517" s="157"/>
      <c r="R517" s="157"/>
      <c r="S517" s="157"/>
      <c r="T517" s="157"/>
      <c r="U517" s="157"/>
      <c r="V517" s="157"/>
      <c r="W517" s="157"/>
      <c r="X517" s="158" t="s">
        <v>329</v>
      </c>
      <c r="Y517" s="158" t="s">
        <v>270</v>
      </c>
      <c r="Z517" s="158">
        <v>49</v>
      </c>
      <c r="AA517" s="158">
        <v>69</v>
      </c>
      <c r="AB517" s="158">
        <v>94</v>
      </c>
      <c r="AC517" s="158">
        <v>95</v>
      </c>
      <c r="AD517" s="158" t="s">
        <v>1464</v>
      </c>
      <c r="AE517" s="158" t="s">
        <v>273</v>
      </c>
      <c r="AF517" s="157"/>
    </row>
    <row r="518" spans="1:32" s="137" customFormat="1" ht="30.75" customHeight="1" x14ac:dyDescent="0.25">
      <c r="A518" s="160">
        <v>11019</v>
      </c>
      <c r="B518" s="159" t="s">
        <v>1657</v>
      </c>
      <c r="C518" s="159" t="s">
        <v>1658</v>
      </c>
      <c r="D518" s="159" t="s">
        <v>1649</v>
      </c>
      <c r="E518" s="175">
        <v>1</v>
      </c>
      <c r="F518" s="158" t="s">
        <v>635</v>
      </c>
      <c r="G518" s="158" t="s">
        <v>635</v>
      </c>
      <c r="H518" s="159" t="s">
        <v>1655</v>
      </c>
      <c r="I518" s="159"/>
      <c r="J518" s="159"/>
      <c r="K518" s="159"/>
      <c r="L518" s="159" t="s">
        <v>1659</v>
      </c>
      <c r="M518" s="157"/>
      <c r="N518" s="157"/>
      <c r="O518" s="157"/>
      <c r="P518" s="157"/>
      <c r="Q518" s="157"/>
      <c r="R518" s="157"/>
      <c r="S518" s="157"/>
      <c r="T518" s="157"/>
      <c r="U518" s="157"/>
      <c r="V518" s="157"/>
      <c r="W518" s="157"/>
      <c r="X518" s="158" t="s">
        <v>329</v>
      </c>
      <c r="Y518" s="158">
        <v>0.02</v>
      </c>
      <c r="Z518" s="158">
        <v>49</v>
      </c>
      <c r="AA518" s="158">
        <v>69</v>
      </c>
      <c r="AB518" s="158">
        <v>94</v>
      </c>
      <c r="AC518" s="158">
        <v>95</v>
      </c>
      <c r="AD518" s="158" t="s">
        <v>1464</v>
      </c>
      <c r="AE518" s="158" t="s">
        <v>273</v>
      </c>
      <c r="AF518" s="157"/>
    </row>
    <row r="519" spans="1:32" s="137" customFormat="1" ht="30.75" customHeight="1" x14ac:dyDescent="0.25">
      <c r="A519" s="160">
        <v>11020</v>
      </c>
      <c r="B519" s="159" t="s">
        <v>1660</v>
      </c>
      <c r="C519" s="159" t="s">
        <v>1661</v>
      </c>
      <c r="D519" s="159" t="s">
        <v>1649</v>
      </c>
      <c r="E519" s="175">
        <v>1</v>
      </c>
      <c r="F519" s="158" t="s">
        <v>635</v>
      </c>
      <c r="G519" s="163"/>
      <c r="H519" s="159" t="s">
        <v>1655</v>
      </c>
      <c r="I519" s="159"/>
      <c r="J519" s="159"/>
      <c r="K519" s="159"/>
      <c r="L519" s="159" t="s">
        <v>1662</v>
      </c>
      <c r="M519" s="157"/>
      <c r="N519" s="157"/>
      <c r="O519" s="157"/>
      <c r="P519" s="157"/>
      <c r="Q519" s="157"/>
      <c r="R519" s="157"/>
      <c r="S519" s="157"/>
      <c r="T519" s="157"/>
      <c r="U519" s="157"/>
      <c r="V519" s="157"/>
      <c r="W519" s="157"/>
      <c r="X519" s="158" t="s">
        <v>329</v>
      </c>
      <c r="Y519" s="158" t="s">
        <v>270</v>
      </c>
      <c r="Z519" s="158">
        <v>49</v>
      </c>
      <c r="AA519" s="158">
        <v>69</v>
      </c>
      <c r="AB519" s="158">
        <v>94</v>
      </c>
      <c r="AC519" s="158">
        <v>95</v>
      </c>
      <c r="AD519" s="158" t="s">
        <v>1464</v>
      </c>
      <c r="AE519" s="158" t="s">
        <v>273</v>
      </c>
      <c r="AF519" s="157"/>
    </row>
    <row r="520" spans="1:32" s="137" customFormat="1" ht="30.75" customHeight="1" x14ac:dyDescent="0.25">
      <c r="A520" s="160">
        <v>11021</v>
      </c>
      <c r="B520" s="159" t="s">
        <v>1663</v>
      </c>
      <c r="C520" s="159" t="s">
        <v>1664</v>
      </c>
      <c r="D520" s="159" t="s">
        <v>1649</v>
      </c>
      <c r="E520" s="175">
        <v>1</v>
      </c>
      <c r="F520" s="158" t="s">
        <v>635</v>
      </c>
      <c r="G520" s="163"/>
      <c r="H520" s="159" t="s">
        <v>1655</v>
      </c>
      <c r="I520" s="159"/>
      <c r="J520" s="159"/>
      <c r="K520" s="159"/>
      <c r="L520" s="159" t="s">
        <v>1665</v>
      </c>
      <c r="M520" s="157"/>
      <c r="N520" s="157"/>
      <c r="O520" s="157"/>
      <c r="P520" s="157"/>
      <c r="Q520" s="157"/>
      <c r="R520" s="157"/>
      <c r="S520" s="157"/>
      <c r="T520" s="157"/>
      <c r="U520" s="157"/>
      <c r="V520" s="157"/>
      <c r="W520" s="157"/>
      <c r="X520" s="158" t="s">
        <v>329</v>
      </c>
      <c r="Y520" s="158" t="s">
        <v>270</v>
      </c>
      <c r="Z520" s="158">
        <v>49</v>
      </c>
      <c r="AA520" s="158">
        <v>69</v>
      </c>
      <c r="AB520" s="158">
        <v>94</v>
      </c>
      <c r="AC520" s="158">
        <v>95</v>
      </c>
      <c r="AD520" s="158" t="s">
        <v>1464</v>
      </c>
      <c r="AE520" s="158" t="s">
        <v>273</v>
      </c>
      <c r="AF520" s="157"/>
    </row>
    <row r="521" spans="1:32" s="137" customFormat="1" ht="30.75" customHeight="1" x14ac:dyDescent="0.25">
      <c r="A521" s="160">
        <v>11023</v>
      </c>
      <c r="B521" s="159" t="s">
        <v>1666</v>
      </c>
      <c r="C521" s="159" t="s">
        <v>1667</v>
      </c>
      <c r="D521" s="159" t="s">
        <v>1649</v>
      </c>
      <c r="E521" s="175">
        <v>1</v>
      </c>
      <c r="F521" s="158" t="s">
        <v>635</v>
      </c>
      <c r="G521" s="158" t="s">
        <v>635</v>
      </c>
      <c r="H521" s="159" t="s">
        <v>1655</v>
      </c>
      <c r="I521" s="159"/>
      <c r="J521" s="159"/>
      <c r="K521" s="159"/>
      <c r="L521" s="159" t="s">
        <v>1668</v>
      </c>
      <c r="M521" s="157"/>
      <c r="N521" s="157"/>
      <c r="O521" s="157"/>
      <c r="P521" s="157"/>
      <c r="Q521" s="157"/>
      <c r="R521" s="157"/>
      <c r="S521" s="157"/>
      <c r="T521" s="157"/>
      <c r="U521" s="157"/>
      <c r="V521" s="157"/>
      <c r="W521" s="157"/>
      <c r="X521" s="158" t="s">
        <v>648</v>
      </c>
      <c r="Y521" s="158">
        <v>0.02</v>
      </c>
      <c r="Z521" s="158">
        <v>49</v>
      </c>
      <c r="AA521" s="158">
        <v>69</v>
      </c>
      <c r="AB521" s="158">
        <v>94</v>
      </c>
      <c r="AC521" s="158">
        <v>95</v>
      </c>
      <c r="AD521" s="158" t="s">
        <v>1464</v>
      </c>
      <c r="AE521" s="158" t="s">
        <v>1464</v>
      </c>
      <c r="AF521" s="157"/>
    </row>
    <row r="522" spans="1:32" s="137" customFormat="1" ht="30.75" customHeight="1" x14ac:dyDescent="0.25">
      <c r="A522" s="160">
        <v>11024</v>
      </c>
      <c r="B522" s="159" t="s">
        <v>1669</v>
      </c>
      <c r="C522" s="159" t="s">
        <v>1670</v>
      </c>
      <c r="D522" s="159" t="s">
        <v>1649</v>
      </c>
      <c r="E522" s="175">
        <v>1</v>
      </c>
      <c r="F522" s="158" t="s">
        <v>635</v>
      </c>
      <c r="G522" s="163"/>
      <c r="H522" s="159" t="s">
        <v>1655</v>
      </c>
      <c r="I522" s="159"/>
      <c r="J522" s="159"/>
      <c r="K522" s="159"/>
      <c r="L522" s="159" t="s">
        <v>1671</v>
      </c>
      <c r="M522" s="157"/>
      <c r="N522" s="157"/>
      <c r="O522" s="157"/>
      <c r="P522" s="157"/>
      <c r="Q522" s="157"/>
      <c r="R522" s="157"/>
      <c r="S522" s="157"/>
      <c r="T522" s="157"/>
      <c r="U522" s="157"/>
      <c r="V522" s="157"/>
      <c r="W522" s="157"/>
      <c r="X522" s="158" t="s">
        <v>648</v>
      </c>
      <c r="Y522" s="158">
        <v>0.02</v>
      </c>
      <c r="Z522" s="158">
        <v>49</v>
      </c>
      <c r="AA522" s="158">
        <v>69</v>
      </c>
      <c r="AB522" s="158">
        <v>94</v>
      </c>
      <c r="AC522" s="158">
        <v>95</v>
      </c>
      <c r="AD522" s="158" t="s">
        <v>1464</v>
      </c>
      <c r="AE522" s="158" t="s">
        <v>1464</v>
      </c>
      <c r="AF522" s="157"/>
    </row>
    <row r="523" spans="1:32" s="137" customFormat="1" ht="30.75" customHeight="1" x14ac:dyDescent="0.25">
      <c r="A523" s="160">
        <v>11025</v>
      </c>
      <c r="B523" s="159" t="s">
        <v>1672</v>
      </c>
      <c r="C523" s="159" t="s">
        <v>1673</v>
      </c>
      <c r="D523" s="159" t="s">
        <v>1649</v>
      </c>
      <c r="E523" s="175">
        <v>1</v>
      </c>
      <c r="F523" s="158" t="s">
        <v>635</v>
      </c>
      <c r="G523" s="163"/>
      <c r="H523" s="159" t="s">
        <v>1655</v>
      </c>
      <c r="I523" s="159"/>
      <c r="J523" s="159"/>
      <c r="K523" s="159"/>
      <c r="L523" s="159" t="s">
        <v>1674</v>
      </c>
      <c r="M523" s="157"/>
      <c r="N523" s="157"/>
      <c r="O523" s="157"/>
      <c r="P523" s="157"/>
      <c r="Q523" s="157"/>
      <c r="R523" s="157"/>
      <c r="S523" s="157"/>
      <c r="T523" s="157"/>
      <c r="U523" s="157"/>
      <c r="V523" s="157"/>
      <c r="W523" s="157"/>
      <c r="X523" s="158" t="s">
        <v>648</v>
      </c>
      <c r="Y523" s="158">
        <v>0.02</v>
      </c>
      <c r="Z523" s="158">
        <v>49</v>
      </c>
      <c r="AA523" s="158">
        <v>69</v>
      </c>
      <c r="AB523" s="158">
        <v>94</v>
      </c>
      <c r="AC523" s="158">
        <v>95</v>
      </c>
      <c r="AD523" s="158" t="s">
        <v>1464</v>
      </c>
      <c r="AE523" s="158" t="s">
        <v>1464</v>
      </c>
      <c r="AF523" s="157"/>
    </row>
    <row r="524" spans="1:32" s="137" customFormat="1" ht="30.75" customHeight="1" x14ac:dyDescent="0.25">
      <c r="A524" s="160">
        <v>11026</v>
      </c>
      <c r="B524" s="159" t="s">
        <v>1675</v>
      </c>
      <c r="C524" s="159" t="s">
        <v>1676</v>
      </c>
      <c r="D524" s="159" t="s">
        <v>1649</v>
      </c>
      <c r="E524" s="175">
        <v>1</v>
      </c>
      <c r="F524" s="158" t="s">
        <v>635</v>
      </c>
      <c r="G524" s="163"/>
      <c r="H524" s="159" t="s">
        <v>1655</v>
      </c>
      <c r="I524" s="159"/>
      <c r="J524" s="159"/>
      <c r="K524" s="159"/>
      <c r="L524" s="159" t="s">
        <v>1677</v>
      </c>
      <c r="M524" s="157"/>
      <c r="N524" s="157"/>
      <c r="O524" s="157"/>
      <c r="P524" s="157"/>
      <c r="Q524" s="157"/>
      <c r="R524" s="157"/>
      <c r="S524" s="157"/>
      <c r="T524" s="157"/>
      <c r="U524" s="157"/>
      <c r="V524" s="157"/>
      <c r="W524" s="157"/>
      <c r="X524" s="158" t="s">
        <v>648</v>
      </c>
      <c r="Y524" s="158">
        <v>0.02</v>
      </c>
      <c r="Z524" s="158">
        <v>49</v>
      </c>
      <c r="AA524" s="158">
        <v>69</v>
      </c>
      <c r="AB524" s="158">
        <v>94</v>
      </c>
      <c r="AC524" s="158">
        <v>95</v>
      </c>
      <c r="AD524" s="158" t="s">
        <v>1464</v>
      </c>
      <c r="AE524" s="158" t="s">
        <v>1464</v>
      </c>
      <c r="AF524" s="157"/>
    </row>
    <row r="525" spans="1:32" s="137" customFormat="1" ht="30.75" customHeight="1" x14ac:dyDescent="0.25">
      <c r="A525" s="160">
        <v>11027</v>
      </c>
      <c r="B525" s="155" t="s">
        <v>1678</v>
      </c>
      <c r="C525" s="155" t="s">
        <v>1679</v>
      </c>
      <c r="D525" s="159" t="s">
        <v>1649</v>
      </c>
      <c r="E525" s="175">
        <v>1</v>
      </c>
      <c r="F525" s="158" t="s">
        <v>635</v>
      </c>
      <c r="G525" s="163"/>
      <c r="H525" s="159" t="s">
        <v>1655</v>
      </c>
      <c r="I525" s="159"/>
      <c r="J525" s="159"/>
      <c r="K525" s="159"/>
      <c r="L525" s="155" t="s">
        <v>1680</v>
      </c>
      <c r="M525" s="157"/>
      <c r="N525" s="157"/>
      <c r="O525" s="157"/>
      <c r="P525" s="157"/>
      <c r="Q525" s="157"/>
      <c r="R525" s="157"/>
      <c r="S525" s="157"/>
      <c r="T525" s="157"/>
      <c r="U525" s="157"/>
      <c r="V525" s="157"/>
      <c r="W525" s="157" t="s">
        <v>414</v>
      </c>
      <c r="X525" s="158" t="s">
        <v>648</v>
      </c>
      <c r="Y525" s="158">
        <v>0.02</v>
      </c>
      <c r="Z525" s="158">
        <v>49</v>
      </c>
      <c r="AA525" s="158">
        <v>69</v>
      </c>
      <c r="AB525" s="158">
        <v>94</v>
      </c>
      <c r="AC525" s="158">
        <v>95</v>
      </c>
      <c r="AD525" s="158" t="s">
        <v>1464</v>
      </c>
      <c r="AE525" s="158" t="s">
        <v>1464</v>
      </c>
      <c r="AF525" s="157"/>
    </row>
    <row r="526" spans="1:32" s="137" customFormat="1" ht="30.75" customHeight="1" x14ac:dyDescent="0.25">
      <c r="A526" s="160">
        <v>11028</v>
      </c>
      <c r="B526" s="159" t="s">
        <v>1681</v>
      </c>
      <c r="C526" s="159" t="s">
        <v>1682</v>
      </c>
      <c r="D526" s="159" t="s">
        <v>1649</v>
      </c>
      <c r="E526" s="175">
        <v>1</v>
      </c>
      <c r="F526" s="158" t="s">
        <v>635</v>
      </c>
      <c r="G526" s="158" t="s">
        <v>635</v>
      </c>
      <c r="H526" s="159" t="s">
        <v>1655</v>
      </c>
      <c r="I526" s="159"/>
      <c r="J526" s="159"/>
      <c r="K526" s="159"/>
      <c r="L526" s="159" t="s">
        <v>1683</v>
      </c>
      <c r="M526" s="157"/>
      <c r="N526" s="157"/>
      <c r="O526" s="157"/>
      <c r="P526" s="157"/>
      <c r="Q526" s="157"/>
      <c r="R526" s="157"/>
      <c r="S526" s="157"/>
      <c r="T526" s="157"/>
      <c r="U526" s="157"/>
      <c r="V526" s="157"/>
      <c r="W526" s="157"/>
      <c r="X526" s="158" t="s">
        <v>648</v>
      </c>
      <c r="Y526" s="158">
        <v>0.02</v>
      </c>
      <c r="Z526" s="158">
        <v>49</v>
      </c>
      <c r="AA526" s="158">
        <v>69</v>
      </c>
      <c r="AB526" s="158">
        <v>94</v>
      </c>
      <c r="AC526" s="158">
        <v>95</v>
      </c>
      <c r="AD526" s="158" t="s">
        <v>1464</v>
      </c>
      <c r="AE526" s="158" t="s">
        <v>1464</v>
      </c>
      <c r="AF526" s="157"/>
    </row>
    <row r="527" spans="1:32" s="137" customFormat="1" ht="30.75" customHeight="1" x14ac:dyDescent="0.25">
      <c r="A527" s="160">
        <v>11029</v>
      </c>
      <c r="B527" s="159" t="s">
        <v>1684</v>
      </c>
      <c r="C527" s="159" t="s">
        <v>1685</v>
      </c>
      <c r="D527" s="159" t="s">
        <v>1649</v>
      </c>
      <c r="E527" s="175">
        <v>1</v>
      </c>
      <c r="F527" s="158" t="s">
        <v>635</v>
      </c>
      <c r="G527" s="158" t="s">
        <v>635</v>
      </c>
      <c r="H527" s="159" t="s">
        <v>1655</v>
      </c>
      <c r="I527" s="159"/>
      <c r="J527" s="159"/>
      <c r="K527" s="159"/>
      <c r="L527" s="159" t="s">
        <v>1686</v>
      </c>
      <c r="M527" s="157"/>
      <c r="N527" s="157"/>
      <c r="O527" s="157"/>
      <c r="P527" s="157"/>
      <c r="Q527" s="157"/>
      <c r="R527" s="157"/>
      <c r="S527" s="157"/>
      <c r="T527" s="157"/>
      <c r="U527" s="157"/>
      <c r="V527" s="157"/>
      <c r="W527" s="157"/>
      <c r="X527" s="158" t="s">
        <v>648</v>
      </c>
      <c r="Y527" s="158">
        <v>0.02</v>
      </c>
      <c r="Z527" s="158">
        <v>49</v>
      </c>
      <c r="AA527" s="158">
        <v>69</v>
      </c>
      <c r="AB527" s="158">
        <v>94</v>
      </c>
      <c r="AC527" s="158">
        <v>95</v>
      </c>
      <c r="AD527" s="158" t="s">
        <v>1464</v>
      </c>
      <c r="AE527" s="158" t="s">
        <v>1464</v>
      </c>
      <c r="AF527" s="157"/>
    </row>
    <row r="528" spans="1:32" s="137" customFormat="1" ht="30.75" customHeight="1" x14ac:dyDescent="0.25">
      <c r="A528" s="160">
        <v>11030</v>
      </c>
      <c r="B528" s="159" t="s">
        <v>1687</v>
      </c>
      <c r="C528" s="159" t="s">
        <v>1688</v>
      </c>
      <c r="D528" s="159" t="s">
        <v>1649</v>
      </c>
      <c r="E528" s="175">
        <v>1</v>
      </c>
      <c r="F528" s="158" t="s">
        <v>635</v>
      </c>
      <c r="G528" s="163"/>
      <c r="H528" s="159" t="s">
        <v>1655</v>
      </c>
      <c r="I528" s="159"/>
      <c r="J528" s="159"/>
      <c r="K528" s="159"/>
      <c r="L528" s="159" t="s">
        <v>1689</v>
      </c>
      <c r="M528" s="157"/>
      <c r="N528" s="157"/>
      <c r="O528" s="157"/>
      <c r="P528" s="157"/>
      <c r="Q528" s="157"/>
      <c r="R528" s="157"/>
      <c r="S528" s="157"/>
      <c r="T528" s="157"/>
      <c r="U528" s="157"/>
      <c r="V528" s="157"/>
      <c r="W528" s="157"/>
      <c r="X528" s="158" t="s">
        <v>648</v>
      </c>
      <c r="Y528" s="158">
        <v>0.02</v>
      </c>
      <c r="Z528" s="158">
        <v>49</v>
      </c>
      <c r="AA528" s="158">
        <v>69</v>
      </c>
      <c r="AB528" s="158">
        <v>94</v>
      </c>
      <c r="AC528" s="158">
        <v>95</v>
      </c>
      <c r="AD528" s="158" t="s">
        <v>1464</v>
      </c>
      <c r="AE528" s="158" t="s">
        <v>1464</v>
      </c>
      <c r="AF528" s="157"/>
    </row>
    <row r="529" spans="1:32" s="137" customFormat="1" ht="30.75" customHeight="1" x14ac:dyDescent="0.25">
      <c r="A529" s="160">
        <v>11031</v>
      </c>
      <c r="B529" s="155" t="s">
        <v>1690</v>
      </c>
      <c r="C529" s="155" t="s">
        <v>1691</v>
      </c>
      <c r="D529" s="159" t="s">
        <v>1649</v>
      </c>
      <c r="E529" s="175">
        <v>1</v>
      </c>
      <c r="F529" s="158" t="s">
        <v>635</v>
      </c>
      <c r="G529" s="163"/>
      <c r="H529" s="159" t="s">
        <v>1655</v>
      </c>
      <c r="I529" s="159"/>
      <c r="J529" s="159" t="s">
        <v>1692</v>
      </c>
      <c r="K529" s="159"/>
      <c r="L529" s="155" t="s">
        <v>1693</v>
      </c>
      <c r="M529" s="157"/>
      <c r="N529" s="157"/>
      <c r="O529" s="157"/>
      <c r="P529" s="157"/>
      <c r="Q529" s="157"/>
      <c r="R529" s="157"/>
      <c r="S529" s="157"/>
      <c r="T529" s="157"/>
      <c r="U529" s="157"/>
      <c r="V529" s="157"/>
      <c r="W529" s="157" t="s">
        <v>414</v>
      </c>
      <c r="X529" s="158" t="s">
        <v>676</v>
      </c>
      <c r="Y529" s="158">
        <v>0.02</v>
      </c>
      <c r="Z529" s="158">
        <v>49</v>
      </c>
      <c r="AA529" s="158">
        <v>69</v>
      </c>
      <c r="AB529" s="158">
        <v>94</v>
      </c>
      <c r="AC529" s="158">
        <v>95</v>
      </c>
      <c r="AD529" s="158" t="s">
        <v>1464</v>
      </c>
      <c r="AE529" s="158" t="s">
        <v>1464</v>
      </c>
      <c r="AF529" s="157"/>
    </row>
    <row r="530" spans="1:32" s="137" customFormat="1" ht="30.75" customHeight="1" x14ac:dyDescent="0.25">
      <c r="A530" s="160">
        <v>11033</v>
      </c>
      <c r="B530" s="159" t="s">
        <v>1694</v>
      </c>
      <c r="C530" s="159" t="s">
        <v>1695</v>
      </c>
      <c r="D530" s="159" t="s">
        <v>1649</v>
      </c>
      <c r="E530" s="175">
        <v>1</v>
      </c>
      <c r="F530" s="158" t="s">
        <v>635</v>
      </c>
      <c r="G530" s="163"/>
      <c r="H530" s="159" t="s">
        <v>1655</v>
      </c>
      <c r="I530" s="159"/>
      <c r="J530" s="159" t="s">
        <v>1692</v>
      </c>
      <c r="K530" s="159"/>
      <c r="L530" s="159" t="s">
        <v>1696</v>
      </c>
      <c r="M530" s="157"/>
      <c r="N530" s="157"/>
      <c r="O530" s="157"/>
      <c r="P530" s="157"/>
      <c r="Q530" s="157"/>
      <c r="R530" s="157"/>
      <c r="S530" s="157"/>
      <c r="T530" s="157"/>
      <c r="U530" s="157"/>
      <c r="V530" s="157"/>
      <c r="W530" s="157"/>
      <c r="X530" s="158" t="s">
        <v>648</v>
      </c>
      <c r="Y530" s="158">
        <v>0.02</v>
      </c>
      <c r="Z530" s="158">
        <v>49</v>
      </c>
      <c r="AA530" s="158">
        <v>69</v>
      </c>
      <c r="AB530" s="158">
        <v>94</v>
      </c>
      <c r="AC530" s="158">
        <v>95</v>
      </c>
      <c r="AD530" s="158" t="s">
        <v>1464</v>
      </c>
      <c r="AE530" s="158" t="s">
        <v>1464</v>
      </c>
      <c r="AF530" s="157"/>
    </row>
    <row r="531" spans="1:32" s="137" customFormat="1" ht="30.75" customHeight="1" x14ac:dyDescent="0.25">
      <c r="A531" s="160">
        <v>11035</v>
      </c>
      <c r="B531" s="159" t="s">
        <v>1697</v>
      </c>
      <c r="C531" s="159" t="s">
        <v>1698</v>
      </c>
      <c r="D531" s="159" t="s">
        <v>1649</v>
      </c>
      <c r="E531" s="175">
        <v>2</v>
      </c>
      <c r="F531" s="158" t="s">
        <v>635</v>
      </c>
      <c r="G531" s="163"/>
      <c r="H531" s="159" t="s">
        <v>1655</v>
      </c>
      <c r="I531" s="159" t="s">
        <v>1699</v>
      </c>
      <c r="J531" s="159" t="s">
        <v>1700</v>
      </c>
      <c r="K531" s="159"/>
      <c r="L531" s="159" t="s">
        <v>1701</v>
      </c>
      <c r="M531" s="157"/>
      <c r="N531" s="157"/>
      <c r="O531" s="157"/>
      <c r="P531" s="157"/>
      <c r="Q531" s="157"/>
      <c r="R531" s="157"/>
      <c r="S531" s="157"/>
      <c r="T531" s="157"/>
      <c r="U531" s="157"/>
      <c r="V531" s="157"/>
      <c r="W531" s="157"/>
      <c r="X531" s="158" t="s">
        <v>329</v>
      </c>
      <c r="Y531" s="158" t="s">
        <v>270</v>
      </c>
      <c r="Z531" s="158">
        <v>54</v>
      </c>
      <c r="AA531" s="158">
        <v>69</v>
      </c>
      <c r="AB531" s="158">
        <v>84</v>
      </c>
      <c r="AC531" s="158">
        <v>85</v>
      </c>
      <c r="AD531" s="158" t="s">
        <v>1464</v>
      </c>
      <c r="AE531" s="158" t="s">
        <v>273</v>
      </c>
      <c r="AF531" s="157"/>
    </row>
    <row r="532" spans="1:32" s="137" customFormat="1" ht="30.75" customHeight="1" x14ac:dyDescent="0.25">
      <c r="A532" s="160">
        <v>11036</v>
      </c>
      <c r="B532" s="155" t="s">
        <v>1702</v>
      </c>
      <c r="C532" s="155" t="s">
        <v>1703</v>
      </c>
      <c r="D532" s="159" t="s">
        <v>1649</v>
      </c>
      <c r="E532" s="175">
        <v>2</v>
      </c>
      <c r="F532" s="158" t="s">
        <v>635</v>
      </c>
      <c r="G532" s="158" t="s">
        <v>635</v>
      </c>
      <c r="H532" s="159" t="s">
        <v>1655</v>
      </c>
      <c r="I532" s="159"/>
      <c r="J532" s="159"/>
      <c r="K532" s="159"/>
      <c r="L532" s="159" t="s">
        <v>1704</v>
      </c>
      <c r="M532" s="155" t="s">
        <v>1705</v>
      </c>
      <c r="N532" s="155"/>
      <c r="O532" s="155" t="s">
        <v>1706</v>
      </c>
      <c r="P532" s="155" t="s">
        <v>1707</v>
      </c>
      <c r="Q532" s="155" t="s">
        <v>1708</v>
      </c>
      <c r="R532" s="157"/>
      <c r="S532" s="157"/>
      <c r="T532" s="155" t="s">
        <v>1709</v>
      </c>
      <c r="U532" s="158" t="s">
        <v>287</v>
      </c>
      <c r="V532" s="158"/>
      <c r="W532" s="158"/>
      <c r="X532" s="158" t="s">
        <v>648</v>
      </c>
      <c r="Y532" s="158">
        <v>0.02</v>
      </c>
      <c r="Z532" s="158">
        <v>49</v>
      </c>
      <c r="AA532" s="158">
        <v>69</v>
      </c>
      <c r="AB532" s="158">
        <v>94</v>
      </c>
      <c r="AC532" s="158">
        <v>95</v>
      </c>
      <c r="AD532" s="158" t="s">
        <v>1464</v>
      </c>
      <c r="AE532" s="158" t="s">
        <v>273</v>
      </c>
      <c r="AF532" s="157"/>
    </row>
    <row r="533" spans="1:32" s="137" customFormat="1" ht="30.75" customHeight="1" x14ac:dyDescent="0.25">
      <c r="A533" s="160">
        <v>11037</v>
      </c>
      <c r="B533" s="159" t="s">
        <v>1710</v>
      </c>
      <c r="C533" s="159" t="s">
        <v>1711</v>
      </c>
      <c r="D533" s="159" t="s">
        <v>1649</v>
      </c>
      <c r="E533" s="175">
        <v>1</v>
      </c>
      <c r="F533" s="158" t="s">
        <v>635</v>
      </c>
      <c r="G533" s="163"/>
      <c r="H533" s="159" t="s">
        <v>1655</v>
      </c>
      <c r="I533" s="159"/>
      <c r="J533" s="159"/>
      <c r="K533" s="159"/>
      <c r="L533" s="159" t="s">
        <v>1712</v>
      </c>
      <c r="M533" s="157"/>
      <c r="N533" s="157"/>
      <c r="O533" s="157"/>
      <c r="P533" s="157"/>
      <c r="Q533" s="157"/>
      <c r="R533" s="157"/>
      <c r="S533" s="157"/>
      <c r="T533" s="157"/>
      <c r="U533" s="157"/>
      <c r="V533" s="157"/>
      <c r="W533" s="157"/>
      <c r="X533" s="158" t="s">
        <v>676</v>
      </c>
      <c r="Y533" s="158">
        <v>0.02</v>
      </c>
      <c r="Z533" s="158">
        <v>49</v>
      </c>
      <c r="AA533" s="158">
        <v>69</v>
      </c>
      <c r="AB533" s="158">
        <v>94</v>
      </c>
      <c r="AC533" s="158">
        <v>95</v>
      </c>
      <c r="AD533" s="158" t="s">
        <v>1464</v>
      </c>
      <c r="AE533" s="158" t="s">
        <v>273</v>
      </c>
      <c r="AF533" s="157"/>
    </row>
    <row r="534" spans="1:32" s="137" customFormat="1" ht="30.75" customHeight="1" x14ac:dyDescent="0.25">
      <c r="A534" s="160">
        <v>11038</v>
      </c>
      <c r="B534" s="159" t="s">
        <v>1713</v>
      </c>
      <c r="C534" s="159" t="s">
        <v>1714</v>
      </c>
      <c r="D534" s="159" t="s">
        <v>1649</v>
      </c>
      <c r="E534" s="175">
        <v>1</v>
      </c>
      <c r="F534" s="158" t="s">
        <v>635</v>
      </c>
      <c r="G534" s="158" t="s">
        <v>635</v>
      </c>
      <c r="H534" s="159" t="s">
        <v>1715</v>
      </c>
      <c r="I534" s="159"/>
      <c r="J534" s="159" t="s">
        <v>1652</v>
      </c>
      <c r="K534" s="159"/>
      <c r="L534" s="159" t="s">
        <v>1716</v>
      </c>
      <c r="M534" s="157"/>
      <c r="N534" s="157"/>
      <c r="O534" s="157"/>
      <c r="P534" s="157"/>
      <c r="Q534" s="157"/>
      <c r="R534" s="157"/>
      <c r="S534" s="157"/>
      <c r="T534" s="157"/>
      <c r="U534" s="157"/>
      <c r="V534" s="157"/>
      <c r="W534" s="157"/>
      <c r="X534" s="158" t="s">
        <v>329</v>
      </c>
      <c r="Y534" s="158" t="s">
        <v>270</v>
      </c>
      <c r="Z534" s="158" t="s">
        <v>271</v>
      </c>
      <c r="AA534" s="158" t="s">
        <v>271</v>
      </c>
      <c r="AB534" s="158" t="s">
        <v>271</v>
      </c>
      <c r="AC534" s="158" t="s">
        <v>271</v>
      </c>
      <c r="AD534" s="158" t="s">
        <v>1464</v>
      </c>
      <c r="AE534" s="158" t="s">
        <v>273</v>
      </c>
      <c r="AF534" s="157"/>
    </row>
    <row r="535" spans="1:32" s="137" customFormat="1" ht="30.75" customHeight="1" x14ac:dyDescent="0.25">
      <c r="A535" s="160">
        <v>11039</v>
      </c>
      <c r="B535" s="159" t="s">
        <v>1717</v>
      </c>
      <c r="C535" s="159" t="s">
        <v>1718</v>
      </c>
      <c r="D535" s="159" t="s">
        <v>1649</v>
      </c>
      <c r="E535" s="175">
        <v>2</v>
      </c>
      <c r="F535" s="158" t="s">
        <v>635</v>
      </c>
      <c r="G535" s="163"/>
      <c r="H535" s="159" t="s">
        <v>1655</v>
      </c>
      <c r="I535" s="159"/>
      <c r="J535" s="159" t="s">
        <v>1692</v>
      </c>
      <c r="K535" s="159"/>
      <c r="L535" s="159"/>
      <c r="M535" s="157"/>
      <c r="N535" s="157"/>
      <c r="O535" s="157"/>
      <c r="P535" s="157"/>
      <c r="Q535" s="157"/>
      <c r="R535" s="157"/>
      <c r="S535" s="157"/>
      <c r="T535" s="157"/>
      <c r="U535" s="157"/>
      <c r="V535" s="157"/>
      <c r="W535" s="157"/>
      <c r="X535" s="158" t="s">
        <v>329</v>
      </c>
      <c r="Y535" s="158" t="s">
        <v>270</v>
      </c>
      <c r="Z535" s="158" t="s">
        <v>271</v>
      </c>
      <c r="AA535" s="158" t="s">
        <v>271</v>
      </c>
      <c r="AB535" s="158" t="s">
        <v>271</v>
      </c>
      <c r="AC535" s="158" t="s">
        <v>271</v>
      </c>
      <c r="AD535" s="158" t="s">
        <v>1464</v>
      </c>
      <c r="AE535" s="158" t="s">
        <v>273</v>
      </c>
      <c r="AF535" s="157"/>
    </row>
    <row r="536" spans="1:32" s="137" customFormat="1" ht="30.75" customHeight="1" x14ac:dyDescent="0.25">
      <c r="A536" s="160">
        <v>11040</v>
      </c>
      <c r="B536" s="155" t="s">
        <v>1719</v>
      </c>
      <c r="C536" s="155" t="s">
        <v>1720</v>
      </c>
      <c r="D536" s="159" t="s">
        <v>1649</v>
      </c>
      <c r="E536" s="175">
        <v>2</v>
      </c>
      <c r="F536" s="158" t="s">
        <v>635</v>
      </c>
      <c r="G536" s="158" t="s">
        <v>635</v>
      </c>
      <c r="H536" s="159" t="s">
        <v>1655</v>
      </c>
      <c r="I536" s="159"/>
      <c r="J536" s="159" t="s">
        <v>1692</v>
      </c>
      <c r="K536" s="159"/>
      <c r="L536" s="159"/>
      <c r="M536" s="159" t="s">
        <v>1721</v>
      </c>
      <c r="N536" s="157"/>
      <c r="O536" s="155" t="s">
        <v>1722</v>
      </c>
      <c r="P536" s="157" t="s">
        <v>1723</v>
      </c>
      <c r="Q536" s="157"/>
      <c r="R536" s="157"/>
      <c r="S536" s="157"/>
      <c r="T536" s="159" t="s">
        <v>1723</v>
      </c>
      <c r="U536" s="158" t="s">
        <v>287</v>
      </c>
      <c r="V536" s="158"/>
      <c r="W536" s="158"/>
      <c r="X536" s="158" t="s">
        <v>676</v>
      </c>
      <c r="Y536" s="158">
        <v>0.02</v>
      </c>
      <c r="Z536" s="158" t="s">
        <v>271</v>
      </c>
      <c r="AA536" s="158" t="s">
        <v>271</v>
      </c>
      <c r="AB536" s="158" t="s">
        <v>271</v>
      </c>
      <c r="AC536" s="158" t="s">
        <v>271</v>
      </c>
      <c r="AD536" s="158" t="s">
        <v>1464</v>
      </c>
      <c r="AE536" s="158" t="s">
        <v>273</v>
      </c>
      <c r="AF536" s="157"/>
    </row>
    <row r="537" spans="1:32" s="137" customFormat="1" ht="30.75" customHeight="1" x14ac:dyDescent="0.25">
      <c r="A537" s="160">
        <v>11041</v>
      </c>
      <c r="B537" s="159" t="s">
        <v>1724</v>
      </c>
      <c r="C537" s="159" t="s">
        <v>1725</v>
      </c>
      <c r="D537" s="159" t="s">
        <v>1649</v>
      </c>
      <c r="E537" s="175">
        <v>1</v>
      </c>
      <c r="F537" s="158" t="s">
        <v>635</v>
      </c>
      <c r="G537" s="158"/>
      <c r="H537" s="159" t="s">
        <v>1655</v>
      </c>
      <c r="I537" s="169"/>
      <c r="J537" s="169"/>
      <c r="K537" s="169"/>
      <c r="L537" s="169"/>
      <c r="M537" s="157"/>
      <c r="N537" s="157"/>
      <c r="O537" s="157"/>
      <c r="P537" s="157"/>
      <c r="Q537" s="157"/>
      <c r="R537" s="157"/>
      <c r="S537" s="157"/>
      <c r="T537" s="157"/>
      <c r="U537" s="157"/>
      <c r="V537" s="157"/>
      <c r="W537" s="157"/>
      <c r="X537" s="158" t="s">
        <v>329</v>
      </c>
      <c r="Y537" s="158" t="s">
        <v>270</v>
      </c>
      <c r="Z537" s="158">
        <v>49</v>
      </c>
      <c r="AA537" s="158">
        <v>69</v>
      </c>
      <c r="AB537" s="158">
        <v>94</v>
      </c>
      <c r="AC537" s="158">
        <v>95</v>
      </c>
      <c r="AD537" s="158" t="s">
        <v>1464</v>
      </c>
      <c r="AE537" s="158" t="s">
        <v>273</v>
      </c>
      <c r="AF537" s="157"/>
    </row>
    <row r="538" spans="1:32" s="137" customFormat="1" ht="30.75" customHeight="1" x14ac:dyDescent="0.25">
      <c r="A538" s="160">
        <v>11042</v>
      </c>
      <c r="B538" s="159" t="s">
        <v>1726</v>
      </c>
      <c r="C538" s="159" t="s">
        <v>1727</v>
      </c>
      <c r="D538" s="159" t="s">
        <v>1649</v>
      </c>
      <c r="E538" s="175">
        <v>1</v>
      </c>
      <c r="F538" s="158" t="s">
        <v>635</v>
      </c>
      <c r="G538" s="158"/>
      <c r="H538" s="159" t="s">
        <v>381</v>
      </c>
      <c r="I538" s="159" t="s">
        <v>382</v>
      </c>
      <c r="J538" s="159" t="s">
        <v>382</v>
      </c>
      <c r="K538" s="159" t="s">
        <v>382</v>
      </c>
      <c r="L538" s="159" t="s">
        <v>1728</v>
      </c>
      <c r="M538" s="157"/>
      <c r="N538" s="157"/>
      <c r="O538" s="157"/>
      <c r="P538" s="157"/>
      <c r="Q538" s="157"/>
      <c r="R538" s="157"/>
      <c r="S538" s="157"/>
      <c r="T538" s="157"/>
      <c r="U538" s="157"/>
      <c r="V538" s="157"/>
      <c r="W538" s="157"/>
      <c r="X538" s="158" t="s">
        <v>676</v>
      </c>
      <c r="Y538" s="158">
        <v>0.02</v>
      </c>
      <c r="Z538" s="158">
        <v>49</v>
      </c>
      <c r="AA538" s="158">
        <v>69</v>
      </c>
      <c r="AB538" s="158">
        <v>94</v>
      </c>
      <c r="AC538" s="158">
        <v>95</v>
      </c>
      <c r="AD538" s="158" t="s">
        <v>1464</v>
      </c>
      <c r="AE538" s="158" t="s">
        <v>273</v>
      </c>
      <c r="AF538" s="157"/>
    </row>
    <row r="539" spans="1:32" s="137" customFormat="1" ht="30.75" customHeight="1" x14ac:dyDescent="0.25">
      <c r="A539" s="160">
        <v>11044</v>
      </c>
      <c r="B539" s="159" t="s">
        <v>1729</v>
      </c>
      <c r="C539" s="159" t="s">
        <v>1730</v>
      </c>
      <c r="D539" s="159" t="s">
        <v>1649</v>
      </c>
      <c r="E539" s="168"/>
      <c r="F539" s="159"/>
      <c r="G539" s="159"/>
      <c r="H539" s="159" t="s">
        <v>223</v>
      </c>
      <c r="I539" s="154"/>
      <c r="J539" s="159" t="s">
        <v>1731</v>
      </c>
      <c r="K539" s="159"/>
      <c r="L539" s="159"/>
      <c r="M539" s="157"/>
      <c r="N539" s="157"/>
      <c r="O539" s="157"/>
      <c r="P539" s="157"/>
      <c r="Q539" s="157"/>
      <c r="R539" s="157"/>
      <c r="S539" s="157"/>
      <c r="T539" s="157"/>
      <c r="U539" s="157"/>
      <c r="V539" s="157"/>
      <c r="W539" s="157"/>
      <c r="X539" s="158" t="s">
        <v>269</v>
      </c>
      <c r="Y539" s="158" t="s">
        <v>270</v>
      </c>
      <c r="Z539" s="158" t="s">
        <v>271</v>
      </c>
      <c r="AA539" s="158" t="s">
        <v>271</v>
      </c>
      <c r="AB539" s="158" t="s">
        <v>271</v>
      </c>
      <c r="AC539" s="158" t="s">
        <v>271</v>
      </c>
      <c r="AD539" s="158" t="s">
        <v>1464</v>
      </c>
      <c r="AE539" s="158" t="s">
        <v>273</v>
      </c>
      <c r="AF539" s="157"/>
    </row>
    <row r="540" spans="1:32" s="137" customFormat="1" ht="30.75" customHeight="1" x14ac:dyDescent="0.25">
      <c r="A540" s="160">
        <v>11045</v>
      </c>
      <c r="B540" s="159" t="s">
        <v>1732</v>
      </c>
      <c r="C540" s="159" t="s">
        <v>1733</v>
      </c>
      <c r="D540" s="159" t="s">
        <v>1649</v>
      </c>
      <c r="E540" s="168"/>
      <c r="F540" s="159"/>
      <c r="G540" s="159"/>
      <c r="H540" s="159" t="s">
        <v>223</v>
      </c>
      <c r="I540" s="159"/>
      <c r="J540" s="159" t="s">
        <v>1731</v>
      </c>
      <c r="K540" s="159"/>
      <c r="L540" s="159"/>
      <c r="M540" s="157"/>
      <c r="N540" s="157"/>
      <c r="O540" s="157"/>
      <c r="P540" s="157"/>
      <c r="Q540" s="157"/>
      <c r="R540" s="157"/>
      <c r="S540" s="157"/>
      <c r="T540" s="157"/>
      <c r="U540" s="157"/>
      <c r="V540" s="157"/>
      <c r="W540" s="157"/>
      <c r="X540" s="158" t="s">
        <v>269</v>
      </c>
      <c r="Y540" s="158" t="s">
        <v>270</v>
      </c>
      <c r="Z540" s="158" t="s">
        <v>271</v>
      </c>
      <c r="AA540" s="158" t="s">
        <v>271</v>
      </c>
      <c r="AB540" s="158" t="s">
        <v>271</v>
      </c>
      <c r="AC540" s="158" t="s">
        <v>271</v>
      </c>
      <c r="AD540" s="158" t="s">
        <v>1464</v>
      </c>
      <c r="AE540" s="158" t="s">
        <v>273</v>
      </c>
      <c r="AF540" s="157"/>
    </row>
    <row r="541" spans="1:32" s="137" customFormat="1" ht="30.75" customHeight="1" x14ac:dyDescent="0.25">
      <c r="A541" s="160">
        <v>11046</v>
      </c>
      <c r="B541" s="159" t="s">
        <v>1734</v>
      </c>
      <c r="C541" s="159" t="s">
        <v>1735</v>
      </c>
      <c r="D541" s="159" t="s">
        <v>1649</v>
      </c>
      <c r="E541" s="168"/>
      <c r="F541" s="159"/>
      <c r="G541" s="159"/>
      <c r="H541" s="159" t="s">
        <v>223</v>
      </c>
      <c r="I541" s="159"/>
      <c r="J541" s="159" t="s">
        <v>1731</v>
      </c>
      <c r="K541" s="159"/>
      <c r="L541" s="159"/>
      <c r="M541" s="157"/>
      <c r="N541" s="157"/>
      <c r="O541" s="157"/>
      <c r="P541" s="157"/>
      <c r="Q541" s="157"/>
      <c r="R541" s="157"/>
      <c r="S541" s="157"/>
      <c r="T541" s="157"/>
      <c r="U541" s="157"/>
      <c r="V541" s="157"/>
      <c r="W541" s="157"/>
      <c r="X541" s="158" t="s">
        <v>269</v>
      </c>
      <c r="Y541" s="158" t="s">
        <v>270</v>
      </c>
      <c r="Z541" s="158" t="s">
        <v>271</v>
      </c>
      <c r="AA541" s="158" t="s">
        <v>271</v>
      </c>
      <c r="AB541" s="158" t="s">
        <v>271</v>
      </c>
      <c r="AC541" s="158" t="s">
        <v>271</v>
      </c>
      <c r="AD541" s="158" t="s">
        <v>1464</v>
      </c>
      <c r="AE541" s="158" t="s">
        <v>273</v>
      </c>
      <c r="AF541" s="157"/>
    </row>
    <row r="542" spans="1:32" s="137" customFormat="1" ht="30.75" customHeight="1" x14ac:dyDescent="0.25">
      <c r="A542" s="160">
        <v>11047</v>
      </c>
      <c r="B542" s="159" t="s">
        <v>1736</v>
      </c>
      <c r="C542" s="159" t="s">
        <v>1737</v>
      </c>
      <c r="D542" s="159" t="s">
        <v>1649</v>
      </c>
      <c r="E542" s="168"/>
      <c r="F542" s="159"/>
      <c r="G542" s="159"/>
      <c r="H542" s="159" t="s">
        <v>223</v>
      </c>
      <c r="I542" s="154" t="s">
        <v>1738</v>
      </c>
      <c r="J542" s="159" t="s">
        <v>1731</v>
      </c>
      <c r="K542" s="159"/>
      <c r="L542" s="159" t="s">
        <v>1739</v>
      </c>
      <c r="M542" s="157"/>
      <c r="N542" s="157"/>
      <c r="O542" s="157"/>
      <c r="P542" s="157"/>
      <c r="Q542" s="157"/>
      <c r="R542" s="157"/>
      <c r="S542" s="157"/>
      <c r="T542" s="157"/>
      <c r="U542" s="157"/>
      <c r="V542" s="157"/>
      <c r="W542" s="157"/>
      <c r="X542" s="158" t="s">
        <v>269</v>
      </c>
      <c r="Y542" s="158" t="s">
        <v>270</v>
      </c>
      <c r="Z542" s="158" t="s">
        <v>271</v>
      </c>
      <c r="AA542" s="158" t="s">
        <v>271</v>
      </c>
      <c r="AB542" s="158" t="s">
        <v>271</v>
      </c>
      <c r="AC542" s="158" t="s">
        <v>271</v>
      </c>
      <c r="AD542" s="158" t="s">
        <v>1464</v>
      </c>
      <c r="AE542" s="158" t="s">
        <v>273</v>
      </c>
      <c r="AF542" s="157"/>
    </row>
    <row r="543" spans="1:32" s="137" customFormat="1" ht="30.75" customHeight="1" x14ac:dyDescent="0.25">
      <c r="A543" s="160">
        <v>11048</v>
      </c>
      <c r="B543" s="159" t="s">
        <v>1740</v>
      </c>
      <c r="C543" s="159" t="s">
        <v>1741</v>
      </c>
      <c r="D543" s="159" t="s">
        <v>1649</v>
      </c>
      <c r="E543" s="168"/>
      <c r="F543" s="159"/>
      <c r="G543" s="159"/>
      <c r="H543" s="159" t="s">
        <v>381</v>
      </c>
      <c r="I543" s="159" t="s">
        <v>382</v>
      </c>
      <c r="J543" s="159" t="s">
        <v>382</v>
      </c>
      <c r="K543" s="159" t="s">
        <v>382</v>
      </c>
      <c r="L543" s="159"/>
      <c r="M543" s="157"/>
      <c r="N543" s="157"/>
      <c r="O543" s="157"/>
      <c r="P543" s="157"/>
      <c r="Q543" s="157"/>
      <c r="R543" s="157"/>
      <c r="S543" s="157"/>
      <c r="T543" s="157"/>
      <c r="U543" s="157"/>
      <c r="V543" s="157"/>
      <c r="W543" s="157"/>
      <c r="X543" s="158" t="s">
        <v>269</v>
      </c>
      <c r="Y543" s="158" t="s">
        <v>270</v>
      </c>
      <c r="Z543" s="158" t="s">
        <v>271</v>
      </c>
      <c r="AA543" s="158" t="s">
        <v>271</v>
      </c>
      <c r="AB543" s="158" t="s">
        <v>271</v>
      </c>
      <c r="AC543" s="158" t="s">
        <v>271</v>
      </c>
      <c r="AD543" s="158" t="s">
        <v>1464</v>
      </c>
      <c r="AE543" s="158" t="s">
        <v>273</v>
      </c>
      <c r="AF543" s="157"/>
    </row>
    <row r="544" spans="1:32" s="137" customFormat="1" ht="30.75" customHeight="1" x14ac:dyDescent="0.25">
      <c r="A544" s="160">
        <v>11049</v>
      </c>
      <c r="B544" s="159" t="s">
        <v>1742</v>
      </c>
      <c r="C544" s="159" t="s">
        <v>1743</v>
      </c>
      <c r="D544" s="159" t="s">
        <v>1649</v>
      </c>
      <c r="E544" s="168"/>
      <c r="F544" s="159"/>
      <c r="G544" s="159"/>
      <c r="H544" s="159" t="s">
        <v>223</v>
      </c>
      <c r="I544" s="154" t="s">
        <v>1744</v>
      </c>
      <c r="J544" s="159"/>
      <c r="K544" s="159"/>
      <c r="L544" s="159"/>
      <c r="M544" s="157"/>
      <c r="N544" s="157"/>
      <c r="O544" s="157"/>
      <c r="P544" s="157"/>
      <c r="Q544" s="157"/>
      <c r="R544" s="157"/>
      <c r="S544" s="157"/>
      <c r="T544" s="157"/>
      <c r="U544" s="157"/>
      <c r="V544" s="157"/>
      <c r="W544" s="157"/>
      <c r="X544" s="158" t="s">
        <v>269</v>
      </c>
      <c r="Y544" s="158" t="s">
        <v>270</v>
      </c>
      <c r="Z544" s="158" t="s">
        <v>271</v>
      </c>
      <c r="AA544" s="158" t="s">
        <v>271</v>
      </c>
      <c r="AB544" s="158" t="s">
        <v>271</v>
      </c>
      <c r="AC544" s="158" t="s">
        <v>271</v>
      </c>
      <c r="AD544" s="158" t="s">
        <v>1464</v>
      </c>
      <c r="AE544" s="158" t="s">
        <v>273</v>
      </c>
      <c r="AF544" s="157"/>
    </row>
    <row r="545" spans="1:32" s="137" customFormat="1" ht="30.75" customHeight="1" x14ac:dyDescent="0.25">
      <c r="A545" s="160">
        <v>11050</v>
      </c>
      <c r="B545" s="159" t="s">
        <v>1745</v>
      </c>
      <c r="C545" s="159" t="s">
        <v>1746</v>
      </c>
      <c r="D545" s="159" t="s">
        <v>1649</v>
      </c>
      <c r="E545" s="168"/>
      <c r="F545" s="159"/>
      <c r="G545" s="159"/>
      <c r="H545" s="159" t="s">
        <v>223</v>
      </c>
      <c r="I545" s="154" t="s">
        <v>1744</v>
      </c>
      <c r="J545" s="159"/>
      <c r="K545" s="159"/>
      <c r="L545" s="159"/>
      <c r="M545" s="157"/>
      <c r="N545" s="157"/>
      <c r="O545" s="157"/>
      <c r="P545" s="157"/>
      <c r="Q545" s="157"/>
      <c r="R545" s="157"/>
      <c r="S545" s="157"/>
      <c r="T545" s="157"/>
      <c r="U545" s="157"/>
      <c r="V545" s="157"/>
      <c r="W545" s="157"/>
      <c r="X545" s="158" t="s">
        <v>269</v>
      </c>
      <c r="Y545" s="158" t="s">
        <v>270</v>
      </c>
      <c r="Z545" s="158" t="s">
        <v>271</v>
      </c>
      <c r="AA545" s="158" t="s">
        <v>271</v>
      </c>
      <c r="AB545" s="158" t="s">
        <v>271</v>
      </c>
      <c r="AC545" s="158" t="s">
        <v>271</v>
      </c>
      <c r="AD545" s="158" t="s">
        <v>1464</v>
      </c>
      <c r="AE545" s="158" t="s">
        <v>273</v>
      </c>
      <c r="AF545" s="157"/>
    </row>
    <row r="546" spans="1:32" s="137" customFormat="1" ht="30.75" customHeight="1" x14ac:dyDescent="0.25">
      <c r="A546" s="160">
        <v>11051</v>
      </c>
      <c r="B546" s="159" t="s">
        <v>1747</v>
      </c>
      <c r="C546" s="159" t="s">
        <v>1748</v>
      </c>
      <c r="D546" s="159" t="s">
        <v>1649</v>
      </c>
      <c r="E546" s="168"/>
      <c r="F546" s="159"/>
      <c r="G546" s="159"/>
      <c r="H546" s="159" t="s">
        <v>223</v>
      </c>
      <c r="I546" s="154" t="s">
        <v>1744</v>
      </c>
      <c r="J546" s="159"/>
      <c r="K546" s="159"/>
      <c r="L546" s="159"/>
      <c r="M546" s="157"/>
      <c r="N546" s="157"/>
      <c r="O546" s="157"/>
      <c r="P546" s="157"/>
      <c r="Q546" s="157"/>
      <c r="R546" s="157"/>
      <c r="S546" s="157"/>
      <c r="T546" s="157"/>
      <c r="U546" s="157"/>
      <c r="V546" s="157"/>
      <c r="W546" s="157"/>
      <c r="X546" s="158" t="s">
        <v>269</v>
      </c>
      <c r="Y546" s="158" t="s">
        <v>270</v>
      </c>
      <c r="Z546" s="158" t="s">
        <v>271</v>
      </c>
      <c r="AA546" s="158" t="s">
        <v>271</v>
      </c>
      <c r="AB546" s="158" t="s">
        <v>271</v>
      </c>
      <c r="AC546" s="158" t="s">
        <v>271</v>
      </c>
      <c r="AD546" s="158" t="s">
        <v>1464</v>
      </c>
      <c r="AE546" s="158" t="s">
        <v>273</v>
      </c>
      <c r="AF546" s="157"/>
    </row>
    <row r="547" spans="1:32" s="137" customFormat="1" ht="30.75" customHeight="1" x14ac:dyDescent="0.25">
      <c r="A547" s="160">
        <v>11052</v>
      </c>
      <c r="B547" s="159" t="s">
        <v>1749</v>
      </c>
      <c r="C547" s="159" t="s">
        <v>1750</v>
      </c>
      <c r="D547" s="159" t="s">
        <v>1649</v>
      </c>
      <c r="E547" s="168"/>
      <c r="F547" s="159"/>
      <c r="G547" s="159"/>
      <c r="H547" s="159" t="s">
        <v>223</v>
      </c>
      <c r="I547" s="154" t="s">
        <v>1751</v>
      </c>
      <c r="J547" s="159"/>
      <c r="K547" s="159"/>
      <c r="L547" s="159"/>
      <c r="M547" s="157"/>
      <c r="N547" s="157"/>
      <c r="O547" s="157"/>
      <c r="P547" s="157"/>
      <c r="Q547" s="157"/>
      <c r="R547" s="157"/>
      <c r="S547" s="157"/>
      <c r="T547" s="157"/>
      <c r="U547" s="157"/>
      <c r="V547" s="157"/>
      <c r="W547" s="157"/>
      <c r="X547" s="158" t="s">
        <v>269</v>
      </c>
      <c r="Y547" s="158" t="s">
        <v>270</v>
      </c>
      <c r="Z547" s="158" t="s">
        <v>271</v>
      </c>
      <c r="AA547" s="158" t="s">
        <v>271</v>
      </c>
      <c r="AB547" s="158" t="s">
        <v>271</v>
      </c>
      <c r="AC547" s="158" t="s">
        <v>271</v>
      </c>
      <c r="AD547" s="158" t="s">
        <v>1464</v>
      </c>
      <c r="AE547" s="158" t="s">
        <v>273</v>
      </c>
      <c r="AF547" s="157"/>
    </row>
    <row r="548" spans="1:32" s="137" customFormat="1" ht="30.75" customHeight="1" x14ac:dyDescent="0.25">
      <c r="A548" s="160">
        <v>11053</v>
      </c>
      <c r="B548" s="159" t="s">
        <v>1752</v>
      </c>
      <c r="C548" s="159" t="s">
        <v>1753</v>
      </c>
      <c r="D548" s="159" t="s">
        <v>1649</v>
      </c>
      <c r="E548" s="168"/>
      <c r="F548" s="159"/>
      <c r="G548" s="159"/>
      <c r="H548" s="159" t="s">
        <v>223</v>
      </c>
      <c r="I548" s="159" t="s">
        <v>1754</v>
      </c>
      <c r="J548" s="159"/>
      <c r="K548" s="159"/>
      <c r="L548" s="159" t="s">
        <v>1755</v>
      </c>
      <c r="M548" s="157"/>
      <c r="N548" s="157"/>
      <c r="O548" s="157"/>
      <c r="P548" s="157"/>
      <c r="Q548" s="157"/>
      <c r="R548" s="157"/>
      <c r="S548" s="157"/>
      <c r="T548" s="157"/>
      <c r="U548" s="157"/>
      <c r="V548" s="157"/>
      <c r="W548" s="157"/>
      <c r="X548" s="158" t="s">
        <v>269</v>
      </c>
      <c r="Y548" s="158" t="s">
        <v>270</v>
      </c>
      <c r="Z548" s="158" t="s">
        <v>271</v>
      </c>
      <c r="AA548" s="158" t="s">
        <v>271</v>
      </c>
      <c r="AB548" s="158" t="s">
        <v>271</v>
      </c>
      <c r="AC548" s="158" t="s">
        <v>271</v>
      </c>
      <c r="AD548" s="158" t="s">
        <v>1464</v>
      </c>
      <c r="AE548" s="158" t="s">
        <v>273</v>
      </c>
      <c r="AF548" s="157"/>
    </row>
    <row r="549" spans="1:32" s="137" customFormat="1" ht="30.75" customHeight="1" x14ac:dyDescent="0.25">
      <c r="A549" s="160">
        <v>11055</v>
      </c>
      <c r="B549" s="159" t="s">
        <v>1756</v>
      </c>
      <c r="C549" s="159" t="s">
        <v>1757</v>
      </c>
      <c r="D549" s="159" t="s">
        <v>1649</v>
      </c>
      <c r="E549" s="168"/>
      <c r="F549" s="159"/>
      <c r="G549" s="159"/>
      <c r="H549" s="159" t="s">
        <v>223</v>
      </c>
      <c r="I549" s="159" t="s">
        <v>1758</v>
      </c>
      <c r="J549" s="159"/>
      <c r="K549" s="159"/>
      <c r="L549" s="159"/>
      <c r="M549" s="157"/>
      <c r="N549" s="157"/>
      <c r="O549" s="157"/>
      <c r="P549" s="157"/>
      <c r="Q549" s="157"/>
      <c r="R549" s="157"/>
      <c r="S549" s="157"/>
      <c r="T549" s="157"/>
      <c r="U549" s="157"/>
      <c r="V549" s="157"/>
      <c r="W549" s="157"/>
      <c r="X549" s="158" t="s">
        <v>269</v>
      </c>
      <c r="Y549" s="158" t="s">
        <v>270</v>
      </c>
      <c r="Z549" s="158" t="s">
        <v>271</v>
      </c>
      <c r="AA549" s="158" t="s">
        <v>271</v>
      </c>
      <c r="AB549" s="158" t="s">
        <v>271</v>
      </c>
      <c r="AC549" s="158" t="s">
        <v>271</v>
      </c>
      <c r="AD549" s="158" t="s">
        <v>1464</v>
      </c>
      <c r="AE549" s="158" t="s">
        <v>273</v>
      </c>
      <c r="AF549" s="157"/>
    </row>
    <row r="550" spans="1:32" s="137" customFormat="1" ht="30.75" customHeight="1" x14ac:dyDescent="0.25">
      <c r="A550" s="160">
        <v>11056</v>
      </c>
      <c r="B550" s="159" t="s">
        <v>1759</v>
      </c>
      <c r="C550" s="159" t="s">
        <v>1760</v>
      </c>
      <c r="D550" s="159" t="s">
        <v>1649</v>
      </c>
      <c r="E550" s="168"/>
      <c r="F550" s="159"/>
      <c r="G550" s="159"/>
      <c r="H550" s="159" t="s">
        <v>223</v>
      </c>
      <c r="I550" s="159" t="s">
        <v>1761</v>
      </c>
      <c r="J550" s="159"/>
      <c r="K550" s="159"/>
      <c r="L550" s="159" t="s">
        <v>1762</v>
      </c>
      <c r="M550" s="157"/>
      <c r="N550" s="157"/>
      <c r="O550" s="157"/>
      <c r="P550" s="157"/>
      <c r="Q550" s="157"/>
      <c r="R550" s="157"/>
      <c r="S550" s="157"/>
      <c r="T550" s="157"/>
      <c r="U550" s="157"/>
      <c r="V550" s="157"/>
      <c r="W550" s="157"/>
      <c r="X550" s="158" t="s">
        <v>269</v>
      </c>
      <c r="Y550" s="158" t="s">
        <v>270</v>
      </c>
      <c r="Z550" s="158" t="s">
        <v>271</v>
      </c>
      <c r="AA550" s="158" t="s">
        <v>271</v>
      </c>
      <c r="AB550" s="158" t="s">
        <v>271</v>
      </c>
      <c r="AC550" s="158" t="s">
        <v>271</v>
      </c>
      <c r="AD550" s="158" t="s">
        <v>1464</v>
      </c>
      <c r="AE550" s="158" t="s">
        <v>273</v>
      </c>
      <c r="AF550" s="157"/>
    </row>
    <row r="551" spans="1:32" s="137" customFormat="1" ht="30.75" customHeight="1" x14ac:dyDescent="0.25">
      <c r="A551" s="160">
        <v>11057</v>
      </c>
      <c r="B551" s="159" t="s">
        <v>1763</v>
      </c>
      <c r="C551" s="159" t="s">
        <v>1764</v>
      </c>
      <c r="D551" s="159" t="s">
        <v>1649</v>
      </c>
      <c r="E551" s="168"/>
      <c r="F551" s="159"/>
      <c r="G551" s="159"/>
      <c r="H551" s="159" t="s">
        <v>223</v>
      </c>
      <c r="I551" s="159" t="s">
        <v>1765</v>
      </c>
      <c r="J551" s="159"/>
      <c r="K551" s="159"/>
      <c r="L551" s="159" t="s">
        <v>1766</v>
      </c>
      <c r="M551" s="157"/>
      <c r="N551" s="157"/>
      <c r="O551" s="157"/>
      <c r="P551" s="157"/>
      <c r="Q551" s="157"/>
      <c r="R551" s="157"/>
      <c r="S551" s="157"/>
      <c r="T551" s="157"/>
      <c r="U551" s="157"/>
      <c r="V551" s="157"/>
      <c r="W551" s="157"/>
      <c r="X551" s="158" t="s">
        <v>269</v>
      </c>
      <c r="Y551" s="158" t="s">
        <v>270</v>
      </c>
      <c r="Z551" s="158" t="s">
        <v>271</v>
      </c>
      <c r="AA551" s="158" t="s">
        <v>271</v>
      </c>
      <c r="AB551" s="158" t="s">
        <v>271</v>
      </c>
      <c r="AC551" s="158" t="s">
        <v>271</v>
      </c>
      <c r="AD551" s="158" t="s">
        <v>1464</v>
      </c>
      <c r="AE551" s="158" t="s">
        <v>273</v>
      </c>
      <c r="AF551" s="157"/>
    </row>
    <row r="552" spans="1:32" s="137" customFormat="1" ht="30.75" customHeight="1" x14ac:dyDescent="0.25">
      <c r="A552" s="160">
        <v>11058</v>
      </c>
      <c r="B552" s="159" t="s">
        <v>1767</v>
      </c>
      <c r="C552" s="159" t="s">
        <v>1768</v>
      </c>
      <c r="D552" s="159" t="s">
        <v>1649</v>
      </c>
      <c r="E552" s="168"/>
      <c r="F552" s="159"/>
      <c r="G552" s="159"/>
      <c r="H552" s="159" t="s">
        <v>223</v>
      </c>
      <c r="I552" s="159" t="s">
        <v>1769</v>
      </c>
      <c r="J552" s="159"/>
      <c r="K552" s="159"/>
      <c r="L552" s="159" t="s">
        <v>1770</v>
      </c>
      <c r="M552" s="157"/>
      <c r="N552" s="157"/>
      <c r="O552" s="157"/>
      <c r="P552" s="157"/>
      <c r="Q552" s="157"/>
      <c r="R552" s="157"/>
      <c r="S552" s="157"/>
      <c r="T552" s="157"/>
      <c r="U552" s="157"/>
      <c r="V552" s="157"/>
      <c r="W552" s="157"/>
      <c r="X552" s="158" t="s">
        <v>269</v>
      </c>
      <c r="Y552" s="158" t="s">
        <v>270</v>
      </c>
      <c r="Z552" s="158" t="s">
        <v>271</v>
      </c>
      <c r="AA552" s="158" t="s">
        <v>271</v>
      </c>
      <c r="AB552" s="158" t="s">
        <v>271</v>
      </c>
      <c r="AC552" s="158" t="s">
        <v>271</v>
      </c>
      <c r="AD552" s="158" t="s">
        <v>1464</v>
      </c>
      <c r="AE552" s="158" t="s">
        <v>273</v>
      </c>
      <c r="AF552" s="157"/>
    </row>
    <row r="553" spans="1:32" s="137" customFormat="1" ht="30.75" customHeight="1" x14ac:dyDescent="0.25">
      <c r="A553" s="160">
        <v>11059</v>
      </c>
      <c r="B553" s="159" t="s">
        <v>1771</v>
      </c>
      <c r="C553" s="159" t="s">
        <v>1772</v>
      </c>
      <c r="D553" s="159" t="s">
        <v>1649</v>
      </c>
      <c r="E553" s="168"/>
      <c r="F553" s="159"/>
      <c r="G553" s="159"/>
      <c r="H553" s="159" t="s">
        <v>223</v>
      </c>
      <c r="I553" s="159" t="s">
        <v>1769</v>
      </c>
      <c r="J553" s="159"/>
      <c r="K553" s="159"/>
      <c r="L553" s="159"/>
      <c r="M553" s="157"/>
      <c r="N553" s="157"/>
      <c r="O553" s="157"/>
      <c r="P553" s="157"/>
      <c r="Q553" s="157"/>
      <c r="R553" s="157"/>
      <c r="S553" s="157"/>
      <c r="T553" s="157"/>
      <c r="U553" s="157"/>
      <c r="V553" s="157"/>
      <c r="W553" s="157"/>
      <c r="X553" s="158" t="s">
        <v>269</v>
      </c>
      <c r="Y553" s="158" t="s">
        <v>270</v>
      </c>
      <c r="Z553" s="158" t="s">
        <v>271</v>
      </c>
      <c r="AA553" s="158" t="s">
        <v>271</v>
      </c>
      <c r="AB553" s="158" t="s">
        <v>271</v>
      </c>
      <c r="AC553" s="158" t="s">
        <v>271</v>
      </c>
      <c r="AD553" s="158" t="s">
        <v>1464</v>
      </c>
      <c r="AE553" s="158" t="s">
        <v>273</v>
      </c>
      <c r="AF553" s="157"/>
    </row>
    <row r="554" spans="1:32" s="137" customFormat="1" ht="30.75" customHeight="1" x14ac:dyDescent="0.25">
      <c r="A554" s="160">
        <v>11060</v>
      </c>
      <c r="B554" s="159" t="s">
        <v>1773</v>
      </c>
      <c r="C554" s="159" t="s">
        <v>1774</v>
      </c>
      <c r="D554" s="159" t="s">
        <v>1649</v>
      </c>
      <c r="E554" s="168"/>
      <c r="F554" s="159"/>
      <c r="G554" s="159"/>
      <c r="H554" s="159" t="s">
        <v>223</v>
      </c>
      <c r="I554" s="159" t="s">
        <v>1769</v>
      </c>
      <c r="J554" s="159"/>
      <c r="K554" s="159"/>
      <c r="L554" s="159"/>
      <c r="M554" s="157"/>
      <c r="N554" s="157"/>
      <c r="O554" s="157"/>
      <c r="P554" s="157"/>
      <c r="Q554" s="157"/>
      <c r="R554" s="157"/>
      <c r="S554" s="157"/>
      <c r="T554" s="157"/>
      <c r="U554" s="157"/>
      <c r="V554" s="157"/>
      <c r="W554" s="157"/>
      <c r="X554" s="158" t="s">
        <v>269</v>
      </c>
      <c r="Y554" s="158" t="s">
        <v>270</v>
      </c>
      <c r="Z554" s="158" t="s">
        <v>271</v>
      </c>
      <c r="AA554" s="158" t="s">
        <v>271</v>
      </c>
      <c r="AB554" s="158" t="s">
        <v>271</v>
      </c>
      <c r="AC554" s="158" t="s">
        <v>271</v>
      </c>
      <c r="AD554" s="158" t="s">
        <v>1464</v>
      </c>
      <c r="AE554" s="158" t="s">
        <v>273</v>
      </c>
      <c r="AF554" s="157"/>
    </row>
    <row r="555" spans="1:32" s="137" customFormat="1" ht="30.75" customHeight="1" x14ac:dyDescent="0.25">
      <c r="A555" s="160">
        <v>11061</v>
      </c>
      <c r="B555" s="159" t="s">
        <v>1775</v>
      </c>
      <c r="C555" s="159" t="s">
        <v>1776</v>
      </c>
      <c r="D555" s="159" t="s">
        <v>1649</v>
      </c>
      <c r="E555" s="168"/>
      <c r="F555" s="159"/>
      <c r="G555" s="159"/>
      <c r="H555" s="159" t="s">
        <v>223</v>
      </c>
      <c r="I555" s="154" t="s">
        <v>1744</v>
      </c>
      <c r="J555" s="159"/>
      <c r="K555" s="159"/>
      <c r="L555" s="159"/>
      <c r="M555" s="157"/>
      <c r="N555" s="157"/>
      <c r="O555" s="157"/>
      <c r="P555" s="157"/>
      <c r="Q555" s="157"/>
      <c r="R555" s="157"/>
      <c r="S555" s="157"/>
      <c r="T555" s="157"/>
      <c r="U555" s="157"/>
      <c r="V555" s="157"/>
      <c r="W555" s="157"/>
      <c r="X555" s="158" t="s">
        <v>269</v>
      </c>
      <c r="Y555" s="158" t="s">
        <v>270</v>
      </c>
      <c r="Z555" s="158" t="s">
        <v>271</v>
      </c>
      <c r="AA555" s="158" t="s">
        <v>271</v>
      </c>
      <c r="AB555" s="158" t="s">
        <v>271</v>
      </c>
      <c r="AC555" s="158" t="s">
        <v>271</v>
      </c>
      <c r="AD555" s="158" t="s">
        <v>1464</v>
      </c>
      <c r="AE555" s="158" t="s">
        <v>273</v>
      </c>
      <c r="AF555" s="157"/>
    </row>
    <row r="556" spans="1:32" s="137" customFormat="1" ht="30.75" customHeight="1" x14ac:dyDescent="0.25">
      <c r="A556" s="160">
        <v>11062</v>
      </c>
      <c r="B556" s="159" t="s">
        <v>1777</v>
      </c>
      <c r="C556" s="159" t="s">
        <v>1778</v>
      </c>
      <c r="D556" s="159" t="s">
        <v>1649</v>
      </c>
      <c r="E556" s="168"/>
      <c r="F556" s="159"/>
      <c r="G556" s="159"/>
      <c r="H556" s="159" t="s">
        <v>223</v>
      </c>
      <c r="I556" s="159" t="s">
        <v>1769</v>
      </c>
      <c r="J556" s="159"/>
      <c r="K556" s="159"/>
      <c r="L556" s="159"/>
      <c r="M556" s="157"/>
      <c r="N556" s="157"/>
      <c r="O556" s="157"/>
      <c r="P556" s="157"/>
      <c r="Q556" s="157"/>
      <c r="R556" s="157"/>
      <c r="S556" s="157"/>
      <c r="T556" s="157"/>
      <c r="U556" s="157"/>
      <c r="V556" s="157"/>
      <c r="W556" s="157"/>
      <c r="X556" s="158" t="s">
        <v>269</v>
      </c>
      <c r="Y556" s="158" t="s">
        <v>270</v>
      </c>
      <c r="Z556" s="158" t="s">
        <v>271</v>
      </c>
      <c r="AA556" s="158" t="s">
        <v>271</v>
      </c>
      <c r="AB556" s="158" t="s">
        <v>271</v>
      </c>
      <c r="AC556" s="158" t="s">
        <v>271</v>
      </c>
      <c r="AD556" s="158" t="s">
        <v>1464</v>
      </c>
      <c r="AE556" s="158" t="s">
        <v>273</v>
      </c>
      <c r="AF556" s="157"/>
    </row>
    <row r="557" spans="1:32" s="137" customFormat="1" ht="30.75" customHeight="1" x14ac:dyDescent="0.25">
      <c r="A557" s="160">
        <v>11063</v>
      </c>
      <c r="B557" s="159" t="s">
        <v>1779</v>
      </c>
      <c r="C557" s="159" t="s">
        <v>1780</v>
      </c>
      <c r="D557" s="159" t="s">
        <v>1649</v>
      </c>
      <c r="E557" s="168"/>
      <c r="F557" s="159"/>
      <c r="G557" s="159"/>
      <c r="H557" s="159" t="s">
        <v>223</v>
      </c>
      <c r="I557" s="159" t="s">
        <v>1372</v>
      </c>
      <c r="J557" s="159"/>
      <c r="K557" s="159"/>
      <c r="L557" s="159" t="s">
        <v>1781</v>
      </c>
      <c r="M557" s="157"/>
      <c r="N557" s="157"/>
      <c r="O557" s="157"/>
      <c r="P557" s="157"/>
      <c r="Q557" s="157"/>
      <c r="R557" s="157"/>
      <c r="S557" s="157"/>
      <c r="T557" s="157"/>
      <c r="U557" s="157"/>
      <c r="V557" s="157"/>
      <c r="W557" s="157"/>
      <c r="X557" s="158" t="s">
        <v>269</v>
      </c>
      <c r="Y557" s="158" t="s">
        <v>270</v>
      </c>
      <c r="Z557" s="158" t="s">
        <v>271</v>
      </c>
      <c r="AA557" s="158" t="s">
        <v>271</v>
      </c>
      <c r="AB557" s="158" t="s">
        <v>271</v>
      </c>
      <c r="AC557" s="158" t="s">
        <v>271</v>
      </c>
      <c r="AD557" s="158" t="s">
        <v>1464</v>
      </c>
      <c r="AE557" s="158" t="s">
        <v>273</v>
      </c>
      <c r="AF557" s="157"/>
    </row>
    <row r="558" spans="1:32" s="137" customFormat="1" ht="30.75" customHeight="1" x14ac:dyDescent="0.25">
      <c r="A558" s="160">
        <v>11064</v>
      </c>
      <c r="B558" s="159" t="s">
        <v>1782</v>
      </c>
      <c r="C558" s="159" t="s">
        <v>1783</v>
      </c>
      <c r="D558" s="159" t="s">
        <v>1649</v>
      </c>
      <c r="E558" s="168"/>
      <c r="F558" s="159"/>
      <c r="G558" s="159"/>
      <c r="H558" s="159" t="s">
        <v>223</v>
      </c>
      <c r="I558" s="154" t="s">
        <v>1738</v>
      </c>
      <c r="J558" s="159"/>
      <c r="K558" s="159"/>
      <c r="L558" s="159"/>
      <c r="M558" s="157"/>
      <c r="N558" s="157"/>
      <c r="O558" s="157"/>
      <c r="P558" s="157"/>
      <c r="Q558" s="157"/>
      <c r="R558" s="157"/>
      <c r="S558" s="157"/>
      <c r="T558" s="157"/>
      <c r="U558" s="157"/>
      <c r="V558" s="157"/>
      <c r="W558" s="157"/>
      <c r="X558" s="158" t="s">
        <v>269</v>
      </c>
      <c r="Y558" s="158" t="s">
        <v>270</v>
      </c>
      <c r="Z558" s="158" t="s">
        <v>271</v>
      </c>
      <c r="AA558" s="158" t="s">
        <v>271</v>
      </c>
      <c r="AB558" s="158" t="s">
        <v>271</v>
      </c>
      <c r="AC558" s="158" t="s">
        <v>271</v>
      </c>
      <c r="AD558" s="158" t="s">
        <v>1464</v>
      </c>
      <c r="AE558" s="158" t="s">
        <v>273</v>
      </c>
      <c r="AF558" s="157"/>
    </row>
    <row r="559" spans="1:32" s="137" customFormat="1" ht="30.75" customHeight="1" x14ac:dyDescent="0.25">
      <c r="A559" s="160">
        <v>11065</v>
      </c>
      <c r="B559" s="154" t="s">
        <v>1784</v>
      </c>
      <c r="C559" s="159" t="s">
        <v>1785</v>
      </c>
      <c r="D559" s="159" t="s">
        <v>1649</v>
      </c>
      <c r="E559" s="168"/>
      <c r="F559" s="159"/>
      <c r="G559" s="159"/>
      <c r="H559" s="159" t="s">
        <v>223</v>
      </c>
      <c r="I559" s="154" t="s">
        <v>1744</v>
      </c>
      <c r="J559" s="159"/>
      <c r="K559" s="159"/>
      <c r="L559" s="159"/>
      <c r="M559" s="157"/>
      <c r="N559" s="157"/>
      <c r="O559" s="157"/>
      <c r="P559" s="157"/>
      <c r="Q559" s="157"/>
      <c r="R559" s="157"/>
      <c r="S559" s="157"/>
      <c r="T559" s="157"/>
      <c r="U559" s="157"/>
      <c r="V559" s="157"/>
      <c r="W559" s="157"/>
      <c r="X559" s="158" t="s">
        <v>269</v>
      </c>
      <c r="Y559" s="158" t="s">
        <v>270</v>
      </c>
      <c r="Z559" s="158" t="s">
        <v>271</v>
      </c>
      <c r="AA559" s="158" t="s">
        <v>271</v>
      </c>
      <c r="AB559" s="158" t="s">
        <v>271</v>
      </c>
      <c r="AC559" s="158" t="s">
        <v>271</v>
      </c>
      <c r="AD559" s="158" t="s">
        <v>1464</v>
      </c>
      <c r="AE559" s="158" t="s">
        <v>273</v>
      </c>
      <c r="AF559" s="157"/>
    </row>
    <row r="560" spans="1:32" s="137" customFormat="1" ht="30.75" customHeight="1" x14ac:dyDescent="0.25">
      <c r="A560" s="160">
        <v>11066</v>
      </c>
      <c r="B560" s="154" t="s">
        <v>1786</v>
      </c>
      <c r="C560" s="159" t="s">
        <v>1787</v>
      </c>
      <c r="D560" s="159" t="s">
        <v>1649</v>
      </c>
      <c r="E560" s="168"/>
      <c r="F560" s="159"/>
      <c r="G560" s="159"/>
      <c r="H560" s="159" t="s">
        <v>223</v>
      </c>
      <c r="I560" s="154" t="s">
        <v>1744</v>
      </c>
      <c r="J560" s="159"/>
      <c r="K560" s="159"/>
      <c r="L560" s="159"/>
      <c r="M560" s="157"/>
      <c r="N560" s="157"/>
      <c r="O560" s="157"/>
      <c r="P560" s="157"/>
      <c r="Q560" s="157"/>
      <c r="R560" s="157"/>
      <c r="S560" s="157"/>
      <c r="T560" s="157"/>
      <c r="U560" s="157"/>
      <c r="V560" s="157"/>
      <c r="W560" s="157"/>
      <c r="X560" s="158" t="s">
        <v>269</v>
      </c>
      <c r="Y560" s="158" t="s">
        <v>270</v>
      </c>
      <c r="Z560" s="158" t="s">
        <v>271</v>
      </c>
      <c r="AA560" s="158" t="s">
        <v>271</v>
      </c>
      <c r="AB560" s="158" t="s">
        <v>271</v>
      </c>
      <c r="AC560" s="158" t="s">
        <v>271</v>
      </c>
      <c r="AD560" s="158" t="s">
        <v>1464</v>
      </c>
      <c r="AE560" s="158" t="s">
        <v>273</v>
      </c>
      <c r="AF560" s="157"/>
    </row>
    <row r="561" spans="1:32" s="137" customFormat="1" ht="30.75" customHeight="1" x14ac:dyDescent="0.25">
      <c r="A561" s="160">
        <v>11067</v>
      </c>
      <c r="B561" s="159" t="s">
        <v>1788</v>
      </c>
      <c r="C561" s="159" t="s">
        <v>1789</v>
      </c>
      <c r="D561" s="159" t="s">
        <v>1649</v>
      </c>
      <c r="E561" s="168"/>
      <c r="F561" s="159"/>
      <c r="G561" s="159"/>
      <c r="H561" s="159" t="s">
        <v>223</v>
      </c>
      <c r="I561" s="154" t="s">
        <v>1744</v>
      </c>
      <c r="J561" s="159"/>
      <c r="K561" s="159"/>
      <c r="L561" s="159" t="s">
        <v>1790</v>
      </c>
      <c r="M561" s="157"/>
      <c r="N561" s="157"/>
      <c r="O561" s="157"/>
      <c r="P561" s="157"/>
      <c r="Q561" s="157"/>
      <c r="R561" s="157"/>
      <c r="S561" s="157"/>
      <c r="T561" s="157"/>
      <c r="U561" s="157"/>
      <c r="V561" s="157"/>
      <c r="W561" s="157"/>
      <c r="X561" s="158" t="s">
        <v>269</v>
      </c>
      <c r="Y561" s="158" t="s">
        <v>270</v>
      </c>
      <c r="Z561" s="158" t="s">
        <v>271</v>
      </c>
      <c r="AA561" s="158" t="s">
        <v>271</v>
      </c>
      <c r="AB561" s="158" t="s">
        <v>271</v>
      </c>
      <c r="AC561" s="158" t="s">
        <v>271</v>
      </c>
      <c r="AD561" s="158" t="s">
        <v>1464</v>
      </c>
      <c r="AE561" s="158" t="s">
        <v>273</v>
      </c>
      <c r="AF561" s="157"/>
    </row>
    <row r="562" spans="1:32" s="137" customFormat="1" ht="30.75" customHeight="1" x14ac:dyDescent="0.25">
      <c r="A562" s="160">
        <v>11068</v>
      </c>
      <c r="B562" s="154" t="s">
        <v>1791</v>
      </c>
      <c r="C562" s="159" t="s">
        <v>1792</v>
      </c>
      <c r="D562" s="159" t="s">
        <v>1649</v>
      </c>
      <c r="E562" s="168"/>
      <c r="F562" s="159"/>
      <c r="G562" s="159"/>
      <c r="H562" s="159" t="s">
        <v>223</v>
      </c>
      <c r="I562" s="154" t="s">
        <v>1744</v>
      </c>
      <c r="J562" s="159"/>
      <c r="K562" s="159"/>
      <c r="L562" s="159" t="s">
        <v>1793</v>
      </c>
      <c r="M562" s="157"/>
      <c r="N562" s="157"/>
      <c r="O562" s="157"/>
      <c r="P562" s="157"/>
      <c r="Q562" s="157"/>
      <c r="R562" s="157"/>
      <c r="S562" s="157"/>
      <c r="T562" s="157"/>
      <c r="U562" s="157"/>
      <c r="V562" s="157"/>
      <c r="W562" s="157"/>
      <c r="X562" s="158" t="s">
        <v>269</v>
      </c>
      <c r="Y562" s="158" t="s">
        <v>270</v>
      </c>
      <c r="Z562" s="158" t="s">
        <v>271</v>
      </c>
      <c r="AA562" s="158" t="s">
        <v>271</v>
      </c>
      <c r="AB562" s="158" t="s">
        <v>271</v>
      </c>
      <c r="AC562" s="158" t="s">
        <v>271</v>
      </c>
      <c r="AD562" s="158" t="s">
        <v>1464</v>
      </c>
      <c r="AE562" s="158" t="s">
        <v>273</v>
      </c>
      <c r="AF562" s="157"/>
    </row>
    <row r="563" spans="1:32" s="137" customFormat="1" ht="30.75" customHeight="1" x14ac:dyDescent="0.25">
      <c r="A563" s="160">
        <v>11069</v>
      </c>
      <c r="B563" s="159" t="s">
        <v>1794</v>
      </c>
      <c r="C563" s="159" t="s">
        <v>1795</v>
      </c>
      <c r="D563" s="159" t="s">
        <v>1649</v>
      </c>
      <c r="E563" s="168"/>
      <c r="F563" s="159"/>
      <c r="G563" s="159"/>
      <c r="H563" s="159" t="s">
        <v>223</v>
      </c>
      <c r="I563" s="154" t="s">
        <v>1744</v>
      </c>
      <c r="J563" s="159"/>
      <c r="K563" s="159"/>
      <c r="L563" s="159" t="s">
        <v>1796</v>
      </c>
      <c r="M563" s="157"/>
      <c r="N563" s="157"/>
      <c r="O563" s="157"/>
      <c r="P563" s="157"/>
      <c r="Q563" s="157"/>
      <c r="R563" s="157"/>
      <c r="S563" s="157"/>
      <c r="T563" s="157"/>
      <c r="U563" s="157"/>
      <c r="V563" s="157"/>
      <c r="W563" s="157"/>
      <c r="X563" s="158" t="s">
        <v>269</v>
      </c>
      <c r="Y563" s="158" t="s">
        <v>270</v>
      </c>
      <c r="Z563" s="158" t="s">
        <v>271</v>
      </c>
      <c r="AA563" s="158" t="s">
        <v>271</v>
      </c>
      <c r="AB563" s="158" t="s">
        <v>271</v>
      </c>
      <c r="AC563" s="158" t="s">
        <v>271</v>
      </c>
      <c r="AD563" s="158" t="s">
        <v>1464</v>
      </c>
      <c r="AE563" s="158" t="s">
        <v>273</v>
      </c>
      <c r="AF563" s="157"/>
    </row>
    <row r="564" spans="1:32" s="137" customFormat="1" ht="30.75" customHeight="1" x14ac:dyDescent="0.25">
      <c r="A564" s="160">
        <v>11070</v>
      </c>
      <c r="B564" s="159" t="s">
        <v>1797</v>
      </c>
      <c r="C564" s="159" t="s">
        <v>1798</v>
      </c>
      <c r="D564" s="159" t="s">
        <v>1649</v>
      </c>
      <c r="E564" s="168"/>
      <c r="F564" s="159"/>
      <c r="G564" s="159"/>
      <c r="H564" s="159" t="s">
        <v>223</v>
      </c>
      <c r="I564" s="154" t="s">
        <v>1744</v>
      </c>
      <c r="J564" s="159"/>
      <c r="K564" s="159"/>
      <c r="L564" s="159" t="s">
        <v>1796</v>
      </c>
      <c r="M564" s="157"/>
      <c r="N564" s="157"/>
      <c r="O564" s="157"/>
      <c r="P564" s="157"/>
      <c r="Q564" s="157"/>
      <c r="R564" s="157"/>
      <c r="S564" s="157"/>
      <c r="T564" s="157"/>
      <c r="U564" s="157"/>
      <c r="V564" s="157"/>
      <c r="W564" s="157"/>
      <c r="X564" s="158" t="s">
        <v>269</v>
      </c>
      <c r="Y564" s="158" t="s">
        <v>270</v>
      </c>
      <c r="Z564" s="158" t="s">
        <v>271</v>
      </c>
      <c r="AA564" s="158" t="s">
        <v>271</v>
      </c>
      <c r="AB564" s="158" t="s">
        <v>271</v>
      </c>
      <c r="AC564" s="158" t="s">
        <v>271</v>
      </c>
      <c r="AD564" s="158" t="s">
        <v>1464</v>
      </c>
      <c r="AE564" s="158" t="s">
        <v>273</v>
      </c>
      <c r="AF564" s="157"/>
    </row>
    <row r="565" spans="1:32" s="137" customFormat="1" ht="30.75" customHeight="1" x14ac:dyDescent="0.25">
      <c r="A565" s="160">
        <v>11071</v>
      </c>
      <c r="B565" s="154" t="s">
        <v>1799</v>
      </c>
      <c r="C565" s="159" t="s">
        <v>1800</v>
      </c>
      <c r="D565" s="159" t="s">
        <v>1649</v>
      </c>
      <c r="E565" s="168"/>
      <c r="F565" s="159"/>
      <c r="G565" s="159"/>
      <c r="H565" s="159" t="s">
        <v>223</v>
      </c>
      <c r="I565" s="154" t="s">
        <v>1744</v>
      </c>
      <c r="J565" s="159"/>
      <c r="K565" s="159"/>
      <c r="L565" s="159"/>
      <c r="M565" s="157"/>
      <c r="N565" s="157"/>
      <c r="O565" s="157"/>
      <c r="P565" s="157"/>
      <c r="Q565" s="157"/>
      <c r="R565" s="157"/>
      <c r="S565" s="157"/>
      <c r="T565" s="157"/>
      <c r="U565" s="157"/>
      <c r="V565" s="157"/>
      <c r="W565" s="157"/>
      <c r="X565" s="158" t="s">
        <v>269</v>
      </c>
      <c r="Y565" s="158" t="s">
        <v>270</v>
      </c>
      <c r="Z565" s="158" t="s">
        <v>271</v>
      </c>
      <c r="AA565" s="158" t="s">
        <v>271</v>
      </c>
      <c r="AB565" s="158" t="s">
        <v>271</v>
      </c>
      <c r="AC565" s="158" t="s">
        <v>271</v>
      </c>
      <c r="AD565" s="158" t="s">
        <v>1464</v>
      </c>
      <c r="AE565" s="158" t="s">
        <v>273</v>
      </c>
      <c r="AF565" s="157"/>
    </row>
    <row r="566" spans="1:32" s="137" customFormat="1" ht="30.75" customHeight="1" x14ac:dyDescent="0.25">
      <c r="A566" s="160">
        <v>11072</v>
      </c>
      <c r="B566" s="159" t="s">
        <v>1801</v>
      </c>
      <c r="C566" s="159" t="s">
        <v>1802</v>
      </c>
      <c r="D566" s="159" t="s">
        <v>1649</v>
      </c>
      <c r="E566" s="168"/>
      <c r="F566" s="159"/>
      <c r="G566" s="159"/>
      <c r="H566" s="159" t="s">
        <v>223</v>
      </c>
      <c r="I566" s="154" t="s">
        <v>1744</v>
      </c>
      <c r="J566" s="159"/>
      <c r="K566" s="159"/>
      <c r="L566" s="159"/>
      <c r="M566" s="157"/>
      <c r="N566" s="157"/>
      <c r="O566" s="157"/>
      <c r="P566" s="157"/>
      <c r="Q566" s="157"/>
      <c r="R566" s="157"/>
      <c r="S566" s="157"/>
      <c r="T566" s="157"/>
      <c r="U566" s="157"/>
      <c r="V566" s="157"/>
      <c r="W566" s="157"/>
      <c r="X566" s="158" t="s">
        <v>269</v>
      </c>
      <c r="Y566" s="158" t="s">
        <v>270</v>
      </c>
      <c r="Z566" s="158" t="s">
        <v>271</v>
      </c>
      <c r="AA566" s="158" t="s">
        <v>271</v>
      </c>
      <c r="AB566" s="158" t="s">
        <v>271</v>
      </c>
      <c r="AC566" s="158" t="s">
        <v>271</v>
      </c>
      <c r="AD566" s="158" t="s">
        <v>1464</v>
      </c>
      <c r="AE566" s="158" t="s">
        <v>273</v>
      </c>
      <c r="AF566" s="157"/>
    </row>
    <row r="567" spans="1:32" s="137" customFormat="1" ht="30.75" customHeight="1" x14ac:dyDescent="0.25">
      <c r="A567" s="160">
        <v>11073</v>
      </c>
      <c r="B567" s="159" t="s">
        <v>1803</v>
      </c>
      <c r="C567" s="159" t="s">
        <v>1804</v>
      </c>
      <c r="D567" s="159" t="s">
        <v>1649</v>
      </c>
      <c r="E567" s="168"/>
      <c r="F567" s="159"/>
      <c r="G567" s="159"/>
      <c r="H567" s="159" t="s">
        <v>381</v>
      </c>
      <c r="I567" s="159" t="s">
        <v>382</v>
      </c>
      <c r="J567" s="159" t="s">
        <v>382</v>
      </c>
      <c r="K567" s="159" t="s">
        <v>382</v>
      </c>
      <c r="L567" s="159" t="s">
        <v>375</v>
      </c>
      <c r="M567" s="157"/>
      <c r="N567" s="157"/>
      <c r="O567" s="157"/>
      <c r="P567" s="157"/>
      <c r="Q567" s="157"/>
      <c r="R567" s="157"/>
      <c r="S567" s="157"/>
      <c r="T567" s="157"/>
      <c r="U567" s="157"/>
      <c r="V567" s="157"/>
      <c r="W567" s="157"/>
      <c r="X567" s="158" t="s">
        <v>269</v>
      </c>
      <c r="Y567" s="158" t="s">
        <v>270</v>
      </c>
      <c r="Z567" s="158" t="s">
        <v>271</v>
      </c>
      <c r="AA567" s="158" t="s">
        <v>271</v>
      </c>
      <c r="AB567" s="158" t="s">
        <v>271</v>
      </c>
      <c r="AC567" s="158" t="s">
        <v>271</v>
      </c>
      <c r="AD567" s="158" t="s">
        <v>1464</v>
      </c>
      <c r="AE567" s="158" t="s">
        <v>273</v>
      </c>
      <c r="AF567" s="157"/>
    </row>
    <row r="568" spans="1:32" s="137" customFormat="1" ht="30.75" customHeight="1" x14ac:dyDescent="0.25">
      <c r="A568" s="160">
        <v>11074</v>
      </c>
      <c r="B568" s="154" t="s">
        <v>1805</v>
      </c>
      <c r="C568" s="159" t="s">
        <v>1806</v>
      </c>
      <c r="D568" s="159" t="s">
        <v>1649</v>
      </c>
      <c r="E568" s="168"/>
      <c r="F568" s="159"/>
      <c r="G568" s="159"/>
      <c r="H568" s="159" t="s">
        <v>223</v>
      </c>
      <c r="I568" s="154" t="s">
        <v>1744</v>
      </c>
      <c r="J568" s="159"/>
      <c r="K568" s="159"/>
      <c r="L568" s="159" t="s">
        <v>1807</v>
      </c>
      <c r="M568" s="157"/>
      <c r="N568" s="157"/>
      <c r="O568" s="157"/>
      <c r="P568" s="157"/>
      <c r="Q568" s="157"/>
      <c r="R568" s="157"/>
      <c r="S568" s="157"/>
      <c r="T568" s="157"/>
      <c r="U568" s="157"/>
      <c r="V568" s="157"/>
      <c r="W568" s="157"/>
      <c r="X568" s="158" t="s">
        <v>269</v>
      </c>
      <c r="Y568" s="158" t="s">
        <v>270</v>
      </c>
      <c r="Z568" s="158" t="s">
        <v>271</v>
      </c>
      <c r="AA568" s="158" t="s">
        <v>271</v>
      </c>
      <c r="AB568" s="158" t="s">
        <v>271</v>
      </c>
      <c r="AC568" s="158" t="s">
        <v>271</v>
      </c>
      <c r="AD568" s="158" t="s">
        <v>1464</v>
      </c>
      <c r="AE568" s="158" t="s">
        <v>273</v>
      </c>
      <c r="AF568" s="157"/>
    </row>
    <row r="569" spans="1:32" s="137" customFormat="1" ht="30.75" customHeight="1" x14ac:dyDescent="0.25">
      <c r="A569" s="160">
        <v>11075</v>
      </c>
      <c r="B569" s="154" t="s">
        <v>1808</v>
      </c>
      <c r="C569" s="159" t="s">
        <v>1809</v>
      </c>
      <c r="D569" s="159" t="s">
        <v>1649</v>
      </c>
      <c r="E569" s="168"/>
      <c r="F569" s="159"/>
      <c r="G569" s="159"/>
      <c r="H569" s="159" t="s">
        <v>223</v>
      </c>
      <c r="I569" s="154" t="s">
        <v>1744</v>
      </c>
      <c r="J569" s="159"/>
      <c r="K569" s="159"/>
      <c r="L569" s="159" t="s">
        <v>1810</v>
      </c>
      <c r="M569" s="157"/>
      <c r="N569" s="157"/>
      <c r="O569" s="157"/>
      <c r="P569" s="157"/>
      <c r="Q569" s="157"/>
      <c r="R569" s="157"/>
      <c r="S569" s="157"/>
      <c r="T569" s="157"/>
      <c r="U569" s="157"/>
      <c r="V569" s="157"/>
      <c r="W569" s="157"/>
      <c r="X569" s="158" t="s">
        <v>269</v>
      </c>
      <c r="Y569" s="158" t="s">
        <v>270</v>
      </c>
      <c r="Z569" s="158" t="s">
        <v>271</v>
      </c>
      <c r="AA569" s="158" t="s">
        <v>271</v>
      </c>
      <c r="AB569" s="158" t="s">
        <v>271</v>
      </c>
      <c r="AC569" s="158" t="s">
        <v>271</v>
      </c>
      <c r="AD569" s="158" t="s">
        <v>1464</v>
      </c>
      <c r="AE569" s="158" t="s">
        <v>273</v>
      </c>
      <c r="AF569" s="157"/>
    </row>
    <row r="570" spans="1:32" s="137" customFormat="1" ht="30.75" customHeight="1" x14ac:dyDescent="0.25">
      <c r="A570" s="160">
        <v>11076</v>
      </c>
      <c r="B570" s="154" t="s">
        <v>1811</v>
      </c>
      <c r="C570" s="159" t="s">
        <v>1812</v>
      </c>
      <c r="D570" s="159" t="s">
        <v>1649</v>
      </c>
      <c r="E570" s="168"/>
      <c r="F570" s="159"/>
      <c r="G570" s="159"/>
      <c r="H570" s="159" t="s">
        <v>223</v>
      </c>
      <c r="I570" s="154" t="s">
        <v>1744</v>
      </c>
      <c r="J570" s="159"/>
      <c r="K570" s="159"/>
      <c r="L570" s="159" t="s">
        <v>1813</v>
      </c>
      <c r="M570" s="157"/>
      <c r="N570" s="157"/>
      <c r="O570" s="157"/>
      <c r="P570" s="157"/>
      <c r="Q570" s="157"/>
      <c r="R570" s="157"/>
      <c r="S570" s="157"/>
      <c r="T570" s="157"/>
      <c r="U570" s="157"/>
      <c r="V570" s="157"/>
      <c r="W570" s="157"/>
      <c r="X570" s="158" t="s">
        <v>269</v>
      </c>
      <c r="Y570" s="158" t="s">
        <v>270</v>
      </c>
      <c r="Z570" s="158" t="s">
        <v>271</v>
      </c>
      <c r="AA570" s="158" t="s">
        <v>271</v>
      </c>
      <c r="AB570" s="158" t="s">
        <v>271</v>
      </c>
      <c r="AC570" s="158" t="s">
        <v>271</v>
      </c>
      <c r="AD570" s="158" t="s">
        <v>1464</v>
      </c>
      <c r="AE570" s="158" t="s">
        <v>273</v>
      </c>
      <c r="AF570" s="157"/>
    </row>
    <row r="571" spans="1:32" s="137" customFormat="1" ht="30.75" customHeight="1" x14ac:dyDescent="0.25">
      <c r="A571" s="160">
        <v>11077</v>
      </c>
      <c r="B571" s="154" t="s">
        <v>1814</v>
      </c>
      <c r="C571" s="159" t="s">
        <v>1815</v>
      </c>
      <c r="D571" s="159" t="s">
        <v>1649</v>
      </c>
      <c r="E571" s="168"/>
      <c r="F571" s="159"/>
      <c r="G571" s="159"/>
      <c r="H571" s="159" t="s">
        <v>223</v>
      </c>
      <c r="I571" s="154" t="s">
        <v>1744</v>
      </c>
      <c r="J571" s="159"/>
      <c r="K571" s="159"/>
      <c r="L571" s="159"/>
      <c r="M571" s="157"/>
      <c r="N571" s="157"/>
      <c r="O571" s="157"/>
      <c r="P571" s="157"/>
      <c r="Q571" s="157"/>
      <c r="R571" s="157"/>
      <c r="S571" s="157"/>
      <c r="T571" s="157"/>
      <c r="U571" s="157"/>
      <c r="V571" s="157"/>
      <c r="W571" s="157"/>
      <c r="X571" s="158" t="s">
        <v>269</v>
      </c>
      <c r="Y571" s="158" t="s">
        <v>270</v>
      </c>
      <c r="Z571" s="158" t="s">
        <v>271</v>
      </c>
      <c r="AA571" s="158" t="s">
        <v>271</v>
      </c>
      <c r="AB571" s="158" t="s">
        <v>271</v>
      </c>
      <c r="AC571" s="158" t="s">
        <v>271</v>
      </c>
      <c r="AD571" s="158" t="s">
        <v>1464</v>
      </c>
      <c r="AE571" s="158" t="s">
        <v>273</v>
      </c>
      <c r="AF571" s="157"/>
    </row>
    <row r="572" spans="1:32" s="137" customFormat="1" ht="30.75" customHeight="1" x14ac:dyDescent="0.25">
      <c r="A572" s="160">
        <v>11078</v>
      </c>
      <c r="B572" s="154" t="s">
        <v>1816</v>
      </c>
      <c r="C572" s="159" t="s">
        <v>1817</v>
      </c>
      <c r="D572" s="159" t="s">
        <v>1649</v>
      </c>
      <c r="E572" s="168"/>
      <c r="F572" s="159"/>
      <c r="G572" s="159"/>
      <c r="H572" s="159" t="s">
        <v>223</v>
      </c>
      <c r="I572" s="154" t="s">
        <v>1744</v>
      </c>
      <c r="J572" s="159"/>
      <c r="K572" s="159"/>
      <c r="L572" s="159"/>
      <c r="M572" s="157"/>
      <c r="N572" s="157"/>
      <c r="O572" s="157"/>
      <c r="P572" s="157"/>
      <c r="Q572" s="157"/>
      <c r="R572" s="157"/>
      <c r="S572" s="157"/>
      <c r="T572" s="157"/>
      <c r="U572" s="157"/>
      <c r="V572" s="157"/>
      <c r="W572" s="157"/>
      <c r="X572" s="158" t="s">
        <v>269</v>
      </c>
      <c r="Y572" s="158" t="s">
        <v>270</v>
      </c>
      <c r="Z572" s="158" t="s">
        <v>271</v>
      </c>
      <c r="AA572" s="158" t="s">
        <v>271</v>
      </c>
      <c r="AB572" s="158" t="s">
        <v>271</v>
      </c>
      <c r="AC572" s="158" t="s">
        <v>271</v>
      </c>
      <c r="AD572" s="158" t="s">
        <v>1464</v>
      </c>
      <c r="AE572" s="158" t="s">
        <v>273</v>
      </c>
      <c r="AF572" s="157"/>
    </row>
    <row r="573" spans="1:32" s="137" customFormat="1" ht="30.75" customHeight="1" x14ac:dyDescent="0.25">
      <c r="A573" s="160">
        <v>11079</v>
      </c>
      <c r="B573" s="159" t="s">
        <v>1818</v>
      </c>
      <c r="C573" s="159" t="s">
        <v>1819</v>
      </c>
      <c r="D573" s="159" t="s">
        <v>1649</v>
      </c>
      <c r="E573" s="168"/>
      <c r="F573" s="159"/>
      <c r="G573" s="159"/>
      <c r="H573" s="159" t="s">
        <v>223</v>
      </c>
      <c r="I573" s="159" t="s">
        <v>1372</v>
      </c>
      <c r="J573" s="159"/>
      <c r="K573" s="159"/>
      <c r="L573" s="159"/>
      <c r="M573" s="157"/>
      <c r="N573" s="157"/>
      <c r="O573" s="157"/>
      <c r="P573" s="157"/>
      <c r="Q573" s="157"/>
      <c r="R573" s="157"/>
      <c r="S573" s="157"/>
      <c r="T573" s="157"/>
      <c r="U573" s="157"/>
      <c r="V573" s="157"/>
      <c r="W573" s="157"/>
      <c r="X573" s="158" t="s">
        <v>269</v>
      </c>
      <c r="Y573" s="158" t="s">
        <v>270</v>
      </c>
      <c r="Z573" s="158" t="s">
        <v>271</v>
      </c>
      <c r="AA573" s="158" t="s">
        <v>271</v>
      </c>
      <c r="AB573" s="158" t="s">
        <v>271</v>
      </c>
      <c r="AC573" s="158" t="s">
        <v>271</v>
      </c>
      <c r="AD573" s="158" t="s">
        <v>1464</v>
      </c>
      <c r="AE573" s="158" t="s">
        <v>273</v>
      </c>
      <c r="AF573" s="157"/>
    </row>
    <row r="574" spans="1:32" s="137" customFormat="1" ht="30.75" customHeight="1" x14ac:dyDescent="0.25">
      <c r="A574" s="160">
        <v>11080</v>
      </c>
      <c r="B574" s="159" t="s">
        <v>1820</v>
      </c>
      <c r="C574" s="159" t="s">
        <v>1821</v>
      </c>
      <c r="D574" s="159" t="s">
        <v>1649</v>
      </c>
      <c r="E574" s="168"/>
      <c r="F574" s="159"/>
      <c r="G574" s="159"/>
      <c r="H574" s="159" t="s">
        <v>223</v>
      </c>
      <c r="I574" s="159" t="s">
        <v>1699</v>
      </c>
      <c r="J574" s="159"/>
      <c r="K574" s="159"/>
      <c r="L574" s="159"/>
      <c r="M574" s="157"/>
      <c r="N574" s="157"/>
      <c r="O574" s="157"/>
      <c r="P574" s="157"/>
      <c r="Q574" s="157"/>
      <c r="R574" s="157"/>
      <c r="S574" s="157"/>
      <c r="T574" s="157"/>
      <c r="U574" s="157"/>
      <c r="V574" s="157"/>
      <c r="W574" s="157"/>
      <c r="X574" s="158" t="s">
        <v>269</v>
      </c>
      <c r="Y574" s="158" t="s">
        <v>270</v>
      </c>
      <c r="Z574" s="158" t="s">
        <v>271</v>
      </c>
      <c r="AA574" s="158" t="s">
        <v>271</v>
      </c>
      <c r="AB574" s="158" t="s">
        <v>271</v>
      </c>
      <c r="AC574" s="158" t="s">
        <v>271</v>
      </c>
      <c r="AD574" s="158" t="s">
        <v>1464</v>
      </c>
      <c r="AE574" s="158" t="s">
        <v>273</v>
      </c>
      <c r="AF574" s="157"/>
    </row>
    <row r="575" spans="1:32" s="152" customFormat="1" ht="30.75" customHeight="1" x14ac:dyDescent="0.25">
      <c r="A575" s="160">
        <v>11081</v>
      </c>
      <c r="B575" s="159" t="s">
        <v>1822</v>
      </c>
      <c r="C575" s="159" t="s">
        <v>1823</v>
      </c>
      <c r="D575" s="159" t="s">
        <v>1649</v>
      </c>
      <c r="E575" s="168"/>
      <c r="F575" s="159"/>
      <c r="G575" s="159"/>
      <c r="H575" s="159" t="s">
        <v>223</v>
      </c>
      <c r="I575" s="154" t="s">
        <v>1744</v>
      </c>
      <c r="J575" s="159"/>
      <c r="K575" s="159"/>
      <c r="L575" s="159"/>
      <c r="M575" s="158"/>
      <c r="N575" s="158"/>
      <c r="O575" s="158"/>
      <c r="P575" s="158"/>
      <c r="Q575" s="158"/>
      <c r="R575" s="158"/>
      <c r="S575" s="158"/>
      <c r="T575" s="158"/>
      <c r="U575" s="158"/>
      <c r="V575" s="158"/>
      <c r="W575" s="158"/>
      <c r="X575" s="158" t="s">
        <v>269</v>
      </c>
      <c r="Y575" s="158" t="s">
        <v>270</v>
      </c>
      <c r="Z575" s="158" t="s">
        <v>271</v>
      </c>
      <c r="AA575" s="158" t="s">
        <v>271</v>
      </c>
      <c r="AB575" s="158" t="s">
        <v>271</v>
      </c>
      <c r="AC575" s="158" t="s">
        <v>271</v>
      </c>
      <c r="AD575" s="158" t="s">
        <v>1464</v>
      </c>
      <c r="AE575" s="158" t="s">
        <v>273</v>
      </c>
      <c r="AF575" s="158"/>
    </row>
    <row r="576" spans="1:32" s="137" customFormat="1" ht="30.75" customHeight="1" x14ac:dyDescent="0.25">
      <c r="A576" s="160">
        <v>11082</v>
      </c>
      <c r="B576" s="154" t="s">
        <v>1824</v>
      </c>
      <c r="C576" s="159" t="s">
        <v>1825</v>
      </c>
      <c r="D576" s="159" t="s">
        <v>1649</v>
      </c>
      <c r="E576" s="168"/>
      <c r="F576" s="159"/>
      <c r="G576" s="159"/>
      <c r="H576" s="159" t="s">
        <v>223</v>
      </c>
      <c r="I576" s="154" t="s">
        <v>1744</v>
      </c>
      <c r="J576" s="159"/>
      <c r="K576" s="159"/>
      <c r="L576" s="159" t="s">
        <v>1826</v>
      </c>
      <c r="M576" s="157"/>
      <c r="N576" s="157"/>
      <c r="O576" s="157"/>
      <c r="P576" s="157"/>
      <c r="Q576" s="157"/>
      <c r="R576" s="157"/>
      <c r="S576" s="157"/>
      <c r="T576" s="157"/>
      <c r="U576" s="157"/>
      <c r="V576" s="157"/>
      <c r="W576" s="157"/>
      <c r="X576" s="158" t="s">
        <v>269</v>
      </c>
      <c r="Y576" s="158" t="s">
        <v>270</v>
      </c>
      <c r="Z576" s="158" t="s">
        <v>271</v>
      </c>
      <c r="AA576" s="158" t="s">
        <v>271</v>
      </c>
      <c r="AB576" s="158" t="s">
        <v>271</v>
      </c>
      <c r="AC576" s="158" t="s">
        <v>271</v>
      </c>
      <c r="AD576" s="158" t="s">
        <v>1464</v>
      </c>
      <c r="AE576" s="158" t="s">
        <v>273</v>
      </c>
      <c r="AF576" s="157"/>
    </row>
    <row r="577" spans="1:32" s="137" customFormat="1" ht="30.75" customHeight="1" x14ac:dyDescent="0.25">
      <c r="A577" s="160">
        <v>11083</v>
      </c>
      <c r="B577" s="154" t="s">
        <v>1827</v>
      </c>
      <c r="C577" s="159" t="s">
        <v>1828</v>
      </c>
      <c r="D577" s="159" t="s">
        <v>1649</v>
      </c>
      <c r="E577" s="168"/>
      <c r="F577" s="159"/>
      <c r="G577" s="159"/>
      <c r="H577" s="159" t="s">
        <v>223</v>
      </c>
      <c r="I577" s="159" t="s">
        <v>1372</v>
      </c>
      <c r="J577" s="159"/>
      <c r="K577" s="159"/>
      <c r="L577" s="159"/>
      <c r="M577" s="157"/>
      <c r="N577" s="157"/>
      <c r="O577" s="157"/>
      <c r="P577" s="157"/>
      <c r="Q577" s="157"/>
      <c r="R577" s="157"/>
      <c r="S577" s="157"/>
      <c r="T577" s="157"/>
      <c r="U577" s="157"/>
      <c r="V577" s="157"/>
      <c r="W577" s="157"/>
      <c r="X577" s="158" t="s">
        <v>269</v>
      </c>
      <c r="Y577" s="158" t="s">
        <v>270</v>
      </c>
      <c r="Z577" s="158" t="s">
        <v>271</v>
      </c>
      <c r="AA577" s="158" t="s">
        <v>271</v>
      </c>
      <c r="AB577" s="158" t="s">
        <v>271</v>
      </c>
      <c r="AC577" s="158" t="s">
        <v>271</v>
      </c>
      <c r="AD577" s="158" t="s">
        <v>1464</v>
      </c>
      <c r="AE577" s="158" t="s">
        <v>273</v>
      </c>
      <c r="AF577" s="157"/>
    </row>
    <row r="578" spans="1:32" s="137" customFormat="1" ht="30.75" customHeight="1" x14ac:dyDescent="0.25">
      <c r="A578" s="160">
        <v>11084</v>
      </c>
      <c r="B578" s="154" t="s">
        <v>1829</v>
      </c>
      <c r="C578" s="159" t="s">
        <v>1830</v>
      </c>
      <c r="D578" s="159" t="s">
        <v>1649</v>
      </c>
      <c r="E578" s="168"/>
      <c r="F578" s="159"/>
      <c r="G578" s="159"/>
      <c r="H578" s="159" t="s">
        <v>223</v>
      </c>
      <c r="I578" s="154" t="s">
        <v>1744</v>
      </c>
      <c r="J578" s="159"/>
      <c r="K578" s="159"/>
      <c r="L578" s="159"/>
      <c r="M578" s="157"/>
      <c r="N578" s="157"/>
      <c r="O578" s="157"/>
      <c r="P578" s="157"/>
      <c r="Q578" s="157"/>
      <c r="R578" s="157"/>
      <c r="S578" s="157"/>
      <c r="T578" s="157"/>
      <c r="U578" s="157"/>
      <c r="V578" s="157"/>
      <c r="W578" s="157"/>
      <c r="X578" s="158" t="s">
        <v>269</v>
      </c>
      <c r="Y578" s="158" t="s">
        <v>270</v>
      </c>
      <c r="Z578" s="158" t="s">
        <v>271</v>
      </c>
      <c r="AA578" s="158" t="s">
        <v>271</v>
      </c>
      <c r="AB578" s="158" t="s">
        <v>271</v>
      </c>
      <c r="AC578" s="158" t="s">
        <v>271</v>
      </c>
      <c r="AD578" s="158" t="s">
        <v>1464</v>
      </c>
      <c r="AE578" s="158" t="s">
        <v>273</v>
      </c>
      <c r="AF578" s="157"/>
    </row>
    <row r="579" spans="1:32" s="137" customFormat="1" ht="30.75" customHeight="1" x14ac:dyDescent="0.25">
      <c r="A579" s="160">
        <v>11085</v>
      </c>
      <c r="B579" s="154" t="s">
        <v>1831</v>
      </c>
      <c r="C579" s="159" t="s">
        <v>1832</v>
      </c>
      <c r="D579" s="159" t="s">
        <v>1649</v>
      </c>
      <c r="E579" s="168"/>
      <c r="F579" s="159"/>
      <c r="G579" s="159"/>
      <c r="H579" s="159" t="s">
        <v>223</v>
      </c>
      <c r="I579" s="154" t="s">
        <v>1744</v>
      </c>
      <c r="J579" s="159"/>
      <c r="K579" s="159"/>
      <c r="L579" s="159"/>
      <c r="M579" s="157"/>
      <c r="N579" s="157"/>
      <c r="O579" s="157"/>
      <c r="P579" s="157"/>
      <c r="Q579" s="157"/>
      <c r="R579" s="157"/>
      <c r="S579" s="157"/>
      <c r="T579" s="157"/>
      <c r="U579" s="157"/>
      <c r="V579" s="157"/>
      <c r="W579" s="157"/>
      <c r="X579" s="158" t="s">
        <v>269</v>
      </c>
      <c r="Y579" s="158" t="s">
        <v>270</v>
      </c>
      <c r="Z579" s="158" t="s">
        <v>271</v>
      </c>
      <c r="AA579" s="158" t="s">
        <v>271</v>
      </c>
      <c r="AB579" s="158" t="s">
        <v>271</v>
      </c>
      <c r="AC579" s="158" t="s">
        <v>271</v>
      </c>
      <c r="AD579" s="158" t="s">
        <v>1464</v>
      </c>
      <c r="AE579" s="158" t="s">
        <v>273</v>
      </c>
      <c r="AF579" s="157"/>
    </row>
    <row r="580" spans="1:32" s="137" customFormat="1" ht="30.75" customHeight="1" x14ac:dyDescent="0.25">
      <c r="A580" s="160">
        <v>11086</v>
      </c>
      <c r="B580" s="154" t="s">
        <v>1833</v>
      </c>
      <c r="C580" s="159" t="s">
        <v>1834</v>
      </c>
      <c r="D580" s="159" t="s">
        <v>1649</v>
      </c>
      <c r="E580" s="168"/>
      <c r="F580" s="159"/>
      <c r="G580" s="159"/>
      <c r="H580" s="159" t="s">
        <v>223</v>
      </c>
      <c r="I580" s="154" t="s">
        <v>1744</v>
      </c>
      <c r="J580" s="159"/>
      <c r="K580" s="159"/>
      <c r="L580" s="159" t="s">
        <v>1835</v>
      </c>
      <c r="M580" s="157"/>
      <c r="N580" s="157"/>
      <c r="O580" s="157"/>
      <c r="P580" s="157"/>
      <c r="Q580" s="157"/>
      <c r="R580" s="157"/>
      <c r="S580" s="157"/>
      <c r="T580" s="157"/>
      <c r="U580" s="157"/>
      <c r="V580" s="157"/>
      <c r="W580" s="157"/>
      <c r="X580" s="158" t="s">
        <v>269</v>
      </c>
      <c r="Y580" s="158" t="s">
        <v>270</v>
      </c>
      <c r="Z580" s="158" t="s">
        <v>271</v>
      </c>
      <c r="AA580" s="158" t="s">
        <v>271</v>
      </c>
      <c r="AB580" s="158" t="s">
        <v>271</v>
      </c>
      <c r="AC580" s="158" t="s">
        <v>271</v>
      </c>
      <c r="AD580" s="158" t="s">
        <v>1464</v>
      </c>
      <c r="AE580" s="158" t="s">
        <v>273</v>
      </c>
      <c r="AF580" s="157"/>
    </row>
    <row r="581" spans="1:32" s="137" customFormat="1" ht="30.75" customHeight="1" x14ac:dyDescent="0.25">
      <c r="A581" s="160">
        <v>11087</v>
      </c>
      <c r="B581" s="154" t="s">
        <v>1836</v>
      </c>
      <c r="C581" s="159" t="s">
        <v>1837</v>
      </c>
      <c r="D581" s="159" t="s">
        <v>1649</v>
      </c>
      <c r="E581" s="168"/>
      <c r="F581" s="159"/>
      <c r="G581" s="159"/>
      <c r="H581" s="159" t="s">
        <v>223</v>
      </c>
      <c r="I581" s="154" t="s">
        <v>1744</v>
      </c>
      <c r="J581" s="159"/>
      <c r="K581" s="159"/>
      <c r="L581" s="159"/>
      <c r="M581" s="157"/>
      <c r="N581" s="157"/>
      <c r="O581" s="157"/>
      <c r="P581" s="157"/>
      <c r="Q581" s="157"/>
      <c r="R581" s="157"/>
      <c r="S581" s="157"/>
      <c r="T581" s="157"/>
      <c r="U581" s="157"/>
      <c r="V581" s="157"/>
      <c r="W581" s="157"/>
      <c r="X581" s="158" t="s">
        <v>269</v>
      </c>
      <c r="Y581" s="158" t="s">
        <v>270</v>
      </c>
      <c r="Z581" s="158" t="s">
        <v>271</v>
      </c>
      <c r="AA581" s="158" t="s">
        <v>271</v>
      </c>
      <c r="AB581" s="158" t="s">
        <v>271</v>
      </c>
      <c r="AC581" s="158" t="s">
        <v>271</v>
      </c>
      <c r="AD581" s="158" t="s">
        <v>1464</v>
      </c>
      <c r="AE581" s="158" t="s">
        <v>273</v>
      </c>
      <c r="AF581" s="157"/>
    </row>
    <row r="582" spans="1:32" s="137" customFormat="1" ht="30.75" customHeight="1" x14ac:dyDescent="0.25">
      <c r="A582" s="153">
        <v>11089</v>
      </c>
      <c r="B582" s="159" t="s">
        <v>1838</v>
      </c>
      <c r="C582" s="159" t="s">
        <v>1839</v>
      </c>
      <c r="D582" s="159" t="s">
        <v>1649</v>
      </c>
      <c r="E582" s="168"/>
      <c r="F582" s="159"/>
      <c r="G582" s="159"/>
      <c r="H582" s="169"/>
      <c r="I582" s="155" t="s">
        <v>1840</v>
      </c>
      <c r="J582" s="159"/>
      <c r="K582" s="159"/>
      <c r="L582" s="159"/>
      <c r="M582" s="159" t="s">
        <v>332</v>
      </c>
      <c r="N582" s="157"/>
      <c r="O582" s="158" t="s">
        <v>333</v>
      </c>
      <c r="P582" s="158" t="s">
        <v>334</v>
      </c>
      <c r="Q582" s="159" t="s">
        <v>335</v>
      </c>
      <c r="R582" s="167">
        <v>45231</v>
      </c>
      <c r="S582" s="158"/>
      <c r="T582" s="158" t="s">
        <v>1841</v>
      </c>
      <c r="U582" s="157"/>
      <c r="V582" s="158" t="s">
        <v>268</v>
      </c>
      <c r="W582" s="158"/>
      <c r="X582" s="158" t="s">
        <v>269</v>
      </c>
      <c r="Y582" s="158" t="s">
        <v>270</v>
      </c>
      <c r="Z582" s="158" t="s">
        <v>271</v>
      </c>
      <c r="AA582" s="158" t="s">
        <v>271</v>
      </c>
      <c r="AB582" s="158" t="s">
        <v>271</v>
      </c>
      <c r="AC582" s="158" t="s">
        <v>271</v>
      </c>
      <c r="AD582" s="158" t="s">
        <v>1464</v>
      </c>
      <c r="AE582" s="158" t="s">
        <v>273</v>
      </c>
      <c r="AF582" s="157"/>
    </row>
    <row r="583" spans="1:32" s="137" customFormat="1" ht="30.75" customHeight="1" x14ac:dyDescent="0.25">
      <c r="A583" s="160">
        <v>11090</v>
      </c>
      <c r="B583" s="159" t="s">
        <v>1842</v>
      </c>
      <c r="C583" s="159" t="s">
        <v>1843</v>
      </c>
      <c r="D583" s="159" t="s">
        <v>1649</v>
      </c>
      <c r="E583" s="168"/>
      <c r="F583" s="159"/>
      <c r="G583" s="159"/>
      <c r="H583" s="159" t="s">
        <v>223</v>
      </c>
      <c r="I583" s="159" t="s">
        <v>1699</v>
      </c>
      <c r="J583" s="158"/>
      <c r="K583" s="158"/>
      <c r="L583" s="159"/>
      <c r="M583" s="157"/>
      <c r="N583" s="157"/>
      <c r="O583" s="157"/>
      <c r="P583" s="157"/>
      <c r="Q583" s="157"/>
      <c r="R583" s="157"/>
      <c r="S583" s="157"/>
      <c r="T583" s="157"/>
      <c r="U583" s="157"/>
      <c r="V583" s="157"/>
      <c r="W583" s="157"/>
      <c r="X583" s="158" t="s">
        <v>269</v>
      </c>
      <c r="Y583" s="158" t="s">
        <v>270</v>
      </c>
      <c r="Z583" s="158" t="s">
        <v>271</v>
      </c>
      <c r="AA583" s="158" t="s">
        <v>271</v>
      </c>
      <c r="AB583" s="158" t="s">
        <v>271</v>
      </c>
      <c r="AC583" s="158" t="s">
        <v>271</v>
      </c>
      <c r="AD583" s="158" t="s">
        <v>1464</v>
      </c>
      <c r="AE583" s="158" t="s">
        <v>273</v>
      </c>
      <c r="AF583" s="157"/>
    </row>
    <row r="584" spans="1:32" s="137" customFormat="1" ht="30.75" customHeight="1" x14ac:dyDescent="0.25">
      <c r="A584" s="160">
        <v>11091</v>
      </c>
      <c r="B584" s="159" t="s">
        <v>1844</v>
      </c>
      <c r="C584" s="159" t="s">
        <v>1845</v>
      </c>
      <c r="D584" s="159" t="s">
        <v>1649</v>
      </c>
      <c r="E584" s="168"/>
      <c r="F584" s="159"/>
      <c r="G584" s="159"/>
      <c r="H584" s="159" t="s">
        <v>223</v>
      </c>
      <c r="I584" s="159" t="s">
        <v>1699</v>
      </c>
      <c r="J584" s="159"/>
      <c r="K584" s="159"/>
      <c r="L584" s="159" t="s">
        <v>1846</v>
      </c>
      <c r="M584" s="157"/>
      <c r="N584" s="157"/>
      <c r="O584" s="157"/>
      <c r="P584" s="157"/>
      <c r="Q584" s="157"/>
      <c r="R584" s="157"/>
      <c r="S584" s="157"/>
      <c r="T584" s="157"/>
      <c r="U584" s="157"/>
      <c r="V584" s="157"/>
      <c r="W584" s="157"/>
      <c r="X584" s="158" t="s">
        <v>269</v>
      </c>
      <c r="Y584" s="158" t="s">
        <v>270</v>
      </c>
      <c r="Z584" s="158" t="s">
        <v>271</v>
      </c>
      <c r="AA584" s="158" t="s">
        <v>271</v>
      </c>
      <c r="AB584" s="158" t="s">
        <v>271</v>
      </c>
      <c r="AC584" s="158" t="s">
        <v>271</v>
      </c>
      <c r="AD584" s="158" t="s">
        <v>1464</v>
      </c>
      <c r="AE584" s="158" t="s">
        <v>273</v>
      </c>
      <c r="AF584" s="157"/>
    </row>
    <row r="585" spans="1:32" s="152" customFormat="1" ht="30.75" customHeight="1" x14ac:dyDescent="0.25">
      <c r="A585" s="160">
        <v>11092</v>
      </c>
      <c r="B585" s="159" t="s">
        <v>1847</v>
      </c>
      <c r="C585" s="159" t="s">
        <v>1848</v>
      </c>
      <c r="D585" s="159" t="s">
        <v>1649</v>
      </c>
      <c r="E585" s="168"/>
      <c r="F585" s="159"/>
      <c r="G585" s="159"/>
      <c r="H585" s="159" t="s">
        <v>223</v>
      </c>
      <c r="I585" s="159" t="s">
        <v>1372</v>
      </c>
      <c r="J585" s="159"/>
      <c r="K585" s="159"/>
      <c r="L585" s="159" t="s">
        <v>1849</v>
      </c>
      <c r="M585" s="158"/>
      <c r="N585" s="158"/>
      <c r="O585" s="158"/>
      <c r="P585" s="158"/>
      <c r="Q585" s="158"/>
      <c r="R585" s="158"/>
      <c r="S585" s="158"/>
      <c r="T585" s="158"/>
      <c r="U585" s="158"/>
      <c r="V585" s="158"/>
      <c r="W585" s="158"/>
      <c r="X585" s="158" t="s">
        <v>269</v>
      </c>
      <c r="Y585" s="158" t="s">
        <v>270</v>
      </c>
      <c r="Z585" s="158" t="s">
        <v>271</v>
      </c>
      <c r="AA585" s="158" t="s">
        <v>271</v>
      </c>
      <c r="AB585" s="158" t="s">
        <v>271</v>
      </c>
      <c r="AC585" s="158" t="s">
        <v>271</v>
      </c>
      <c r="AD585" s="158" t="s">
        <v>1464</v>
      </c>
      <c r="AE585" s="158" t="s">
        <v>273</v>
      </c>
      <c r="AF585" s="158"/>
    </row>
    <row r="586" spans="1:32" s="137" customFormat="1" ht="30.75" customHeight="1" x14ac:dyDescent="0.25">
      <c r="A586" s="160">
        <v>11093</v>
      </c>
      <c r="B586" s="159" t="s">
        <v>1850</v>
      </c>
      <c r="C586" s="159" t="s">
        <v>1851</v>
      </c>
      <c r="D586" s="159" t="s">
        <v>1649</v>
      </c>
      <c r="E586" s="168"/>
      <c r="F586" s="159"/>
      <c r="G586" s="159"/>
      <c r="H586" s="159" t="s">
        <v>223</v>
      </c>
      <c r="I586" s="154" t="s">
        <v>1744</v>
      </c>
      <c r="J586" s="159"/>
      <c r="K586" s="159"/>
      <c r="L586" s="159"/>
      <c r="M586" s="157"/>
      <c r="N586" s="157"/>
      <c r="O586" s="157"/>
      <c r="P586" s="157"/>
      <c r="Q586" s="157"/>
      <c r="R586" s="157"/>
      <c r="S586" s="157"/>
      <c r="T586" s="157"/>
      <c r="U586" s="157"/>
      <c r="V586" s="157"/>
      <c r="W586" s="157"/>
      <c r="X586" s="158" t="s">
        <v>269</v>
      </c>
      <c r="Y586" s="158" t="s">
        <v>270</v>
      </c>
      <c r="Z586" s="158" t="s">
        <v>271</v>
      </c>
      <c r="AA586" s="158" t="s">
        <v>271</v>
      </c>
      <c r="AB586" s="158" t="s">
        <v>271</v>
      </c>
      <c r="AC586" s="158" t="s">
        <v>271</v>
      </c>
      <c r="AD586" s="158" t="s">
        <v>1464</v>
      </c>
      <c r="AE586" s="158" t="s">
        <v>273</v>
      </c>
      <c r="AF586" s="157"/>
    </row>
    <row r="587" spans="1:32" s="137" customFormat="1" ht="30.75" customHeight="1" x14ac:dyDescent="0.25">
      <c r="A587" s="160">
        <v>11094</v>
      </c>
      <c r="B587" s="159" t="s">
        <v>1852</v>
      </c>
      <c r="C587" s="159" t="s">
        <v>1853</v>
      </c>
      <c r="D587" s="159" t="s">
        <v>1649</v>
      </c>
      <c r="E587" s="175">
        <v>2</v>
      </c>
      <c r="F587" s="158" t="s">
        <v>635</v>
      </c>
      <c r="G587" s="163"/>
      <c r="H587" s="159" t="s">
        <v>1854</v>
      </c>
      <c r="I587" s="159"/>
      <c r="J587" s="159"/>
      <c r="K587" s="159"/>
      <c r="L587" s="159" t="s">
        <v>1855</v>
      </c>
      <c r="M587" s="157"/>
      <c r="N587" s="157"/>
      <c r="O587" s="157"/>
      <c r="P587" s="157"/>
      <c r="Q587" s="157"/>
      <c r="R587" s="157"/>
      <c r="S587" s="157"/>
      <c r="T587" s="157"/>
      <c r="U587" s="157"/>
      <c r="V587" s="157"/>
      <c r="W587" s="157"/>
      <c r="X587" s="158" t="s">
        <v>269</v>
      </c>
      <c r="Y587" s="158">
        <v>0.02</v>
      </c>
      <c r="Z587" s="158" t="s">
        <v>271</v>
      </c>
      <c r="AA587" s="158" t="s">
        <v>271</v>
      </c>
      <c r="AB587" s="158" t="s">
        <v>271</v>
      </c>
      <c r="AC587" s="158" t="s">
        <v>271</v>
      </c>
      <c r="AD587" s="158" t="s">
        <v>1464</v>
      </c>
      <c r="AE587" s="158" t="s">
        <v>273</v>
      </c>
      <c r="AF587" s="157"/>
    </row>
    <row r="588" spans="1:32" s="137" customFormat="1" ht="30.75" customHeight="1" x14ac:dyDescent="0.25">
      <c r="A588" s="160">
        <v>11095</v>
      </c>
      <c r="B588" s="159" t="s">
        <v>1856</v>
      </c>
      <c r="C588" s="158" t="s">
        <v>1857</v>
      </c>
      <c r="D588" s="159" t="s">
        <v>1649</v>
      </c>
      <c r="E588" s="182">
        <v>2</v>
      </c>
      <c r="F588" s="158" t="s">
        <v>635</v>
      </c>
      <c r="G588" s="158"/>
      <c r="H588" s="159" t="s">
        <v>325</v>
      </c>
      <c r="I588" s="159"/>
      <c r="J588" s="159"/>
      <c r="K588" s="159"/>
      <c r="L588" s="159" t="s">
        <v>1858</v>
      </c>
      <c r="M588" s="157"/>
      <c r="N588" s="157"/>
      <c r="O588" s="157"/>
      <c r="P588" s="157"/>
      <c r="Q588" s="157"/>
      <c r="R588" s="157"/>
      <c r="S588" s="157"/>
      <c r="T588" s="157"/>
      <c r="U588" s="157"/>
      <c r="V588" s="157"/>
      <c r="W588" s="157"/>
      <c r="X588" s="158" t="s">
        <v>269</v>
      </c>
      <c r="Y588" s="158">
        <v>0.02</v>
      </c>
      <c r="Z588" s="158" t="s">
        <v>271</v>
      </c>
      <c r="AA588" s="158" t="s">
        <v>271</v>
      </c>
      <c r="AB588" s="158" t="s">
        <v>271</v>
      </c>
      <c r="AC588" s="158" t="s">
        <v>271</v>
      </c>
      <c r="AD588" s="158" t="s">
        <v>1464</v>
      </c>
      <c r="AE588" s="158" t="s">
        <v>273</v>
      </c>
      <c r="AF588" s="157"/>
    </row>
    <row r="589" spans="1:32" s="137" customFormat="1" ht="30.75" customHeight="1" x14ac:dyDescent="0.25">
      <c r="A589" s="153">
        <v>11096</v>
      </c>
      <c r="B589" s="155" t="s">
        <v>1859</v>
      </c>
      <c r="C589" s="158" t="s">
        <v>1860</v>
      </c>
      <c r="D589" s="159" t="s">
        <v>1649</v>
      </c>
      <c r="E589" s="182">
        <v>2</v>
      </c>
      <c r="F589" s="158" t="s">
        <v>635</v>
      </c>
      <c r="G589" s="158"/>
      <c r="H589" s="159" t="s">
        <v>325</v>
      </c>
      <c r="I589" s="157"/>
      <c r="J589" s="159"/>
      <c r="K589" s="159"/>
      <c r="L589" s="166"/>
      <c r="M589" s="159" t="s">
        <v>1861</v>
      </c>
      <c r="N589" s="158"/>
      <c r="O589" s="159" t="s">
        <v>1862</v>
      </c>
      <c r="P589" s="159" t="s">
        <v>1863</v>
      </c>
      <c r="Q589" s="159" t="s">
        <v>1864</v>
      </c>
      <c r="R589" s="158"/>
      <c r="S589" s="158"/>
      <c r="T589" s="159" t="s">
        <v>1865</v>
      </c>
      <c r="U589" s="158" t="s">
        <v>287</v>
      </c>
      <c r="V589" s="158"/>
      <c r="W589" s="158"/>
      <c r="X589" s="158" t="s">
        <v>269</v>
      </c>
      <c r="Y589" s="158">
        <v>0.02</v>
      </c>
      <c r="Z589" s="158" t="s">
        <v>271</v>
      </c>
      <c r="AA589" s="158" t="s">
        <v>271</v>
      </c>
      <c r="AB589" s="158" t="s">
        <v>271</v>
      </c>
      <c r="AC589" s="158" t="s">
        <v>271</v>
      </c>
      <c r="AD589" s="158" t="s">
        <v>1464</v>
      </c>
      <c r="AE589" s="158" t="s">
        <v>273</v>
      </c>
      <c r="AF589" s="157"/>
    </row>
    <row r="590" spans="1:32" s="137" customFormat="1" ht="30.75" customHeight="1" x14ac:dyDescent="0.25">
      <c r="A590" s="160">
        <v>11097</v>
      </c>
      <c r="B590" s="159" t="s">
        <v>1866</v>
      </c>
      <c r="C590" s="158" t="s">
        <v>1867</v>
      </c>
      <c r="D590" s="159" t="s">
        <v>1649</v>
      </c>
      <c r="E590" s="182">
        <v>2</v>
      </c>
      <c r="F590" s="158" t="s">
        <v>635</v>
      </c>
      <c r="G590" s="158"/>
      <c r="H590" s="159" t="s">
        <v>325</v>
      </c>
      <c r="I590" s="159"/>
      <c r="J590" s="159"/>
      <c r="K590" s="159"/>
      <c r="L590" s="169"/>
      <c r="M590" s="157"/>
      <c r="N590" s="157"/>
      <c r="O590" s="157"/>
      <c r="P590" s="157"/>
      <c r="Q590" s="157"/>
      <c r="R590" s="157"/>
      <c r="S590" s="157"/>
      <c r="T590" s="157"/>
      <c r="U590" s="157"/>
      <c r="V590" s="157"/>
      <c r="W590" s="157"/>
      <c r="X590" s="158" t="s">
        <v>269</v>
      </c>
      <c r="Y590" s="158">
        <v>0.02</v>
      </c>
      <c r="Z590" s="158">
        <v>49</v>
      </c>
      <c r="AA590" s="158">
        <v>69</v>
      </c>
      <c r="AB590" s="158">
        <v>94</v>
      </c>
      <c r="AC590" s="158">
        <v>95</v>
      </c>
      <c r="AD590" s="158" t="s">
        <v>1464</v>
      </c>
      <c r="AE590" s="158" t="s">
        <v>273</v>
      </c>
      <c r="AF590" s="157"/>
    </row>
    <row r="591" spans="1:32" s="137" customFormat="1" ht="30.75" customHeight="1" x14ac:dyDescent="0.25">
      <c r="A591" s="160">
        <v>11098</v>
      </c>
      <c r="B591" s="159" t="s">
        <v>1868</v>
      </c>
      <c r="C591" s="159" t="s">
        <v>1869</v>
      </c>
      <c r="D591" s="159" t="s">
        <v>1649</v>
      </c>
      <c r="E591" s="168"/>
      <c r="F591" s="159"/>
      <c r="G591" s="159"/>
      <c r="H591" s="159" t="s">
        <v>223</v>
      </c>
      <c r="I591" s="154" t="s">
        <v>1744</v>
      </c>
      <c r="J591" s="159"/>
      <c r="K591" s="159"/>
      <c r="L591" s="159"/>
      <c r="M591" s="157"/>
      <c r="N591" s="157"/>
      <c r="O591" s="157"/>
      <c r="P591" s="157"/>
      <c r="Q591" s="157"/>
      <c r="R591" s="157"/>
      <c r="S591" s="157"/>
      <c r="T591" s="157"/>
      <c r="U591" s="157"/>
      <c r="V591" s="157"/>
      <c r="W591" s="157"/>
      <c r="X591" s="158" t="s">
        <v>269</v>
      </c>
      <c r="Y591" s="158" t="s">
        <v>270</v>
      </c>
      <c r="Z591" s="158" t="s">
        <v>271</v>
      </c>
      <c r="AA591" s="158" t="s">
        <v>271</v>
      </c>
      <c r="AB591" s="158" t="s">
        <v>271</v>
      </c>
      <c r="AC591" s="158" t="s">
        <v>271</v>
      </c>
      <c r="AD591" s="158" t="s">
        <v>1464</v>
      </c>
      <c r="AE591" s="158" t="s">
        <v>273</v>
      </c>
      <c r="AF591" s="157"/>
    </row>
    <row r="592" spans="1:32" s="137" customFormat="1" ht="30.75" customHeight="1" x14ac:dyDescent="0.25">
      <c r="A592" s="160">
        <v>11099</v>
      </c>
      <c r="B592" s="159" t="s">
        <v>1870</v>
      </c>
      <c r="C592" s="159" t="s">
        <v>1871</v>
      </c>
      <c r="D592" s="159" t="s">
        <v>1649</v>
      </c>
      <c r="E592" s="168"/>
      <c r="F592" s="159"/>
      <c r="G592" s="159"/>
      <c r="H592" s="159"/>
      <c r="I592" s="159" t="s">
        <v>1769</v>
      </c>
      <c r="J592" s="159"/>
      <c r="K592" s="159"/>
      <c r="L592" s="159"/>
      <c r="M592" s="157"/>
      <c r="N592" s="157"/>
      <c r="O592" s="157"/>
      <c r="P592" s="157"/>
      <c r="Q592" s="157"/>
      <c r="R592" s="157"/>
      <c r="S592" s="157"/>
      <c r="T592" s="157"/>
      <c r="U592" s="157"/>
      <c r="V592" s="157"/>
      <c r="W592" s="157"/>
      <c r="X592" s="158" t="s">
        <v>269</v>
      </c>
      <c r="Y592" s="158" t="s">
        <v>270</v>
      </c>
      <c r="Z592" s="158" t="s">
        <v>271</v>
      </c>
      <c r="AA592" s="158" t="s">
        <v>271</v>
      </c>
      <c r="AB592" s="158" t="s">
        <v>271</v>
      </c>
      <c r="AC592" s="158" t="s">
        <v>271</v>
      </c>
      <c r="AD592" s="158" t="s">
        <v>1464</v>
      </c>
      <c r="AE592" s="158" t="s">
        <v>273</v>
      </c>
      <c r="AF592" s="157"/>
    </row>
    <row r="593" spans="1:32" s="137" customFormat="1" ht="30.75" customHeight="1" x14ac:dyDescent="0.25">
      <c r="A593" s="153">
        <v>110100</v>
      </c>
      <c r="B593" s="154" t="s">
        <v>1872</v>
      </c>
      <c r="C593" s="159" t="s">
        <v>1873</v>
      </c>
      <c r="D593" s="159" t="s">
        <v>1649</v>
      </c>
      <c r="E593" s="168"/>
      <c r="F593" s="159"/>
      <c r="G593" s="159"/>
      <c r="H593" s="154"/>
      <c r="I593" s="155" t="s">
        <v>1840</v>
      </c>
      <c r="J593" s="158"/>
      <c r="K593" s="158"/>
      <c r="L593" s="159" t="s">
        <v>1874</v>
      </c>
      <c r="M593" s="159" t="s">
        <v>332</v>
      </c>
      <c r="N593" s="157"/>
      <c r="O593" s="158" t="s">
        <v>333</v>
      </c>
      <c r="P593" s="158" t="s">
        <v>334</v>
      </c>
      <c r="Q593" s="159" t="s">
        <v>335</v>
      </c>
      <c r="R593" s="167">
        <v>45231</v>
      </c>
      <c r="S593" s="158"/>
      <c r="T593" s="158" t="s">
        <v>1841</v>
      </c>
      <c r="U593" s="157"/>
      <c r="V593" s="158" t="s">
        <v>268</v>
      </c>
      <c r="W593" s="158"/>
      <c r="X593" s="158" t="s">
        <v>269</v>
      </c>
      <c r="Y593" s="158" t="s">
        <v>270</v>
      </c>
      <c r="Z593" s="158" t="s">
        <v>271</v>
      </c>
      <c r="AA593" s="158" t="s">
        <v>271</v>
      </c>
      <c r="AB593" s="158" t="s">
        <v>271</v>
      </c>
      <c r="AC593" s="158" t="s">
        <v>271</v>
      </c>
      <c r="AD593" s="158" t="s">
        <v>1464</v>
      </c>
      <c r="AE593" s="158" t="s">
        <v>273</v>
      </c>
      <c r="AF593" s="157"/>
    </row>
    <row r="594" spans="1:32" s="137" customFormat="1" ht="30.75" customHeight="1" x14ac:dyDescent="0.25">
      <c r="A594" s="153">
        <v>110101</v>
      </c>
      <c r="B594" s="154" t="s">
        <v>1875</v>
      </c>
      <c r="C594" s="159" t="s">
        <v>1876</v>
      </c>
      <c r="D594" s="159" t="s">
        <v>1649</v>
      </c>
      <c r="E594" s="168"/>
      <c r="F594" s="159"/>
      <c r="G594" s="159"/>
      <c r="H594" s="154"/>
      <c r="I594" s="155" t="s">
        <v>1840</v>
      </c>
      <c r="J594" s="158"/>
      <c r="K594" s="158"/>
      <c r="L594" s="159" t="s">
        <v>1877</v>
      </c>
      <c r="M594" s="159" t="s">
        <v>332</v>
      </c>
      <c r="N594" s="157"/>
      <c r="O594" s="158" t="s">
        <v>333</v>
      </c>
      <c r="P594" s="158" t="s">
        <v>334</v>
      </c>
      <c r="Q594" s="159" t="s">
        <v>335</v>
      </c>
      <c r="R594" s="167">
        <v>45231</v>
      </c>
      <c r="S594" s="158"/>
      <c r="T594" s="158" t="s">
        <v>1841</v>
      </c>
      <c r="U594" s="157"/>
      <c r="V594" s="158" t="s">
        <v>268</v>
      </c>
      <c r="W594" s="158"/>
      <c r="X594" s="158" t="s">
        <v>269</v>
      </c>
      <c r="Y594" s="158" t="s">
        <v>270</v>
      </c>
      <c r="Z594" s="158" t="s">
        <v>271</v>
      </c>
      <c r="AA594" s="158" t="s">
        <v>271</v>
      </c>
      <c r="AB594" s="158" t="s">
        <v>271</v>
      </c>
      <c r="AC594" s="158" t="s">
        <v>271</v>
      </c>
      <c r="AD594" s="158" t="s">
        <v>1464</v>
      </c>
      <c r="AE594" s="158" t="s">
        <v>273</v>
      </c>
      <c r="AF594" s="157"/>
    </row>
    <row r="595" spans="1:32" s="152" customFormat="1" ht="30.75" customHeight="1" x14ac:dyDescent="0.25">
      <c r="A595" s="160">
        <v>110102</v>
      </c>
      <c r="B595" s="159" t="s">
        <v>1878</v>
      </c>
      <c r="C595" s="159" t="s">
        <v>1879</v>
      </c>
      <c r="D595" s="159" t="s">
        <v>1649</v>
      </c>
      <c r="E595" s="168"/>
      <c r="F595" s="159"/>
      <c r="G595" s="159"/>
      <c r="H595" s="159" t="s">
        <v>381</v>
      </c>
      <c r="I595" s="159" t="s">
        <v>382</v>
      </c>
      <c r="J595" s="159" t="s">
        <v>382</v>
      </c>
      <c r="K595" s="159" t="s">
        <v>382</v>
      </c>
      <c r="L595" s="159"/>
      <c r="M595" s="158"/>
      <c r="N595" s="158"/>
      <c r="O595" s="158"/>
      <c r="P595" s="158"/>
      <c r="Q595" s="158"/>
      <c r="R595" s="158"/>
      <c r="S595" s="158"/>
      <c r="T595" s="158"/>
      <c r="U595" s="158"/>
      <c r="V595" s="158"/>
      <c r="W595" s="158"/>
      <c r="X595" s="158" t="s">
        <v>269</v>
      </c>
      <c r="Y595" s="158" t="s">
        <v>270</v>
      </c>
      <c r="Z595" s="158" t="s">
        <v>271</v>
      </c>
      <c r="AA595" s="158" t="s">
        <v>271</v>
      </c>
      <c r="AB595" s="158" t="s">
        <v>271</v>
      </c>
      <c r="AC595" s="158" t="s">
        <v>271</v>
      </c>
      <c r="AD595" s="158" t="s">
        <v>1464</v>
      </c>
      <c r="AE595" s="158" t="s">
        <v>273</v>
      </c>
      <c r="AF595" s="158"/>
    </row>
    <row r="596" spans="1:32" s="152" customFormat="1" ht="30.75" customHeight="1" x14ac:dyDescent="0.25">
      <c r="A596" s="160">
        <v>110103</v>
      </c>
      <c r="B596" s="159" t="s">
        <v>1880</v>
      </c>
      <c r="C596" s="159" t="s">
        <v>1881</v>
      </c>
      <c r="D596" s="159" t="s">
        <v>1649</v>
      </c>
      <c r="E596" s="168"/>
      <c r="F596" s="159"/>
      <c r="G596" s="159"/>
      <c r="H596" s="159" t="s">
        <v>381</v>
      </c>
      <c r="I596" s="159" t="s">
        <v>382</v>
      </c>
      <c r="J596" s="159" t="s">
        <v>382</v>
      </c>
      <c r="K596" s="159" t="s">
        <v>382</v>
      </c>
      <c r="L596" s="159"/>
      <c r="M596" s="158"/>
      <c r="N596" s="158"/>
      <c r="O596" s="158"/>
      <c r="P596" s="158"/>
      <c r="Q596" s="158"/>
      <c r="R596" s="158"/>
      <c r="S596" s="158"/>
      <c r="T596" s="158"/>
      <c r="U596" s="158"/>
      <c r="V596" s="158"/>
      <c r="W596" s="158"/>
      <c r="X596" s="158" t="s">
        <v>269</v>
      </c>
      <c r="Y596" s="158" t="s">
        <v>270</v>
      </c>
      <c r="Z596" s="158" t="s">
        <v>271</v>
      </c>
      <c r="AA596" s="158" t="s">
        <v>271</v>
      </c>
      <c r="AB596" s="158" t="s">
        <v>271</v>
      </c>
      <c r="AC596" s="158" t="s">
        <v>271</v>
      </c>
      <c r="AD596" s="158" t="s">
        <v>1464</v>
      </c>
      <c r="AE596" s="158" t="s">
        <v>273</v>
      </c>
      <c r="AF596" s="158"/>
    </row>
    <row r="597" spans="1:32" s="137" customFormat="1" ht="30.75" customHeight="1" x14ac:dyDescent="0.25">
      <c r="A597" s="153">
        <v>11101</v>
      </c>
      <c r="B597" s="159" t="s">
        <v>1882</v>
      </c>
      <c r="C597" s="159" t="s">
        <v>1883</v>
      </c>
      <c r="D597" s="159" t="s">
        <v>374</v>
      </c>
      <c r="E597" s="175">
        <v>1</v>
      </c>
      <c r="F597" s="158" t="s">
        <v>635</v>
      </c>
      <c r="G597" s="158" t="s">
        <v>635</v>
      </c>
      <c r="H597" s="155" t="s">
        <v>1884</v>
      </c>
      <c r="I597" s="159"/>
      <c r="J597" s="159" t="s">
        <v>1885</v>
      </c>
      <c r="K597" s="155"/>
      <c r="L597" s="155" t="s">
        <v>1886</v>
      </c>
      <c r="M597" s="159" t="s">
        <v>1887</v>
      </c>
      <c r="N597" s="158"/>
      <c r="O597" s="159" t="s">
        <v>1888</v>
      </c>
      <c r="P597" s="159" t="s">
        <v>1889</v>
      </c>
      <c r="Q597" s="159" t="s">
        <v>1890</v>
      </c>
      <c r="R597" s="158" t="s">
        <v>1891</v>
      </c>
      <c r="S597" s="158"/>
      <c r="T597" s="159" t="s">
        <v>1892</v>
      </c>
      <c r="U597" s="158" t="s">
        <v>287</v>
      </c>
      <c r="V597" s="158"/>
      <c r="W597" s="158"/>
      <c r="X597" s="158" t="s">
        <v>648</v>
      </c>
      <c r="Y597" s="158">
        <v>2.5000000000000001E-3</v>
      </c>
      <c r="Z597" s="158">
        <v>79</v>
      </c>
      <c r="AA597" s="158">
        <v>89</v>
      </c>
      <c r="AB597" s="158">
        <v>94</v>
      </c>
      <c r="AC597" s="158">
        <v>95</v>
      </c>
      <c r="AD597" s="158" t="s">
        <v>1146</v>
      </c>
      <c r="AE597" s="158" t="s">
        <v>1893</v>
      </c>
      <c r="AF597" s="157"/>
    </row>
    <row r="598" spans="1:32" s="137" customFormat="1" ht="30.75" customHeight="1" x14ac:dyDescent="0.25">
      <c r="A598" s="153">
        <v>11102</v>
      </c>
      <c r="B598" s="159" t="s">
        <v>1894</v>
      </c>
      <c r="C598" s="159" t="s">
        <v>1895</v>
      </c>
      <c r="D598" s="159" t="s">
        <v>374</v>
      </c>
      <c r="E598" s="175">
        <v>1</v>
      </c>
      <c r="F598" s="158" t="s">
        <v>635</v>
      </c>
      <c r="G598" s="158" t="s">
        <v>635</v>
      </c>
      <c r="H598" s="155" t="s">
        <v>1884</v>
      </c>
      <c r="I598" s="159"/>
      <c r="J598" s="159" t="s">
        <v>1885</v>
      </c>
      <c r="K598" s="155"/>
      <c r="L598" s="155" t="s">
        <v>1896</v>
      </c>
      <c r="M598" s="159" t="s">
        <v>1897</v>
      </c>
      <c r="N598" s="158"/>
      <c r="O598" s="159" t="s">
        <v>1888</v>
      </c>
      <c r="P598" s="159" t="s">
        <v>1889</v>
      </c>
      <c r="Q598" s="159" t="s">
        <v>1890</v>
      </c>
      <c r="R598" s="158" t="s">
        <v>1891</v>
      </c>
      <c r="S598" s="158"/>
      <c r="T598" s="159" t="s">
        <v>1892</v>
      </c>
      <c r="U598" s="158" t="s">
        <v>287</v>
      </c>
      <c r="V598" s="158"/>
      <c r="W598" s="158"/>
      <c r="X598" s="158" t="s">
        <v>648</v>
      </c>
      <c r="Y598" s="158">
        <v>2.5000000000000001E-3</v>
      </c>
      <c r="Z598" s="158">
        <v>79</v>
      </c>
      <c r="AA598" s="158">
        <v>89</v>
      </c>
      <c r="AB598" s="158">
        <v>94</v>
      </c>
      <c r="AC598" s="158">
        <v>95</v>
      </c>
      <c r="AD598" s="158" t="s">
        <v>1146</v>
      </c>
      <c r="AE598" s="158" t="s">
        <v>1893</v>
      </c>
      <c r="AF598" s="157"/>
    </row>
    <row r="599" spans="1:32" s="137" customFormat="1" ht="30.75" customHeight="1" x14ac:dyDescent="0.25">
      <c r="A599" s="160">
        <v>11103</v>
      </c>
      <c r="B599" s="159" t="s">
        <v>1898</v>
      </c>
      <c r="C599" s="159" t="s">
        <v>1899</v>
      </c>
      <c r="D599" s="159" t="s">
        <v>374</v>
      </c>
      <c r="E599" s="175">
        <v>1</v>
      </c>
      <c r="F599" s="158" t="s">
        <v>635</v>
      </c>
      <c r="G599" s="163"/>
      <c r="H599" s="159" t="s">
        <v>1900</v>
      </c>
      <c r="I599" s="159"/>
      <c r="J599" s="159" t="s">
        <v>1885</v>
      </c>
      <c r="K599" s="155"/>
      <c r="L599" s="155" t="s">
        <v>1886</v>
      </c>
      <c r="M599" s="157"/>
      <c r="N599" s="157"/>
      <c r="O599" s="159"/>
      <c r="P599" s="159"/>
      <c r="Q599" s="159"/>
      <c r="R599" s="158"/>
      <c r="S599" s="157"/>
      <c r="T599" s="157"/>
      <c r="U599" s="157"/>
      <c r="V599" s="157"/>
      <c r="W599" s="157"/>
      <c r="X599" s="158" t="s">
        <v>648</v>
      </c>
      <c r="Y599" s="158">
        <v>2.5000000000000001E-3</v>
      </c>
      <c r="Z599" s="158">
        <v>79</v>
      </c>
      <c r="AA599" s="158">
        <v>89</v>
      </c>
      <c r="AB599" s="158">
        <v>94</v>
      </c>
      <c r="AC599" s="158">
        <v>95</v>
      </c>
      <c r="AD599" s="158" t="s">
        <v>1146</v>
      </c>
      <c r="AE599" s="158" t="s">
        <v>1893</v>
      </c>
      <c r="AF599" s="157"/>
    </row>
    <row r="600" spans="1:32" s="137" customFormat="1" ht="30.75" customHeight="1" x14ac:dyDescent="0.25">
      <c r="A600" s="153">
        <v>11104</v>
      </c>
      <c r="B600" s="155" t="s">
        <v>1901</v>
      </c>
      <c r="C600" s="159" t="s">
        <v>1902</v>
      </c>
      <c r="D600" s="159" t="s">
        <v>374</v>
      </c>
      <c r="E600" s="175">
        <v>1</v>
      </c>
      <c r="F600" s="158" t="s">
        <v>635</v>
      </c>
      <c r="G600" s="158" t="s">
        <v>635</v>
      </c>
      <c r="H600" s="155" t="s">
        <v>1884</v>
      </c>
      <c r="I600" s="159" t="s">
        <v>1903</v>
      </c>
      <c r="J600" s="159" t="s">
        <v>1885</v>
      </c>
      <c r="K600" s="155"/>
      <c r="L600" s="155"/>
      <c r="M600" s="159" t="s">
        <v>1887</v>
      </c>
      <c r="N600" s="158"/>
      <c r="O600" s="159" t="s">
        <v>1888</v>
      </c>
      <c r="P600" s="159" t="s">
        <v>1889</v>
      </c>
      <c r="Q600" s="159" t="s">
        <v>1890</v>
      </c>
      <c r="R600" s="158" t="s">
        <v>1891</v>
      </c>
      <c r="S600" s="158"/>
      <c r="T600" s="159" t="s">
        <v>1892</v>
      </c>
      <c r="U600" s="158" t="s">
        <v>287</v>
      </c>
      <c r="V600" s="158"/>
      <c r="W600" s="158"/>
      <c r="X600" s="158" t="s">
        <v>648</v>
      </c>
      <c r="Y600" s="158" t="s">
        <v>270</v>
      </c>
      <c r="Z600" s="158">
        <v>69</v>
      </c>
      <c r="AA600" s="158">
        <v>79</v>
      </c>
      <c r="AB600" s="158">
        <v>89</v>
      </c>
      <c r="AC600" s="158">
        <v>90</v>
      </c>
      <c r="AD600" s="158" t="s">
        <v>924</v>
      </c>
      <c r="AE600" s="158" t="s">
        <v>1901</v>
      </c>
      <c r="AF600" s="157"/>
    </row>
    <row r="601" spans="1:32" s="137" customFormat="1" ht="30.75" customHeight="1" x14ac:dyDescent="0.25">
      <c r="A601" s="160">
        <v>11105</v>
      </c>
      <c r="B601" s="155" t="s">
        <v>1904</v>
      </c>
      <c r="C601" s="155" t="s">
        <v>1905</v>
      </c>
      <c r="D601" s="155" t="s">
        <v>374</v>
      </c>
      <c r="E601" s="180">
        <v>2</v>
      </c>
      <c r="F601" s="157" t="s">
        <v>635</v>
      </c>
      <c r="G601" s="186"/>
      <c r="H601" s="155" t="s">
        <v>1906</v>
      </c>
      <c r="I601" s="159"/>
      <c r="J601" s="159" t="s">
        <v>1885</v>
      </c>
      <c r="K601" s="155"/>
      <c r="L601" s="155"/>
      <c r="M601" s="159" t="s">
        <v>1907</v>
      </c>
      <c r="N601" s="159"/>
      <c r="O601" s="159" t="s">
        <v>1908</v>
      </c>
      <c r="P601" s="159" t="s">
        <v>1909</v>
      </c>
      <c r="Q601" s="159" t="s">
        <v>1910</v>
      </c>
      <c r="R601" s="158"/>
      <c r="S601" s="158"/>
      <c r="T601" s="159" t="s">
        <v>1911</v>
      </c>
      <c r="U601" s="158" t="s">
        <v>287</v>
      </c>
      <c r="V601" s="158"/>
      <c r="W601" s="158"/>
      <c r="X601" s="158" t="s">
        <v>648</v>
      </c>
      <c r="Y601" s="158">
        <v>5.0000000000000001E-3</v>
      </c>
      <c r="Z601" s="158">
        <v>59</v>
      </c>
      <c r="AA601" s="158">
        <v>74</v>
      </c>
      <c r="AB601" s="158">
        <v>89</v>
      </c>
      <c r="AC601" s="158">
        <v>90</v>
      </c>
      <c r="AD601" s="158" t="s">
        <v>924</v>
      </c>
      <c r="AE601" s="158" t="s">
        <v>273</v>
      </c>
      <c r="AF601" s="157"/>
    </row>
    <row r="602" spans="1:32" s="137" customFormat="1" ht="30.75" customHeight="1" x14ac:dyDescent="0.25">
      <c r="A602" s="160">
        <v>11106</v>
      </c>
      <c r="B602" s="155" t="s">
        <v>1912</v>
      </c>
      <c r="C602" s="159" t="s">
        <v>1913</v>
      </c>
      <c r="D602" s="159" t="s">
        <v>374</v>
      </c>
      <c r="E602" s="187">
        <v>2</v>
      </c>
      <c r="F602" s="158" t="s">
        <v>635</v>
      </c>
      <c r="G602" s="163"/>
      <c r="H602" s="159" t="s">
        <v>1900</v>
      </c>
      <c r="I602" s="159" t="s">
        <v>1903</v>
      </c>
      <c r="J602" s="159" t="s">
        <v>1885</v>
      </c>
      <c r="K602" s="155"/>
      <c r="L602" s="155" t="s">
        <v>1914</v>
      </c>
      <c r="M602" s="159" t="s">
        <v>1915</v>
      </c>
      <c r="N602" s="159"/>
      <c r="O602" s="159" t="s">
        <v>1916</v>
      </c>
      <c r="P602" s="159" t="s">
        <v>1917</v>
      </c>
      <c r="Q602" s="159" t="s">
        <v>1918</v>
      </c>
      <c r="R602" s="158"/>
      <c r="S602" s="158"/>
      <c r="T602" s="159" t="s">
        <v>1919</v>
      </c>
      <c r="U602" s="158" t="s">
        <v>287</v>
      </c>
      <c r="V602" s="158"/>
      <c r="W602" s="158"/>
      <c r="X602" s="158" t="s">
        <v>648</v>
      </c>
      <c r="Y602" s="158">
        <v>5.0000000000000001E-3</v>
      </c>
      <c r="Z602" s="158">
        <v>79</v>
      </c>
      <c r="AA602" s="158">
        <v>89</v>
      </c>
      <c r="AB602" s="158">
        <v>94</v>
      </c>
      <c r="AC602" s="158">
        <v>95</v>
      </c>
      <c r="AD602" s="158" t="s">
        <v>924</v>
      </c>
      <c r="AE602" s="158" t="s">
        <v>273</v>
      </c>
      <c r="AF602" s="157"/>
    </row>
    <row r="603" spans="1:32" s="137" customFormat="1" ht="30.75" customHeight="1" x14ac:dyDescent="0.25">
      <c r="A603" s="160">
        <v>11107</v>
      </c>
      <c r="B603" s="159" t="s">
        <v>1920</v>
      </c>
      <c r="C603" s="159" t="s">
        <v>1921</v>
      </c>
      <c r="D603" s="159" t="s">
        <v>374</v>
      </c>
      <c r="E603" s="175">
        <v>2</v>
      </c>
      <c r="F603" s="158" t="s">
        <v>635</v>
      </c>
      <c r="G603" s="163"/>
      <c r="H603" s="159" t="s">
        <v>1922</v>
      </c>
      <c r="I603" s="159"/>
      <c r="J603" s="159" t="s">
        <v>1885</v>
      </c>
      <c r="K603" s="155"/>
      <c r="L603" s="155"/>
      <c r="M603" s="157"/>
      <c r="N603" s="157"/>
      <c r="O603" s="157"/>
      <c r="P603" s="157"/>
      <c r="Q603" s="157"/>
      <c r="R603" s="157"/>
      <c r="S603" s="157"/>
      <c r="T603" s="157"/>
      <c r="U603" s="157"/>
      <c r="V603" s="157"/>
      <c r="W603" s="157"/>
      <c r="X603" s="158" t="s">
        <v>648</v>
      </c>
      <c r="Y603" s="158">
        <v>5.0000000000000001E-3</v>
      </c>
      <c r="Z603" s="158">
        <v>59</v>
      </c>
      <c r="AA603" s="158">
        <v>74</v>
      </c>
      <c r="AB603" s="158">
        <v>89</v>
      </c>
      <c r="AC603" s="158">
        <v>90</v>
      </c>
      <c r="AD603" s="158" t="s">
        <v>924</v>
      </c>
      <c r="AE603" s="158" t="s">
        <v>273</v>
      </c>
      <c r="AF603" s="157"/>
    </row>
    <row r="604" spans="1:32" s="173" customFormat="1" ht="30.75" customHeight="1" x14ac:dyDescent="0.25">
      <c r="A604" s="153">
        <v>11108</v>
      </c>
      <c r="B604" s="155" t="s">
        <v>1923</v>
      </c>
      <c r="C604" s="155" t="s">
        <v>1924</v>
      </c>
      <c r="D604" s="155" t="s">
        <v>260</v>
      </c>
      <c r="E604" s="156">
        <v>0</v>
      </c>
      <c r="F604" s="157"/>
      <c r="G604" s="157"/>
      <c r="H604" s="155" t="s">
        <v>1925</v>
      </c>
      <c r="I604" s="155"/>
      <c r="J604" s="155"/>
      <c r="K604" s="155"/>
      <c r="L604" s="155" t="s">
        <v>1926</v>
      </c>
      <c r="M604" s="155" t="s">
        <v>1927</v>
      </c>
      <c r="N604" s="157"/>
      <c r="O604" s="155" t="s">
        <v>1908</v>
      </c>
      <c r="P604" s="155" t="s">
        <v>1909</v>
      </c>
      <c r="Q604" s="155" t="s">
        <v>1910</v>
      </c>
      <c r="R604" s="157"/>
      <c r="S604" s="157"/>
      <c r="T604" s="155" t="s">
        <v>1928</v>
      </c>
      <c r="U604" s="157" t="s">
        <v>287</v>
      </c>
      <c r="V604" s="157"/>
      <c r="W604" s="157"/>
      <c r="X604" s="158" t="s">
        <v>269</v>
      </c>
      <c r="Y604" s="158" t="s">
        <v>270</v>
      </c>
      <c r="Z604" s="158" t="s">
        <v>271</v>
      </c>
      <c r="AA604" s="158" t="s">
        <v>271</v>
      </c>
      <c r="AB604" s="158" t="s">
        <v>271</v>
      </c>
      <c r="AC604" s="158" t="s">
        <v>271</v>
      </c>
      <c r="AD604" s="158" t="s">
        <v>272</v>
      </c>
      <c r="AE604" s="158" t="s">
        <v>273</v>
      </c>
      <c r="AF604" s="157"/>
    </row>
    <row r="605" spans="1:32" s="137" customFormat="1" ht="30.75" customHeight="1" x14ac:dyDescent="0.25">
      <c r="A605" s="160">
        <v>11112</v>
      </c>
      <c r="B605" s="159" t="s">
        <v>1929</v>
      </c>
      <c r="C605" s="159" t="s">
        <v>1930</v>
      </c>
      <c r="D605" s="159" t="s">
        <v>374</v>
      </c>
      <c r="E605" s="175">
        <v>1</v>
      </c>
      <c r="F605" s="158" t="s">
        <v>635</v>
      </c>
      <c r="G605" s="163"/>
      <c r="H605" s="159" t="s">
        <v>1900</v>
      </c>
      <c r="I605" s="159"/>
      <c r="J605" s="159" t="s">
        <v>1885</v>
      </c>
      <c r="K605" s="155"/>
      <c r="L605" s="155" t="s">
        <v>1886</v>
      </c>
      <c r="M605" s="157"/>
      <c r="N605" s="157"/>
      <c r="O605" s="157"/>
      <c r="P605" s="157"/>
      <c r="Q605" s="157"/>
      <c r="R605" s="157"/>
      <c r="S605" s="157"/>
      <c r="T605" s="157"/>
      <c r="U605" s="157"/>
      <c r="V605" s="157"/>
      <c r="W605" s="157"/>
      <c r="X605" s="158" t="s">
        <v>648</v>
      </c>
      <c r="Y605" s="158">
        <v>5.0000000000000001E-3</v>
      </c>
      <c r="Z605" s="158">
        <v>79</v>
      </c>
      <c r="AA605" s="158">
        <v>89</v>
      </c>
      <c r="AB605" s="158">
        <v>94</v>
      </c>
      <c r="AC605" s="158">
        <v>95</v>
      </c>
      <c r="AD605" s="158" t="s">
        <v>924</v>
      </c>
      <c r="AE605" s="158" t="s">
        <v>1893</v>
      </c>
      <c r="AF605" s="157"/>
    </row>
    <row r="606" spans="1:32" s="137" customFormat="1" ht="30.75" customHeight="1" x14ac:dyDescent="0.25">
      <c r="A606" s="160">
        <v>11113</v>
      </c>
      <c r="B606" s="159" t="s">
        <v>1931</v>
      </c>
      <c r="C606" s="159" t="s">
        <v>1932</v>
      </c>
      <c r="D606" s="159" t="s">
        <v>374</v>
      </c>
      <c r="E606" s="175">
        <v>2</v>
      </c>
      <c r="F606" s="158" t="s">
        <v>635</v>
      </c>
      <c r="G606" s="163"/>
      <c r="H606" s="159" t="s">
        <v>1922</v>
      </c>
      <c r="I606" s="159" t="s">
        <v>1903</v>
      </c>
      <c r="J606" s="159" t="s">
        <v>1885</v>
      </c>
      <c r="K606" s="155"/>
      <c r="L606" s="155"/>
      <c r="M606" s="157"/>
      <c r="N606" s="157"/>
      <c r="O606" s="157"/>
      <c r="P606" s="157"/>
      <c r="Q606" s="157"/>
      <c r="R606" s="157"/>
      <c r="S606" s="157"/>
      <c r="T606" s="157"/>
      <c r="U606" s="157"/>
      <c r="V606" s="157"/>
      <c r="W606" s="157"/>
      <c r="X606" s="158" t="s">
        <v>329</v>
      </c>
      <c r="Y606" s="158" t="s">
        <v>270</v>
      </c>
      <c r="Z606" s="158">
        <v>59</v>
      </c>
      <c r="AA606" s="158">
        <v>74</v>
      </c>
      <c r="AB606" s="158">
        <v>89</v>
      </c>
      <c r="AC606" s="158">
        <v>90</v>
      </c>
      <c r="AD606" s="158" t="s">
        <v>924</v>
      </c>
      <c r="AE606" s="158" t="s">
        <v>273</v>
      </c>
      <c r="AF606" s="157"/>
    </row>
    <row r="607" spans="1:32" s="137" customFormat="1" ht="30.75" customHeight="1" x14ac:dyDescent="0.25">
      <c r="A607" s="160">
        <v>11115</v>
      </c>
      <c r="B607" s="159" t="s">
        <v>1933</v>
      </c>
      <c r="C607" s="159" t="s">
        <v>1934</v>
      </c>
      <c r="D607" s="159" t="s">
        <v>374</v>
      </c>
      <c r="E607" s="175">
        <v>2</v>
      </c>
      <c r="F607" s="158" t="s">
        <v>635</v>
      </c>
      <c r="G607" s="163"/>
      <c r="H607" s="159" t="s">
        <v>1922</v>
      </c>
      <c r="I607" s="159"/>
      <c r="J607" s="159" t="s">
        <v>1885</v>
      </c>
      <c r="K607" s="155"/>
      <c r="L607" s="155"/>
      <c r="M607" s="157"/>
      <c r="N607" s="157"/>
      <c r="O607" s="157"/>
      <c r="P607" s="157"/>
      <c r="Q607" s="157"/>
      <c r="R607" s="157"/>
      <c r="S607" s="157"/>
      <c r="T607" s="157"/>
      <c r="U607" s="157"/>
      <c r="V607" s="157"/>
      <c r="W607" s="157"/>
      <c r="X607" s="158" t="s">
        <v>329</v>
      </c>
      <c r="Y607" s="158" t="s">
        <v>270</v>
      </c>
      <c r="Z607" s="158">
        <v>59</v>
      </c>
      <c r="AA607" s="158">
        <v>74</v>
      </c>
      <c r="AB607" s="158">
        <v>89</v>
      </c>
      <c r="AC607" s="158">
        <v>90</v>
      </c>
      <c r="AD607" s="158" t="s">
        <v>924</v>
      </c>
      <c r="AE607" s="158" t="s">
        <v>273</v>
      </c>
      <c r="AF607" s="157"/>
    </row>
    <row r="608" spans="1:32" s="137" customFormat="1" ht="30.75" customHeight="1" x14ac:dyDescent="0.25">
      <c r="A608" s="160">
        <v>11118</v>
      </c>
      <c r="B608" s="159" t="s">
        <v>1935</v>
      </c>
      <c r="C608" s="159" t="s">
        <v>1936</v>
      </c>
      <c r="D608" s="159" t="s">
        <v>374</v>
      </c>
      <c r="E608" s="175">
        <v>2</v>
      </c>
      <c r="F608" s="158" t="s">
        <v>635</v>
      </c>
      <c r="G608" s="163"/>
      <c r="H608" s="159" t="s">
        <v>1922</v>
      </c>
      <c r="I608" s="159"/>
      <c r="J608" s="159" t="s">
        <v>1885</v>
      </c>
      <c r="K608" s="155"/>
      <c r="L608" s="155"/>
      <c r="M608" s="157"/>
      <c r="N608" s="157"/>
      <c r="O608" s="157"/>
      <c r="P608" s="157"/>
      <c r="Q608" s="157"/>
      <c r="R608" s="157"/>
      <c r="S608" s="157"/>
      <c r="T608" s="157"/>
      <c r="U608" s="157"/>
      <c r="V608" s="157"/>
      <c r="W608" s="157"/>
      <c r="X608" s="158" t="s">
        <v>329</v>
      </c>
      <c r="Y608" s="158" t="s">
        <v>270</v>
      </c>
      <c r="Z608" s="158">
        <v>59</v>
      </c>
      <c r="AA608" s="158">
        <v>74</v>
      </c>
      <c r="AB608" s="158">
        <v>89</v>
      </c>
      <c r="AC608" s="158">
        <v>90</v>
      </c>
      <c r="AD608" s="158" t="s">
        <v>924</v>
      </c>
      <c r="AE608" s="158" t="s">
        <v>273</v>
      </c>
      <c r="AF608" s="157"/>
    </row>
    <row r="609" spans="1:32" s="137" customFormat="1" ht="30.75" customHeight="1" x14ac:dyDescent="0.25">
      <c r="A609" s="160">
        <v>11119</v>
      </c>
      <c r="B609" s="159" t="s">
        <v>1937</v>
      </c>
      <c r="C609" s="159" t="s">
        <v>1938</v>
      </c>
      <c r="D609" s="159" t="s">
        <v>374</v>
      </c>
      <c r="E609" s="175">
        <v>2</v>
      </c>
      <c r="F609" s="158" t="s">
        <v>635</v>
      </c>
      <c r="G609" s="163"/>
      <c r="H609" s="159" t="s">
        <v>1922</v>
      </c>
      <c r="I609" s="159"/>
      <c r="J609" s="159" t="s">
        <v>1885</v>
      </c>
      <c r="K609" s="155"/>
      <c r="L609" s="155"/>
      <c r="M609" s="157"/>
      <c r="N609" s="157"/>
      <c r="O609" s="157"/>
      <c r="P609" s="157"/>
      <c r="Q609" s="157"/>
      <c r="R609" s="157"/>
      <c r="S609" s="157"/>
      <c r="T609" s="157"/>
      <c r="U609" s="157"/>
      <c r="V609" s="157"/>
      <c r="W609" s="157"/>
      <c r="X609" s="158" t="s">
        <v>648</v>
      </c>
      <c r="Y609" s="158">
        <v>5.0000000000000001E-3</v>
      </c>
      <c r="Z609" s="158">
        <v>59</v>
      </c>
      <c r="AA609" s="158">
        <v>74</v>
      </c>
      <c r="AB609" s="158">
        <v>89</v>
      </c>
      <c r="AC609" s="158">
        <v>90</v>
      </c>
      <c r="AD609" s="158" t="s">
        <v>924</v>
      </c>
      <c r="AE609" s="158" t="s">
        <v>273</v>
      </c>
      <c r="AF609" s="157"/>
    </row>
    <row r="610" spans="1:32" s="137" customFormat="1" ht="30.75" customHeight="1" x14ac:dyDescent="0.25">
      <c r="A610" s="160">
        <v>11120</v>
      </c>
      <c r="B610" s="159" t="s">
        <v>1939</v>
      </c>
      <c r="C610" s="159" t="s">
        <v>1940</v>
      </c>
      <c r="D610" s="159" t="s">
        <v>374</v>
      </c>
      <c r="E610" s="175">
        <v>2</v>
      </c>
      <c r="F610" s="158" t="s">
        <v>635</v>
      </c>
      <c r="G610" s="163"/>
      <c r="H610" s="159" t="s">
        <v>1922</v>
      </c>
      <c r="I610" s="159"/>
      <c r="J610" s="159" t="s">
        <v>1885</v>
      </c>
      <c r="K610" s="155"/>
      <c r="L610" s="155"/>
      <c r="M610" s="157"/>
      <c r="N610" s="157"/>
      <c r="O610" s="157"/>
      <c r="P610" s="157"/>
      <c r="Q610" s="157"/>
      <c r="R610" s="157"/>
      <c r="S610" s="157"/>
      <c r="T610" s="157"/>
      <c r="U610" s="157"/>
      <c r="V610" s="157"/>
      <c r="W610" s="157"/>
      <c r="X610" s="158" t="s">
        <v>329</v>
      </c>
      <c r="Y610" s="158" t="s">
        <v>270</v>
      </c>
      <c r="Z610" s="158" t="s">
        <v>271</v>
      </c>
      <c r="AA610" s="158" t="s">
        <v>271</v>
      </c>
      <c r="AB610" s="158" t="s">
        <v>271</v>
      </c>
      <c r="AC610" s="158" t="s">
        <v>271</v>
      </c>
      <c r="AD610" s="158" t="s">
        <v>924</v>
      </c>
      <c r="AE610" s="158" t="s">
        <v>273</v>
      </c>
      <c r="AF610" s="157"/>
    </row>
    <row r="611" spans="1:32" s="137" customFormat="1" ht="30.75" customHeight="1" x14ac:dyDescent="0.25">
      <c r="A611" s="160">
        <v>11121</v>
      </c>
      <c r="B611" s="159" t="s">
        <v>1941</v>
      </c>
      <c r="C611" s="159" t="s">
        <v>1942</v>
      </c>
      <c r="D611" s="159" t="s">
        <v>374</v>
      </c>
      <c r="E611" s="175">
        <v>2</v>
      </c>
      <c r="F611" s="158" t="s">
        <v>635</v>
      </c>
      <c r="G611" s="158" t="s">
        <v>635</v>
      </c>
      <c r="H611" s="159" t="s">
        <v>1922</v>
      </c>
      <c r="I611" s="159"/>
      <c r="J611" s="159" t="s">
        <v>1885</v>
      </c>
      <c r="K611" s="155"/>
      <c r="L611" s="155"/>
      <c r="M611" s="157"/>
      <c r="N611" s="157"/>
      <c r="O611" s="157"/>
      <c r="P611" s="157"/>
      <c r="Q611" s="157"/>
      <c r="R611" s="157"/>
      <c r="S611" s="157"/>
      <c r="T611" s="157"/>
      <c r="U611" s="157"/>
      <c r="V611" s="157"/>
      <c r="W611" s="157"/>
      <c r="X611" s="158" t="s">
        <v>329</v>
      </c>
      <c r="Y611" s="158" t="s">
        <v>270</v>
      </c>
      <c r="Z611" s="158" t="s">
        <v>271</v>
      </c>
      <c r="AA611" s="158" t="s">
        <v>271</v>
      </c>
      <c r="AB611" s="158" t="s">
        <v>271</v>
      </c>
      <c r="AC611" s="158" t="s">
        <v>271</v>
      </c>
      <c r="AD611" s="158" t="s">
        <v>924</v>
      </c>
      <c r="AE611" s="158" t="s">
        <v>273</v>
      </c>
      <c r="AF611" s="157"/>
    </row>
    <row r="612" spans="1:32" s="137" customFormat="1" ht="30.75" customHeight="1" x14ac:dyDescent="0.25">
      <c r="A612" s="153">
        <v>11122</v>
      </c>
      <c r="B612" s="159" t="s">
        <v>1943</v>
      </c>
      <c r="C612" s="159" t="s">
        <v>1944</v>
      </c>
      <c r="D612" s="159" t="s">
        <v>374</v>
      </c>
      <c r="E612" s="175">
        <v>1</v>
      </c>
      <c r="F612" s="158" t="s">
        <v>635</v>
      </c>
      <c r="G612" s="163"/>
      <c r="H612" s="159"/>
      <c r="I612" s="155" t="s">
        <v>529</v>
      </c>
      <c r="J612" s="159"/>
      <c r="K612" s="155"/>
      <c r="L612" s="155" t="s">
        <v>1945</v>
      </c>
      <c r="M612" s="157" t="s">
        <v>531</v>
      </c>
      <c r="N612" s="158"/>
      <c r="O612" s="155" t="s">
        <v>334</v>
      </c>
      <c r="P612" s="158"/>
      <c r="Q612" s="158"/>
      <c r="R612" s="158"/>
      <c r="S612" s="158"/>
      <c r="T612" s="158"/>
      <c r="U612" s="157"/>
      <c r="V612" s="158" t="s">
        <v>268</v>
      </c>
      <c r="W612" s="158"/>
      <c r="X612" s="158" t="s">
        <v>329</v>
      </c>
      <c r="Y612" s="158" t="s">
        <v>270</v>
      </c>
      <c r="Z612" s="158" t="s">
        <v>271</v>
      </c>
      <c r="AA612" s="158" t="s">
        <v>271</v>
      </c>
      <c r="AB612" s="158" t="s">
        <v>271</v>
      </c>
      <c r="AC612" s="158" t="s">
        <v>271</v>
      </c>
      <c r="AD612" s="158" t="s">
        <v>924</v>
      </c>
      <c r="AE612" s="158" t="s">
        <v>273</v>
      </c>
      <c r="AF612" s="157"/>
    </row>
    <row r="613" spans="1:32" s="137" customFormat="1" ht="30.75" customHeight="1" x14ac:dyDescent="0.25">
      <c r="A613" s="153">
        <v>11123</v>
      </c>
      <c r="B613" s="159" t="s">
        <v>1946</v>
      </c>
      <c r="C613" s="159" t="s">
        <v>1947</v>
      </c>
      <c r="D613" s="159" t="s">
        <v>374</v>
      </c>
      <c r="E613" s="175">
        <v>2</v>
      </c>
      <c r="F613" s="163"/>
      <c r="G613" s="158" t="s">
        <v>635</v>
      </c>
      <c r="H613" s="159"/>
      <c r="I613" s="155" t="s">
        <v>529</v>
      </c>
      <c r="J613" s="159"/>
      <c r="K613" s="155"/>
      <c r="L613" s="155"/>
      <c r="M613" s="157" t="s">
        <v>531</v>
      </c>
      <c r="N613" s="157"/>
      <c r="O613" s="155" t="s">
        <v>334</v>
      </c>
      <c r="P613" s="157"/>
      <c r="Q613" s="157"/>
      <c r="R613" s="157"/>
      <c r="S613" s="157"/>
      <c r="T613" s="157"/>
      <c r="U613" s="157"/>
      <c r="V613" s="158" t="s">
        <v>268</v>
      </c>
      <c r="W613" s="158"/>
      <c r="X613" s="158" t="s">
        <v>329</v>
      </c>
      <c r="Y613" s="158" t="s">
        <v>270</v>
      </c>
      <c r="Z613" s="158" t="s">
        <v>271</v>
      </c>
      <c r="AA613" s="158" t="s">
        <v>271</v>
      </c>
      <c r="AB613" s="158" t="s">
        <v>271</v>
      </c>
      <c r="AC613" s="158" t="s">
        <v>271</v>
      </c>
      <c r="AD613" s="158" t="s">
        <v>272</v>
      </c>
      <c r="AE613" s="158" t="s">
        <v>273</v>
      </c>
      <c r="AF613" s="157"/>
    </row>
    <row r="614" spans="1:32" s="137" customFormat="1" ht="30.75" customHeight="1" x14ac:dyDescent="0.25">
      <c r="A614" s="153">
        <v>11124</v>
      </c>
      <c r="B614" s="159" t="s">
        <v>1948</v>
      </c>
      <c r="C614" s="155" t="s">
        <v>1949</v>
      </c>
      <c r="D614" s="159" t="s">
        <v>374</v>
      </c>
      <c r="E614" s="175">
        <v>2</v>
      </c>
      <c r="F614" s="158" t="s">
        <v>635</v>
      </c>
      <c r="G614" s="158" t="s">
        <v>635</v>
      </c>
      <c r="H614" s="155" t="s">
        <v>1950</v>
      </c>
      <c r="I614" s="155" t="s">
        <v>529</v>
      </c>
      <c r="J614" s="159"/>
      <c r="K614" s="155"/>
      <c r="L614" s="155"/>
      <c r="M614" s="159" t="s">
        <v>1951</v>
      </c>
      <c r="N614" s="159"/>
      <c r="O614" s="159" t="s">
        <v>1952</v>
      </c>
      <c r="P614" s="159" t="s">
        <v>1953</v>
      </c>
      <c r="Q614" s="159" t="s">
        <v>1954</v>
      </c>
      <c r="R614" s="167">
        <v>45040</v>
      </c>
      <c r="S614" s="158"/>
      <c r="T614" s="155" t="s">
        <v>1955</v>
      </c>
      <c r="U614" s="158" t="s">
        <v>287</v>
      </c>
      <c r="V614" s="158" t="s">
        <v>268</v>
      </c>
      <c r="W614" s="158"/>
      <c r="X614" s="158" t="s">
        <v>329</v>
      </c>
      <c r="Y614" s="158" t="s">
        <v>270</v>
      </c>
      <c r="Z614" s="158" t="s">
        <v>271</v>
      </c>
      <c r="AA614" s="158" t="s">
        <v>271</v>
      </c>
      <c r="AB614" s="158" t="s">
        <v>271</v>
      </c>
      <c r="AC614" s="158" t="s">
        <v>271</v>
      </c>
      <c r="AD614" s="158" t="s">
        <v>924</v>
      </c>
      <c r="AE614" s="158" t="s">
        <v>273</v>
      </c>
      <c r="AF614" s="157"/>
    </row>
    <row r="615" spans="1:32" s="137" customFormat="1" ht="30.75" customHeight="1" x14ac:dyDescent="0.25">
      <c r="A615" s="153">
        <v>11125</v>
      </c>
      <c r="B615" s="159" t="s">
        <v>1956</v>
      </c>
      <c r="C615" s="159" t="s">
        <v>1957</v>
      </c>
      <c r="D615" s="159" t="s">
        <v>374</v>
      </c>
      <c r="E615" s="175">
        <v>2</v>
      </c>
      <c r="F615" s="158" t="s">
        <v>635</v>
      </c>
      <c r="G615" s="158" t="s">
        <v>635</v>
      </c>
      <c r="H615" s="155" t="s">
        <v>1950</v>
      </c>
      <c r="I615" s="155" t="s">
        <v>529</v>
      </c>
      <c r="J615" s="159"/>
      <c r="K615" s="155"/>
      <c r="L615" s="159" t="s">
        <v>1958</v>
      </c>
      <c r="M615" s="159" t="s">
        <v>1959</v>
      </c>
      <c r="N615" s="158"/>
      <c r="O615" s="159" t="s">
        <v>1952</v>
      </c>
      <c r="P615" s="159" t="s">
        <v>1953</v>
      </c>
      <c r="Q615" s="159" t="s">
        <v>1954</v>
      </c>
      <c r="R615" s="167">
        <v>45040</v>
      </c>
      <c r="S615" s="158"/>
      <c r="T615" s="155" t="s">
        <v>1955</v>
      </c>
      <c r="U615" s="158" t="s">
        <v>287</v>
      </c>
      <c r="V615" s="158" t="s">
        <v>268</v>
      </c>
      <c r="W615" s="158"/>
      <c r="X615" s="158" t="s">
        <v>329</v>
      </c>
      <c r="Y615" s="158" t="s">
        <v>270</v>
      </c>
      <c r="Z615" s="158" t="s">
        <v>271</v>
      </c>
      <c r="AA615" s="158" t="s">
        <v>271</v>
      </c>
      <c r="AB615" s="158" t="s">
        <v>271</v>
      </c>
      <c r="AC615" s="158" t="s">
        <v>271</v>
      </c>
      <c r="AD615" s="158" t="s">
        <v>924</v>
      </c>
      <c r="AE615" s="158" t="s">
        <v>273</v>
      </c>
      <c r="AF615" s="157"/>
    </row>
    <row r="616" spans="1:32" s="137" customFormat="1" ht="30.75" customHeight="1" x14ac:dyDescent="0.25">
      <c r="A616" s="153">
        <v>11126</v>
      </c>
      <c r="B616" s="159" t="s">
        <v>1960</v>
      </c>
      <c r="C616" s="159" t="s">
        <v>1961</v>
      </c>
      <c r="D616" s="159" t="s">
        <v>374</v>
      </c>
      <c r="E616" s="175">
        <v>2</v>
      </c>
      <c r="F616" s="158"/>
      <c r="G616" s="158" t="s">
        <v>635</v>
      </c>
      <c r="H616" s="155" t="s">
        <v>1962</v>
      </c>
      <c r="I616" s="155" t="s">
        <v>529</v>
      </c>
      <c r="J616" s="159"/>
      <c r="K616" s="155"/>
      <c r="L616" s="155"/>
      <c r="M616" s="159" t="s">
        <v>1963</v>
      </c>
      <c r="N616" s="158"/>
      <c r="O616" s="159" t="s">
        <v>1952</v>
      </c>
      <c r="P616" s="159" t="s">
        <v>1889</v>
      </c>
      <c r="Q616" s="159" t="s">
        <v>1890</v>
      </c>
      <c r="R616" s="167" t="s">
        <v>1891</v>
      </c>
      <c r="S616" s="158"/>
      <c r="T616" s="155" t="s">
        <v>1955</v>
      </c>
      <c r="U616" s="158" t="s">
        <v>287</v>
      </c>
      <c r="V616" s="158" t="s">
        <v>268</v>
      </c>
      <c r="W616" s="158"/>
      <c r="X616" s="158" t="s">
        <v>648</v>
      </c>
      <c r="Y616" s="158" t="s">
        <v>270</v>
      </c>
      <c r="Z616" s="158" t="s">
        <v>271</v>
      </c>
      <c r="AA616" s="158" t="s">
        <v>271</v>
      </c>
      <c r="AB616" s="158" t="s">
        <v>271</v>
      </c>
      <c r="AC616" s="158" t="s">
        <v>271</v>
      </c>
      <c r="AD616" s="158" t="s">
        <v>272</v>
      </c>
      <c r="AE616" s="158" t="s">
        <v>273</v>
      </c>
      <c r="AF616" s="157"/>
    </row>
    <row r="617" spans="1:32" s="137" customFormat="1" ht="30.75" customHeight="1" x14ac:dyDescent="0.25">
      <c r="A617" s="153">
        <v>11127</v>
      </c>
      <c r="B617" s="159" t="s">
        <v>1964</v>
      </c>
      <c r="C617" s="159" t="s">
        <v>1965</v>
      </c>
      <c r="D617" s="159" t="s">
        <v>374</v>
      </c>
      <c r="E617" s="175">
        <v>2</v>
      </c>
      <c r="F617" s="158"/>
      <c r="G617" s="158" t="s">
        <v>635</v>
      </c>
      <c r="H617" s="159"/>
      <c r="I617" s="155" t="s">
        <v>529</v>
      </c>
      <c r="J617" s="159"/>
      <c r="K617" s="155"/>
      <c r="L617" s="155"/>
      <c r="M617" s="157" t="s">
        <v>531</v>
      </c>
      <c r="N617" s="157"/>
      <c r="O617" s="159" t="s">
        <v>334</v>
      </c>
      <c r="P617" s="159"/>
      <c r="Q617" s="159"/>
      <c r="R617" s="167"/>
      <c r="S617" s="157"/>
      <c r="T617" s="157"/>
      <c r="U617" s="157"/>
      <c r="V617" s="158" t="s">
        <v>268</v>
      </c>
      <c r="W617" s="158"/>
      <c r="X617" s="158" t="s">
        <v>329</v>
      </c>
      <c r="Y617" s="158" t="s">
        <v>270</v>
      </c>
      <c r="Z617" s="158" t="s">
        <v>271</v>
      </c>
      <c r="AA617" s="158" t="s">
        <v>271</v>
      </c>
      <c r="AB617" s="158" t="s">
        <v>271</v>
      </c>
      <c r="AC617" s="158" t="s">
        <v>271</v>
      </c>
      <c r="AD617" s="158" t="s">
        <v>272</v>
      </c>
      <c r="AE617" s="158" t="s">
        <v>273</v>
      </c>
      <c r="AF617" s="157"/>
    </row>
    <row r="618" spans="1:32" s="137" customFormat="1" ht="30.75" customHeight="1" x14ac:dyDescent="0.25">
      <c r="A618" s="153">
        <v>11128</v>
      </c>
      <c r="B618" s="159" t="s">
        <v>1966</v>
      </c>
      <c r="C618" s="159" t="s">
        <v>1967</v>
      </c>
      <c r="D618" s="159" t="s">
        <v>374</v>
      </c>
      <c r="E618" s="175">
        <v>2</v>
      </c>
      <c r="F618" s="158" t="s">
        <v>635</v>
      </c>
      <c r="G618" s="158" t="s">
        <v>635</v>
      </c>
      <c r="H618" s="155" t="s">
        <v>1950</v>
      </c>
      <c r="I618" s="155" t="s">
        <v>529</v>
      </c>
      <c r="J618" s="159"/>
      <c r="K618" s="155"/>
      <c r="L618" s="155"/>
      <c r="M618" s="159" t="s">
        <v>1959</v>
      </c>
      <c r="N618" s="158"/>
      <c r="O618" s="159" t="s">
        <v>1952</v>
      </c>
      <c r="P618" s="159" t="s">
        <v>1953</v>
      </c>
      <c r="Q618" s="159" t="s">
        <v>1954</v>
      </c>
      <c r="R618" s="167">
        <v>45040</v>
      </c>
      <c r="S618" s="158"/>
      <c r="T618" s="155" t="s">
        <v>1955</v>
      </c>
      <c r="U618" s="158" t="s">
        <v>287</v>
      </c>
      <c r="V618" s="158" t="s">
        <v>268</v>
      </c>
      <c r="W618" s="158"/>
      <c r="X618" s="158" t="s">
        <v>329</v>
      </c>
      <c r="Y618" s="158" t="s">
        <v>270</v>
      </c>
      <c r="Z618" s="158" t="s">
        <v>271</v>
      </c>
      <c r="AA618" s="158" t="s">
        <v>271</v>
      </c>
      <c r="AB618" s="158" t="s">
        <v>271</v>
      </c>
      <c r="AC618" s="158" t="s">
        <v>271</v>
      </c>
      <c r="AD618" s="158" t="s">
        <v>924</v>
      </c>
      <c r="AE618" s="158" t="s">
        <v>273</v>
      </c>
      <c r="AF618" s="157"/>
    </row>
    <row r="619" spans="1:32" s="137" customFormat="1" ht="30.75" customHeight="1" x14ac:dyDescent="0.25">
      <c r="A619" s="153">
        <v>11129</v>
      </c>
      <c r="B619" s="159" t="s">
        <v>1968</v>
      </c>
      <c r="C619" s="159" t="s">
        <v>1969</v>
      </c>
      <c r="D619" s="159" t="s">
        <v>374</v>
      </c>
      <c r="E619" s="175">
        <v>2</v>
      </c>
      <c r="F619" s="158"/>
      <c r="G619" s="158" t="s">
        <v>635</v>
      </c>
      <c r="H619" s="155" t="s">
        <v>1970</v>
      </c>
      <c r="I619" s="155" t="s">
        <v>529</v>
      </c>
      <c r="J619" s="159"/>
      <c r="K619" s="155"/>
      <c r="L619" s="155"/>
      <c r="M619" s="159" t="s">
        <v>1971</v>
      </c>
      <c r="N619" s="158"/>
      <c r="O619" s="159" t="s">
        <v>1888</v>
      </c>
      <c r="P619" s="159" t="s">
        <v>1889</v>
      </c>
      <c r="Q619" s="159" t="s">
        <v>1890</v>
      </c>
      <c r="R619" s="167" t="s">
        <v>1891</v>
      </c>
      <c r="S619" s="158"/>
      <c r="T619" s="155" t="s">
        <v>1955</v>
      </c>
      <c r="U619" s="158" t="s">
        <v>287</v>
      </c>
      <c r="V619" s="158" t="s">
        <v>268</v>
      </c>
      <c r="W619" s="158"/>
      <c r="X619" s="158" t="s">
        <v>329</v>
      </c>
      <c r="Y619" s="158" t="s">
        <v>270</v>
      </c>
      <c r="Z619" s="158" t="s">
        <v>271</v>
      </c>
      <c r="AA619" s="158" t="s">
        <v>271</v>
      </c>
      <c r="AB619" s="158" t="s">
        <v>271</v>
      </c>
      <c r="AC619" s="158" t="s">
        <v>271</v>
      </c>
      <c r="AD619" s="158" t="s">
        <v>272</v>
      </c>
      <c r="AE619" s="158" t="s">
        <v>273</v>
      </c>
      <c r="AF619" s="157"/>
    </row>
    <row r="620" spans="1:32" s="137" customFormat="1" ht="30.75" customHeight="1" x14ac:dyDescent="0.25">
      <c r="A620" s="153">
        <v>11130</v>
      </c>
      <c r="B620" s="159" t="s">
        <v>1972</v>
      </c>
      <c r="C620" s="159" t="s">
        <v>1973</v>
      </c>
      <c r="D620" s="159" t="s">
        <v>374</v>
      </c>
      <c r="E620" s="175">
        <v>2</v>
      </c>
      <c r="F620" s="163"/>
      <c r="G620" s="158" t="s">
        <v>635</v>
      </c>
      <c r="H620" s="155" t="s">
        <v>1970</v>
      </c>
      <c r="I620" s="155" t="s">
        <v>529</v>
      </c>
      <c r="J620" s="159"/>
      <c r="K620" s="155"/>
      <c r="L620" s="155"/>
      <c r="M620" s="159" t="s">
        <v>1971</v>
      </c>
      <c r="N620" s="158"/>
      <c r="O620" s="159" t="s">
        <v>1888</v>
      </c>
      <c r="P620" s="159" t="s">
        <v>1889</v>
      </c>
      <c r="Q620" s="159" t="s">
        <v>1890</v>
      </c>
      <c r="R620" s="167" t="s">
        <v>1891</v>
      </c>
      <c r="S620" s="158"/>
      <c r="T620" s="155" t="s">
        <v>1955</v>
      </c>
      <c r="U620" s="158" t="s">
        <v>287</v>
      </c>
      <c r="V620" s="158" t="s">
        <v>268</v>
      </c>
      <c r="W620" s="158"/>
      <c r="X620" s="158" t="s">
        <v>329</v>
      </c>
      <c r="Y620" s="158" t="s">
        <v>270</v>
      </c>
      <c r="Z620" s="158" t="s">
        <v>271</v>
      </c>
      <c r="AA620" s="158" t="s">
        <v>271</v>
      </c>
      <c r="AB620" s="158" t="s">
        <v>271</v>
      </c>
      <c r="AC620" s="158" t="s">
        <v>271</v>
      </c>
      <c r="AD620" s="158" t="s">
        <v>272</v>
      </c>
      <c r="AE620" s="158" t="s">
        <v>273</v>
      </c>
      <c r="AF620" s="157"/>
    </row>
    <row r="621" spans="1:32" s="137" customFormat="1" ht="30.75" customHeight="1" x14ac:dyDescent="0.25">
      <c r="A621" s="153">
        <v>11131</v>
      </c>
      <c r="B621" s="159" t="s">
        <v>1974</v>
      </c>
      <c r="C621" s="159" t="s">
        <v>1975</v>
      </c>
      <c r="D621" s="159" t="s">
        <v>374</v>
      </c>
      <c r="E621" s="175">
        <v>2</v>
      </c>
      <c r="F621" s="163"/>
      <c r="G621" s="158" t="s">
        <v>635</v>
      </c>
      <c r="H621" s="155" t="s">
        <v>1970</v>
      </c>
      <c r="I621" s="155" t="s">
        <v>529</v>
      </c>
      <c r="J621" s="159"/>
      <c r="K621" s="155"/>
      <c r="L621" s="155"/>
      <c r="M621" s="159" t="s">
        <v>1971</v>
      </c>
      <c r="N621" s="158"/>
      <c r="O621" s="159" t="s">
        <v>1888</v>
      </c>
      <c r="P621" s="159" t="s">
        <v>1889</v>
      </c>
      <c r="Q621" s="159" t="s">
        <v>1890</v>
      </c>
      <c r="R621" s="167" t="s">
        <v>1891</v>
      </c>
      <c r="S621" s="158"/>
      <c r="T621" s="155" t="s">
        <v>1955</v>
      </c>
      <c r="U621" s="158" t="s">
        <v>287</v>
      </c>
      <c r="V621" s="158" t="s">
        <v>268</v>
      </c>
      <c r="W621" s="158"/>
      <c r="X621" s="158" t="s">
        <v>329</v>
      </c>
      <c r="Y621" s="158" t="s">
        <v>270</v>
      </c>
      <c r="Z621" s="158" t="s">
        <v>271</v>
      </c>
      <c r="AA621" s="158" t="s">
        <v>271</v>
      </c>
      <c r="AB621" s="158" t="s">
        <v>271</v>
      </c>
      <c r="AC621" s="158" t="s">
        <v>271</v>
      </c>
      <c r="AD621" s="158" t="s">
        <v>272</v>
      </c>
      <c r="AE621" s="158" t="s">
        <v>273</v>
      </c>
      <c r="AF621" s="157"/>
    </row>
    <row r="622" spans="1:32" s="137" customFormat="1" ht="30.75" customHeight="1" x14ac:dyDescent="0.25">
      <c r="A622" s="153">
        <v>11132</v>
      </c>
      <c r="B622" s="159" t="s">
        <v>1976</v>
      </c>
      <c r="C622" s="159" t="s">
        <v>1977</v>
      </c>
      <c r="D622" s="159" t="s">
        <v>374</v>
      </c>
      <c r="E622" s="175">
        <v>2</v>
      </c>
      <c r="F622" s="163"/>
      <c r="G622" s="158" t="s">
        <v>635</v>
      </c>
      <c r="H622" s="155" t="s">
        <v>1970</v>
      </c>
      <c r="I622" s="159"/>
      <c r="J622" s="159"/>
      <c r="K622" s="155"/>
      <c r="L622" s="155"/>
      <c r="M622" s="159" t="s">
        <v>1978</v>
      </c>
      <c r="N622" s="159"/>
      <c r="O622" s="159" t="s">
        <v>1888</v>
      </c>
      <c r="P622" s="159" t="s">
        <v>1889</v>
      </c>
      <c r="Q622" s="159" t="s">
        <v>1890</v>
      </c>
      <c r="R622" s="159" t="s">
        <v>1891</v>
      </c>
      <c r="S622" s="158"/>
      <c r="T622" s="159" t="s">
        <v>1979</v>
      </c>
      <c r="U622" s="158" t="s">
        <v>287</v>
      </c>
      <c r="V622" s="158"/>
      <c r="W622" s="158"/>
      <c r="X622" s="158" t="s">
        <v>676</v>
      </c>
      <c r="Y622" s="158" t="s">
        <v>270</v>
      </c>
      <c r="Z622" s="158" t="s">
        <v>271</v>
      </c>
      <c r="AA622" s="158" t="s">
        <v>271</v>
      </c>
      <c r="AB622" s="158" t="s">
        <v>271</v>
      </c>
      <c r="AC622" s="158" t="s">
        <v>271</v>
      </c>
      <c r="AD622" s="158" t="s">
        <v>272</v>
      </c>
      <c r="AE622" s="158" t="s">
        <v>273</v>
      </c>
      <c r="AF622" s="157"/>
    </row>
    <row r="623" spans="1:32" s="137" customFormat="1" ht="30.75" customHeight="1" x14ac:dyDescent="0.25">
      <c r="A623" s="153">
        <v>11133</v>
      </c>
      <c r="B623" s="159" t="s">
        <v>1980</v>
      </c>
      <c r="C623" s="159" t="s">
        <v>1981</v>
      </c>
      <c r="D623" s="159" t="s">
        <v>374</v>
      </c>
      <c r="E623" s="175">
        <v>2</v>
      </c>
      <c r="F623" s="158" t="s">
        <v>635</v>
      </c>
      <c r="G623" s="158" t="s">
        <v>635</v>
      </c>
      <c r="H623" s="159" t="s">
        <v>1982</v>
      </c>
      <c r="I623" s="155" t="s">
        <v>529</v>
      </c>
      <c r="J623" s="159"/>
      <c r="K623" s="155"/>
      <c r="L623" s="155"/>
      <c r="M623" s="158" t="s">
        <v>531</v>
      </c>
      <c r="N623" s="157"/>
      <c r="O623" s="155" t="s">
        <v>334</v>
      </c>
      <c r="P623" s="158"/>
      <c r="Q623" s="158"/>
      <c r="R623" s="158"/>
      <c r="S623" s="158"/>
      <c r="T623" s="157"/>
      <c r="U623" s="158"/>
      <c r="V623" s="158" t="s">
        <v>268</v>
      </c>
      <c r="W623" s="158"/>
      <c r="X623" s="158" t="s">
        <v>676</v>
      </c>
      <c r="Y623" s="158" t="s">
        <v>270</v>
      </c>
      <c r="Z623" s="158" t="s">
        <v>271</v>
      </c>
      <c r="AA623" s="158" t="s">
        <v>271</v>
      </c>
      <c r="AB623" s="158" t="s">
        <v>271</v>
      </c>
      <c r="AC623" s="158" t="s">
        <v>271</v>
      </c>
      <c r="AD623" s="158" t="s">
        <v>924</v>
      </c>
      <c r="AE623" s="158" t="s">
        <v>273</v>
      </c>
      <c r="AF623" s="157"/>
    </row>
    <row r="624" spans="1:32" s="137" customFormat="1" ht="30.75" customHeight="1" x14ac:dyDescent="0.25">
      <c r="A624" s="153">
        <v>11135</v>
      </c>
      <c r="B624" s="159" t="s">
        <v>1983</v>
      </c>
      <c r="C624" s="159" t="s">
        <v>1984</v>
      </c>
      <c r="D624" s="159" t="s">
        <v>374</v>
      </c>
      <c r="E624" s="175">
        <v>1</v>
      </c>
      <c r="F624" s="158" t="s">
        <v>635</v>
      </c>
      <c r="G624" s="158" t="s">
        <v>635</v>
      </c>
      <c r="H624" s="155" t="s">
        <v>1950</v>
      </c>
      <c r="I624" s="155" t="s">
        <v>529</v>
      </c>
      <c r="J624" s="159"/>
      <c r="K624" s="155"/>
      <c r="L624" s="155"/>
      <c r="M624" s="159" t="s">
        <v>1959</v>
      </c>
      <c r="N624" s="158"/>
      <c r="O624" s="159" t="s">
        <v>1952</v>
      </c>
      <c r="P624" s="159" t="s">
        <v>1953</v>
      </c>
      <c r="Q624" s="159" t="s">
        <v>1954</v>
      </c>
      <c r="R624" s="159" t="s">
        <v>1891</v>
      </c>
      <c r="S624" s="158"/>
      <c r="T624" s="155" t="s">
        <v>1955</v>
      </c>
      <c r="U624" s="158" t="s">
        <v>287</v>
      </c>
      <c r="V624" s="158" t="s">
        <v>268</v>
      </c>
      <c r="W624" s="158"/>
      <c r="X624" s="158" t="s">
        <v>329</v>
      </c>
      <c r="Y624" s="158" t="s">
        <v>270</v>
      </c>
      <c r="Z624" s="158" t="s">
        <v>271</v>
      </c>
      <c r="AA624" s="158" t="s">
        <v>271</v>
      </c>
      <c r="AB624" s="158" t="s">
        <v>271</v>
      </c>
      <c r="AC624" s="158" t="s">
        <v>271</v>
      </c>
      <c r="AD624" s="158" t="s">
        <v>924</v>
      </c>
      <c r="AE624" s="158" t="s">
        <v>273</v>
      </c>
      <c r="AF624" s="157"/>
    </row>
    <row r="625" spans="1:32" s="137" customFormat="1" ht="30.75" customHeight="1" x14ac:dyDescent="0.25">
      <c r="A625" s="153">
        <v>11136</v>
      </c>
      <c r="B625" s="159" t="s">
        <v>1985</v>
      </c>
      <c r="C625" s="159" t="s">
        <v>1986</v>
      </c>
      <c r="D625" s="159" t="s">
        <v>374</v>
      </c>
      <c r="E625" s="175">
        <v>1</v>
      </c>
      <c r="F625" s="163"/>
      <c r="G625" s="158" t="s">
        <v>635</v>
      </c>
      <c r="H625" s="159"/>
      <c r="I625" s="155" t="s">
        <v>529</v>
      </c>
      <c r="J625" s="159"/>
      <c r="K625" s="155"/>
      <c r="L625" s="155"/>
      <c r="M625" s="157" t="s">
        <v>531</v>
      </c>
      <c r="N625" s="157"/>
      <c r="O625" s="155" t="s">
        <v>334</v>
      </c>
      <c r="P625" s="157"/>
      <c r="Q625" s="157"/>
      <c r="R625" s="157"/>
      <c r="S625" s="157"/>
      <c r="T625" s="157"/>
      <c r="U625" s="157"/>
      <c r="V625" s="158" t="s">
        <v>268</v>
      </c>
      <c r="W625" s="158"/>
      <c r="X625" s="158" t="s">
        <v>329</v>
      </c>
      <c r="Y625" s="158" t="s">
        <v>270</v>
      </c>
      <c r="Z625" s="158" t="s">
        <v>271</v>
      </c>
      <c r="AA625" s="158" t="s">
        <v>271</v>
      </c>
      <c r="AB625" s="158" t="s">
        <v>271</v>
      </c>
      <c r="AC625" s="158" t="s">
        <v>271</v>
      </c>
      <c r="AD625" s="158" t="s">
        <v>272</v>
      </c>
      <c r="AE625" s="158" t="s">
        <v>273</v>
      </c>
      <c r="AF625" s="157"/>
    </row>
    <row r="626" spans="1:32" s="137" customFormat="1" ht="30.75" customHeight="1" x14ac:dyDescent="0.25">
      <c r="A626" s="153">
        <v>11137</v>
      </c>
      <c r="B626" s="159" t="s">
        <v>1987</v>
      </c>
      <c r="C626" s="159" t="s">
        <v>1988</v>
      </c>
      <c r="D626" s="159" t="s">
        <v>374</v>
      </c>
      <c r="E626" s="175">
        <v>2</v>
      </c>
      <c r="F626" s="158" t="s">
        <v>635</v>
      </c>
      <c r="G626" s="158" t="s">
        <v>635</v>
      </c>
      <c r="H626" s="155" t="s">
        <v>1950</v>
      </c>
      <c r="I626" s="155" t="s">
        <v>529</v>
      </c>
      <c r="J626" s="159"/>
      <c r="K626" s="155"/>
      <c r="L626" s="155"/>
      <c r="M626" s="159" t="s">
        <v>1959</v>
      </c>
      <c r="N626" s="158"/>
      <c r="O626" s="159" t="s">
        <v>1952</v>
      </c>
      <c r="P626" s="159" t="s">
        <v>1953</v>
      </c>
      <c r="Q626" s="159" t="s">
        <v>1954</v>
      </c>
      <c r="R626" s="167">
        <v>45040</v>
      </c>
      <c r="S626" s="158"/>
      <c r="T626" s="155" t="s">
        <v>1955</v>
      </c>
      <c r="U626" s="158" t="s">
        <v>287</v>
      </c>
      <c r="V626" s="158" t="s">
        <v>268</v>
      </c>
      <c r="W626" s="158"/>
      <c r="X626" s="158" t="s">
        <v>329</v>
      </c>
      <c r="Y626" s="158" t="s">
        <v>270</v>
      </c>
      <c r="Z626" s="158" t="s">
        <v>271</v>
      </c>
      <c r="AA626" s="158" t="s">
        <v>271</v>
      </c>
      <c r="AB626" s="158" t="s">
        <v>271</v>
      </c>
      <c r="AC626" s="158" t="s">
        <v>271</v>
      </c>
      <c r="AD626" s="158" t="s">
        <v>924</v>
      </c>
      <c r="AE626" s="158" t="s">
        <v>273</v>
      </c>
      <c r="AF626" s="157"/>
    </row>
    <row r="627" spans="1:32" s="137" customFormat="1" ht="30.75" customHeight="1" x14ac:dyDescent="0.25">
      <c r="A627" s="153">
        <v>11140</v>
      </c>
      <c r="B627" s="159" t="s">
        <v>1989</v>
      </c>
      <c r="C627" s="159" t="s">
        <v>1990</v>
      </c>
      <c r="D627" s="159" t="s">
        <v>374</v>
      </c>
      <c r="E627" s="175">
        <v>2</v>
      </c>
      <c r="F627" s="158"/>
      <c r="G627" s="158" t="s">
        <v>635</v>
      </c>
      <c r="H627" s="155" t="s">
        <v>1950</v>
      </c>
      <c r="I627" s="155" t="s">
        <v>529</v>
      </c>
      <c r="J627" s="159"/>
      <c r="K627" s="155"/>
      <c r="L627" s="155"/>
      <c r="M627" s="159" t="s">
        <v>1959</v>
      </c>
      <c r="N627" s="158"/>
      <c r="O627" s="159" t="s">
        <v>1952</v>
      </c>
      <c r="P627" s="159" t="s">
        <v>1953</v>
      </c>
      <c r="Q627" s="159" t="s">
        <v>1954</v>
      </c>
      <c r="R627" s="167">
        <v>45040</v>
      </c>
      <c r="S627" s="158"/>
      <c r="T627" s="155" t="s">
        <v>1955</v>
      </c>
      <c r="U627" s="158" t="s">
        <v>287</v>
      </c>
      <c r="V627" s="158" t="s">
        <v>268</v>
      </c>
      <c r="W627" s="158"/>
      <c r="X627" s="158" t="s">
        <v>329</v>
      </c>
      <c r="Y627" s="158" t="s">
        <v>270</v>
      </c>
      <c r="Z627" s="158" t="s">
        <v>271</v>
      </c>
      <c r="AA627" s="158" t="s">
        <v>271</v>
      </c>
      <c r="AB627" s="158" t="s">
        <v>271</v>
      </c>
      <c r="AC627" s="158" t="s">
        <v>271</v>
      </c>
      <c r="AD627" s="158" t="s">
        <v>272</v>
      </c>
      <c r="AE627" s="158" t="s">
        <v>273</v>
      </c>
      <c r="AF627" s="157"/>
    </row>
    <row r="628" spans="1:32" s="137" customFormat="1" ht="30.75" customHeight="1" x14ac:dyDescent="0.25">
      <c r="A628" s="153">
        <v>11141</v>
      </c>
      <c r="B628" s="159" t="s">
        <v>1991</v>
      </c>
      <c r="C628" s="159" t="s">
        <v>1992</v>
      </c>
      <c r="D628" s="159" t="s">
        <v>374</v>
      </c>
      <c r="E628" s="175">
        <v>2</v>
      </c>
      <c r="F628" s="158" t="s">
        <v>635</v>
      </c>
      <c r="G628" s="158" t="s">
        <v>635</v>
      </c>
      <c r="H628" s="159"/>
      <c r="I628" s="155" t="s">
        <v>529</v>
      </c>
      <c r="J628" s="159"/>
      <c r="K628" s="155"/>
      <c r="L628" s="155"/>
      <c r="M628" s="157" t="s">
        <v>531</v>
      </c>
      <c r="N628" s="157"/>
      <c r="O628" s="155" t="s">
        <v>334</v>
      </c>
      <c r="P628" s="157"/>
      <c r="Q628" s="157"/>
      <c r="R628" s="157"/>
      <c r="S628" s="157"/>
      <c r="T628" s="157"/>
      <c r="U628" s="157"/>
      <c r="V628" s="158" t="s">
        <v>268</v>
      </c>
      <c r="W628" s="158"/>
      <c r="X628" s="158" t="s">
        <v>329</v>
      </c>
      <c r="Y628" s="158" t="s">
        <v>270</v>
      </c>
      <c r="Z628" s="158" t="s">
        <v>271</v>
      </c>
      <c r="AA628" s="158" t="s">
        <v>271</v>
      </c>
      <c r="AB628" s="158" t="s">
        <v>271</v>
      </c>
      <c r="AC628" s="158" t="s">
        <v>271</v>
      </c>
      <c r="AD628" s="158" t="s">
        <v>924</v>
      </c>
      <c r="AE628" s="158" t="s">
        <v>273</v>
      </c>
      <c r="AF628" s="157"/>
    </row>
    <row r="629" spans="1:32" s="137" customFormat="1" ht="30.75" customHeight="1" x14ac:dyDescent="0.25">
      <c r="A629" s="153">
        <v>11142</v>
      </c>
      <c r="B629" s="159" t="s">
        <v>1993</v>
      </c>
      <c r="C629" s="159" t="s">
        <v>1994</v>
      </c>
      <c r="D629" s="159" t="s">
        <v>374</v>
      </c>
      <c r="E629" s="175">
        <v>2</v>
      </c>
      <c r="F629" s="158" t="s">
        <v>635</v>
      </c>
      <c r="G629" s="158" t="s">
        <v>635</v>
      </c>
      <c r="H629" s="159"/>
      <c r="I629" s="155" t="s">
        <v>529</v>
      </c>
      <c r="J629" s="159"/>
      <c r="K629" s="155"/>
      <c r="L629" s="155"/>
      <c r="M629" s="157" t="s">
        <v>531</v>
      </c>
      <c r="N629" s="157"/>
      <c r="O629" s="155" t="s">
        <v>334</v>
      </c>
      <c r="P629" s="157"/>
      <c r="Q629" s="157"/>
      <c r="R629" s="157"/>
      <c r="S629" s="157"/>
      <c r="T629" s="157"/>
      <c r="U629" s="157"/>
      <c r="V629" s="158" t="s">
        <v>268</v>
      </c>
      <c r="W629" s="158"/>
      <c r="X629" s="158" t="s">
        <v>329</v>
      </c>
      <c r="Y629" s="158" t="s">
        <v>270</v>
      </c>
      <c r="Z629" s="158" t="s">
        <v>271</v>
      </c>
      <c r="AA629" s="158" t="s">
        <v>271</v>
      </c>
      <c r="AB629" s="158" t="s">
        <v>271</v>
      </c>
      <c r="AC629" s="158" t="s">
        <v>271</v>
      </c>
      <c r="AD629" s="158" t="s">
        <v>924</v>
      </c>
      <c r="AE629" s="158" t="s">
        <v>273</v>
      </c>
      <c r="AF629" s="157"/>
    </row>
    <row r="630" spans="1:32" s="137" customFormat="1" ht="30.75" customHeight="1" x14ac:dyDescent="0.25">
      <c r="A630" s="153">
        <v>11146</v>
      </c>
      <c r="B630" s="159" t="s">
        <v>1995</v>
      </c>
      <c r="C630" s="159" t="s">
        <v>1996</v>
      </c>
      <c r="D630" s="159" t="s">
        <v>374</v>
      </c>
      <c r="E630" s="175">
        <v>2</v>
      </c>
      <c r="F630" s="158" t="s">
        <v>635</v>
      </c>
      <c r="G630" s="158" t="s">
        <v>635</v>
      </c>
      <c r="H630" s="155" t="s">
        <v>1884</v>
      </c>
      <c r="I630" s="159"/>
      <c r="J630" s="159" t="s">
        <v>1885</v>
      </c>
      <c r="K630" s="155"/>
      <c r="L630" s="155"/>
      <c r="M630" s="159" t="s">
        <v>1887</v>
      </c>
      <c r="N630" s="158"/>
      <c r="O630" s="159" t="s">
        <v>1888</v>
      </c>
      <c r="P630" s="159" t="s">
        <v>1889</v>
      </c>
      <c r="Q630" s="159" t="s">
        <v>1890</v>
      </c>
      <c r="R630" s="159" t="s">
        <v>1891</v>
      </c>
      <c r="S630" s="158"/>
      <c r="T630" s="155" t="s">
        <v>1955</v>
      </c>
      <c r="U630" s="158" t="s">
        <v>287</v>
      </c>
      <c r="V630" s="158"/>
      <c r="W630" s="158"/>
      <c r="X630" s="158" t="s">
        <v>648</v>
      </c>
      <c r="Y630" s="158" t="s">
        <v>270</v>
      </c>
      <c r="Z630" s="158">
        <v>79</v>
      </c>
      <c r="AA630" s="158">
        <v>89</v>
      </c>
      <c r="AB630" s="158">
        <v>94</v>
      </c>
      <c r="AC630" s="158">
        <v>95</v>
      </c>
      <c r="AD630" s="158" t="s">
        <v>924</v>
      </c>
      <c r="AE630" s="158" t="s">
        <v>273</v>
      </c>
      <c r="AF630" s="157"/>
    </row>
    <row r="631" spans="1:32" s="137" customFormat="1" ht="30.75" customHeight="1" x14ac:dyDescent="0.25">
      <c r="A631" s="153">
        <v>11147</v>
      </c>
      <c r="B631" s="159" t="s">
        <v>1997</v>
      </c>
      <c r="C631" s="159" t="s">
        <v>1998</v>
      </c>
      <c r="D631" s="159" t="s">
        <v>374</v>
      </c>
      <c r="E631" s="175">
        <v>1</v>
      </c>
      <c r="F631" s="158"/>
      <c r="G631" s="158" t="s">
        <v>635</v>
      </c>
      <c r="H631" s="159"/>
      <c r="I631" s="155" t="s">
        <v>529</v>
      </c>
      <c r="J631" s="159"/>
      <c r="K631" s="155"/>
      <c r="L631" s="155"/>
      <c r="M631" s="157" t="s">
        <v>531</v>
      </c>
      <c r="N631" s="157"/>
      <c r="O631" s="155" t="s">
        <v>334</v>
      </c>
      <c r="P631" s="157"/>
      <c r="Q631" s="157"/>
      <c r="R631" s="157"/>
      <c r="S631" s="157"/>
      <c r="T631" s="157"/>
      <c r="U631" s="157"/>
      <c r="V631" s="158" t="s">
        <v>268</v>
      </c>
      <c r="W631" s="158"/>
      <c r="X631" s="158" t="s">
        <v>648</v>
      </c>
      <c r="Y631" s="158" t="s">
        <v>270</v>
      </c>
      <c r="Z631" s="158" t="s">
        <v>271</v>
      </c>
      <c r="AA631" s="158" t="s">
        <v>271</v>
      </c>
      <c r="AB631" s="158" t="s">
        <v>271</v>
      </c>
      <c r="AC631" s="158" t="s">
        <v>271</v>
      </c>
      <c r="AD631" s="158" t="s">
        <v>272</v>
      </c>
      <c r="AE631" s="158" t="s">
        <v>273</v>
      </c>
      <c r="AF631" s="157"/>
    </row>
    <row r="632" spans="1:32" s="137" customFormat="1" ht="30.75" customHeight="1" x14ac:dyDescent="0.25">
      <c r="A632" s="153">
        <v>11148</v>
      </c>
      <c r="B632" s="159" t="s">
        <v>1999</v>
      </c>
      <c r="C632" s="159" t="s">
        <v>2000</v>
      </c>
      <c r="D632" s="159" t="s">
        <v>374</v>
      </c>
      <c r="E632" s="177">
        <v>1</v>
      </c>
      <c r="F632" s="157" t="s">
        <v>635</v>
      </c>
      <c r="G632" s="158" t="s">
        <v>635</v>
      </c>
      <c r="H632" s="155" t="s">
        <v>2001</v>
      </c>
      <c r="I632" s="155" t="s">
        <v>529</v>
      </c>
      <c r="J632" s="159"/>
      <c r="K632" s="155"/>
      <c r="L632" s="155"/>
      <c r="M632" s="159" t="s">
        <v>2002</v>
      </c>
      <c r="N632" s="155"/>
      <c r="O632" s="159" t="s">
        <v>1952</v>
      </c>
      <c r="P632" s="159" t="s">
        <v>1953</v>
      </c>
      <c r="Q632" s="159" t="s">
        <v>1954</v>
      </c>
      <c r="R632" s="167">
        <v>45040</v>
      </c>
      <c r="S632" s="158"/>
      <c r="T632" s="155" t="s">
        <v>2003</v>
      </c>
      <c r="U632" s="158" t="s">
        <v>287</v>
      </c>
      <c r="V632" s="158" t="s">
        <v>268</v>
      </c>
      <c r="W632" s="158"/>
      <c r="X632" s="158" t="s">
        <v>648</v>
      </c>
      <c r="Y632" s="158" t="s">
        <v>270</v>
      </c>
      <c r="Z632" s="158" t="s">
        <v>271</v>
      </c>
      <c r="AA632" s="158" t="s">
        <v>271</v>
      </c>
      <c r="AB632" s="158" t="s">
        <v>271</v>
      </c>
      <c r="AC632" s="158" t="s">
        <v>271</v>
      </c>
      <c r="AD632" s="158" t="s">
        <v>272</v>
      </c>
      <c r="AE632" s="158" t="s">
        <v>273</v>
      </c>
      <c r="AF632" s="157"/>
    </row>
    <row r="633" spans="1:32" s="137" customFormat="1" ht="30.75" customHeight="1" x14ac:dyDescent="0.25">
      <c r="A633" s="160">
        <v>11151</v>
      </c>
      <c r="B633" s="159" t="s">
        <v>2004</v>
      </c>
      <c r="C633" s="159" t="s">
        <v>2005</v>
      </c>
      <c r="D633" s="159" t="s">
        <v>374</v>
      </c>
      <c r="E633" s="168"/>
      <c r="F633" s="159"/>
      <c r="G633" s="159"/>
      <c r="H633" s="159" t="s">
        <v>223</v>
      </c>
      <c r="I633" s="159"/>
      <c r="J633" s="159" t="s">
        <v>1885</v>
      </c>
      <c r="K633" s="155"/>
      <c r="L633" s="155" t="s">
        <v>2006</v>
      </c>
      <c r="M633" s="157"/>
      <c r="N633" s="157"/>
      <c r="O633" s="157"/>
      <c r="P633" s="157"/>
      <c r="Q633" s="157"/>
      <c r="R633" s="157"/>
      <c r="S633" s="157"/>
      <c r="T633" s="157"/>
      <c r="U633" s="157"/>
      <c r="V633" s="157"/>
      <c r="W633" s="157"/>
      <c r="X633" s="158" t="s">
        <v>269</v>
      </c>
      <c r="Y633" s="158" t="s">
        <v>270</v>
      </c>
      <c r="Z633" s="158" t="s">
        <v>271</v>
      </c>
      <c r="AA633" s="158" t="s">
        <v>271</v>
      </c>
      <c r="AB633" s="158" t="s">
        <v>271</v>
      </c>
      <c r="AC633" s="158" t="s">
        <v>271</v>
      </c>
      <c r="AD633" s="158" t="s">
        <v>272</v>
      </c>
      <c r="AE633" s="158" t="s">
        <v>273</v>
      </c>
      <c r="AF633" s="157"/>
    </row>
    <row r="634" spans="1:32" s="137" customFormat="1" ht="30.75" customHeight="1" x14ac:dyDescent="0.25">
      <c r="A634" s="160">
        <v>11152</v>
      </c>
      <c r="B634" s="159" t="s">
        <v>2007</v>
      </c>
      <c r="C634" s="159" t="s">
        <v>2008</v>
      </c>
      <c r="D634" s="159" t="s">
        <v>374</v>
      </c>
      <c r="E634" s="168"/>
      <c r="F634" s="159"/>
      <c r="G634" s="159"/>
      <c r="H634" s="159" t="s">
        <v>223</v>
      </c>
      <c r="I634" s="159"/>
      <c r="J634" s="159" t="s">
        <v>1885</v>
      </c>
      <c r="K634" s="155"/>
      <c r="L634" s="155"/>
      <c r="M634" s="157"/>
      <c r="N634" s="157"/>
      <c r="O634" s="157"/>
      <c r="P634" s="157"/>
      <c r="Q634" s="157"/>
      <c r="R634" s="157"/>
      <c r="S634" s="157"/>
      <c r="T634" s="157"/>
      <c r="U634" s="157"/>
      <c r="V634" s="157"/>
      <c r="W634" s="157"/>
      <c r="X634" s="158" t="s">
        <v>269</v>
      </c>
      <c r="Y634" s="158" t="s">
        <v>270</v>
      </c>
      <c r="Z634" s="158" t="s">
        <v>271</v>
      </c>
      <c r="AA634" s="158" t="s">
        <v>271</v>
      </c>
      <c r="AB634" s="158" t="s">
        <v>271</v>
      </c>
      <c r="AC634" s="158" t="s">
        <v>271</v>
      </c>
      <c r="AD634" s="158" t="s">
        <v>272</v>
      </c>
      <c r="AE634" s="158" t="s">
        <v>273</v>
      </c>
      <c r="AF634" s="157"/>
    </row>
    <row r="635" spans="1:32" s="137" customFormat="1" ht="30.75" customHeight="1" x14ac:dyDescent="0.25">
      <c r="A635" s="153">
        <v>11153</v>
      </c>
      <c r="B635" s="159" t="s">
        <v>2009</v>
      </c>
      <c r="C635" s="159" t="s">
        <v>2010</v>
      </c>
      <c r="D635" s="159" t="s">
        <v>374</v>
      </c>
      <c r="E635" s="168"/>
      <c r="F635" s="159"/>
      <c r="G635" s="159"/>
      <c r="H635" s="159" t="s">
        <v>223</v>
      </c>
      <c r="I635" s="155" t="s">
        <v>2011</v>
      </c>
      <c r="J635" s="159"/>
      <c r="K635" s="155"/>
      <c r="L635" s="159" t="s">
        <v>2012</v>
      </c>
      <c r="M635" s="158" t="s">
        <v>2013</v>
      </c>
      <c r="N635" s="158"/>
      <c r="O635" s="158" t="s">
        <v>264</v>
      </c>
      <c r="P635" s="158" t="s">
        <v>265</v>
      </c>
      <c r="Q635" s="158" t="s">
        <v>266</v>
      </c>
      <c r="R635" s="158"/>
      <c r="S635" s="158"/>
      <c r="T635" s="158" t="s">
        <v>267</v>
      </c>
      <c r="U635" s="158"/>
      <c r="V635" s="158" t="s">
        <v>268</v>
      </c>
      <c r="W635" s="158"/>
      <c r="X635" s="158" t="s">
        <v>269</v>
      </c>
      <c r="Y635" s="158" t="s">
        <v>270</v>
      </c>
      <c r="Z635" s="158" t="s">
        <v>271</v>
      </c>
      <c r="AA635" s="158" t="s">
        <v>271</v>
      </c>
      <c r="AB635" s="158" t="s">
        <v>271</v>
      </c>
      <c r="AC635" s="158" t="s">
        <v>271</v>
      </c>
      <c r="AD635" s="158" t="s">
        <v>272</v>
      </c>
      <c r="AE635" s="158" t="s">
        <v>273</v>
      </c>
      <c r="AF635" s="157"/>
    </row>
    <row r="636" spans="1:32" s="137" customFormat="1" ht="30.75" customHeight="1" x14ac:dyDescent="0.25">
      <c r="A636" s="153">
        <v>11154</v>
      </c>
      <c r="B636" s="159" t="s">
        <v>2014</v>
      </c>
      <c r="C636" s="159" t="s">
        <v>2015</v>
      </c>
      <c r="D636" s="159" t="s">
        <v>374</v>
      </c>
      <c r="E636" s="168"/>
      <c r="F636" s="159"/>
      <c r="G636" s="159"/>
      <c r="H636" s="159" t="s">
        <v>223</v>
      </c>
      <c r="I636" s="155" t="s">
        <v>2011</v>
      </c>
      <c r="J636" s="159"/>
      <c r="K636" s="155"/>
      <c r="L636" s="159" t="s">
        <v>2016</v>
      </c>
      <c r="M636" s="158" t="s">
        <v>2013</v>
      </c>
      <c r="N636" s="158"/>
      <c r="O636" s="158" t="s">
        <v>264</v>
      </c>
      <c r="P636" s="158" t="s">
        <v>265</v>
      </c>
      <c r="Q636" s="158" t="s">
        <v>266</v>
      </c>
      <c r="R636" s="158"/>
      <c r="S636" s="158"/>
      <c r="T636" s="158" t="s">
        <v>267</v>
      </c>
      <c r="U636" s="158"/>
      <c r="V636" s="158" t="s">
        <v>268</v>
      </c>
      <c r="W636" s="158"/>
      <c r="X636" s="158" t="s">
        <v>269</v>
      </c>
      <c r="Y636" s="158" t="s">
        <v>270</v>
      </c>
      <c r="Z636" s="158" t="s">
        <v>271</v>
      </c>
      <c r="AA636" s="158" t="s">
        <v>271</v>
      </c>
      <c r="AB636" s="158" t="s">
        <v>271</v>
      </c>
      <c r="AC636" s="158" t="s">
        <v>271</v>
      </c>
      <c r="AD636" s="158" t="s">
        <v>272</v>
      </c>
      <c r="AE636" s="158" t="s">
        <v>273</v>
      </c>
      <c r="AF636" s="157"/>
    </row>
    <row r="637" spans="1:32" s="137" customFormat="1" ht="30.75" customHeight="1" x14ac:dyDescent="0.25">
      <c r="A637" s="153">
        <v>11156</v>
      </c>
      <c r="B637" s="159" t="s">
        <v>2017</v>
      </c>
      <c r="C637" s="159" t="s">
        <v>2018</v>
      </c>
      <c r="D637" s="159" t="s">
        <v>374</v>
      </c>
      <c r="E637" s="168"/>
      <c r="F637" s="159"/>
      <c r="G637" s="159"/>
      <c r="H637" s="159" t="s">
        <v>223</v>
      </c>
      <c r="I637" s="155" t="s">
        <v>2011</v>
      </c>
      <c r="J637" s="159"/>
      <c r="K637" s="155"/>
      <c r="L637" s="155" t="s">
        <v>2019</v>
      </c>
      <c r="M637" s="158" t="s">
        <v>2013</v>
      </c>
      <c r="N637" s="158"/>
      <c r="O637" s="158" t="s">
        <v>264</v>
      </c>
      <c r="P637" s="158" t="s">
        <v>265</v>
      </c>
      <c r="Q637" s="158" t="s">
        <v>266</v>
      </c>
      <c r="R637" s="158"/>
      <c r="S637" s="158"/>
      <c r="T637" s="158" t="s">
        <v>267</v>
      </c>
      <c r="U637" s="158"/>
      <c r="V637" s="158" t="s">
        <v>268</v>
      </c>
      <c r="W637" s="158"/>
      <c r="X637" s="158" t="s">
        <v>269</v>
      </c>
      <c r="Y637" s="158" t="s">
        <v>270</v>
      </c>
      <c r="Z637" s="158" t="s">
        <v>271</v>
      </c>
      <c r="AA637" s="158" t="s">
        <v>271</v>
      </c>
      <c r="AB637" s="158" t="s">
        <v>271</v>
      </c>
      <c r="AC637" s="158" t="s">
        <v>271</v>
      </c>
      <c r="AD637" s="158" t="s">
        <v>272</v>
      </c>
      <c r="AE637" s="158" t="s">
        <v>273</v>
      </c>
      <c r="AF637" s="157"/>
    </row>
    <row r="638" spans="1:32" s="137" customFormat="1" ht="30.75" customHeight="1" x14ac:dyDescent="0.25">
      <c r="A638" s="153">
        <v>11157</v>
      </c>
      <c r="B638" s="159" t="s">
        <v>2020</v>
      </c>
      <c r="C638" s="159" t="s">
        <v>2021</v>
      </c>
      <c r="D638" s="159" t="s">
        <v>374</v>
      </c>
      <c r="E638" s="168"/>
      <c r="F638" s="159"/>
      <c r="G638" s="159"/>
      <c r="H638" s="159" t="s">
        <v>223</v>
      </c>
      <c r="I638" s="155" t="s">
        <v>2011</v>
      </c>
      <c r="J638" s="159"/>
      <c r="K638" s="155"/>
      <c r="L638" s="155"/>
      <c r="M638" s="158" t="s">
        <v>2013</v>
      </c>
      <c r="N638" s="158"/>
      <c r="O638" s="158" t="s">
        <v>264</v>
      </c>
      <c r="P638" s="158" t="s">
        <v>265</v>
      </c>
      <c r="Q638" s="158" t="s">
        <v>266</v>
      </c>
      <c r="R638" s="158"/>
      <c r="S638" s="158"/>
      <c r="T638" s="158" t="s">
        <v>267</v>
      </c>
      <c r="U638" s="158"/>
      <c r="V638" s="158" t="s">
        <v>268</v>
      </c>
      <c r="W638" s="158"/>
      <c r="X638" s="158" t="s">
        <v>269</v>
      </c>
      <c r="Y638" s="158" t="s">
        <v>270</v>
      </c>
      <c r="Z638" s="158" t="s">
        <v>271</v>
      </c>
      <c r="AA638" s="158" t="s">
        <v>271</v>
      </c>
      <c r="AB638" s="158" t="s">
        <v>271</v>
      </c>
      <c r="AC638" s="158" t="s">
        <v>271</v>
      </c>
      <c r="AD638" s="158" t="s">
        <v>272</v>
      </c>
      <c r="AE638" s="158" t="s">
        <v>273</v>
      </c>
      <c r="AF638" s="157"/>
    </row>
    <row r="639" spans="1:32" s="137" customFormat="1" ht="30.75" customHeight="1" x14ac:dyDescent="0.25">
      <c r="A639" s="153">
        <v>11158</v>
      </c>
      <c r="B639" s="159" t="s">
        <v>2022</v>
      </c>
      <c r="C639" s="159" t="s">
        <v>2023</v>
      </c>
      <c r="D639" s="159" t="s">
        <v>374</v>
      </c>
      <c r="E639" s="168"/>
      <c r="F639" s="159"/>
      <c r="G639" s="159"/>
      <c r="H639" s="159" t="s">
        <v>223</v>
      </c>
      <c r="I639" s="155" t="s">
        <v>2011</v>
      </c>
      <c r="J639" s="159"/>
      <c r="K639" s="155"/>
      <c r="L639" s="155" t="s">
        <v>2024</v>
      </c>
      <c r="M639" s="158" t="s">
        <v>2013</v>
      </c>
      <c r="N639" s="158"/>
      <c r="O639" s="158" t="s">
        <v>264</v>
      </c>
      <c r="P639" s="158" t="s">
        <v>265</v>
      </c>
      <c r="Q639" s="158" t="s">
        <v>266</v>
      </c>
      <c r="R639" s="158"/>
      <c r="S639" s="158"/>
      <c r="T639" s="158" t="s">
        <v>267</v>
      </c>
      <c r="U639" s="158"/>
      <c r="V639" s="158" t="s">
        <v>268</v>
      </c>
      <c r="W639" s="158"/>
      <c r="X639" s="158" t="s">
        <v>269</v>
      </c>
      <c r="Y639" s="158" t="s">
        <v>270</v>
      </c>
      <c r="Z639" s="158" t="s">
        <v>271</v>
      </c>
      <c r="AA639" s="158" t="s">
        <v>271</v>
      </c>
      <c r="AB639" s="158" t="s">
        <v>271</v>
      </c>
      <c r="AC639" s="158" t="s">
        <v>271</v>
      </c>
      <c r="AD639" s="158" t="s">
        <v>272</v>
      </c>
      <c r="AE639" s="158" t="s">
        <v>273</v>
      </c>
      <c r="AF639" s="157"/>
    </row>
    <row r="640" spans="1:32" s="137" customFormat="1" ht="30.75" customHeight="1" x14ac:dyDescent="0.25">
      <c r="A640" s="153">
        <v>11159</v>
      </c>
      <c r="B640" s="159" t="s">
        <v>2025</v>
      </c>
      <c r="C640" s="159" t="s">
        <v>2026</v>
      </c>
      <c r="D640" s="159" t="s">
        <v>374</v>
      </c>
      <c r="E640" s="168"/>
      <c r="F640" s="159"/>
      <c r="G640" s="159"/>
      <c r="H640" s="159" t="s">
        <v>223</v>
      </c>
      <c r="I640" s="155" t="s">
        <v>529</v>
      </c>
      <c r="J640" s="159"/>
      <c r="K640" s="155"/>
      <c r="L640" s="155" t="s">
        <v>2027</v>
      </c>
      <c r="M640" s="158" t="s">
        <v>2028</v>
      </c>
      <c r="N640" s="158"/>
      <c r="O640" s="158" t="s">
        <v>264</v>
      </c>
      <c r="P640" s="158" t="s">
        <v>265</v>
      </c>
      <c r="Q640" s="158" t="s">
        <v>266</v>
      </c>
      <c r="R640" s="158"/>
      <c r="S640" s="158"/>
      <c r="T640" s="158" t="s">
        <v>267</v>
      </c>
      <c r="U640" s="158"/>
      <c r="V640" s="158" t="s">
        <v>268</v>
      </c>
      <c r="W640" s="158"/>
      <c r="X640" s="158" t="s">
        <v>269</v>
      </c>
      <c r="Y640" s="158" t="s">
        <v>270</v>
      </c>
      <c r="Z640" s="158" t="s">
        <v>271</v>
      </c>
      <c r="AA640" s="158" t="s">
        <v>271</v>
      </c>
      <c r="AB640" s="158" t="s">
        <v>271</v>
      </c>
      <c r="AC640" s="158" t="s">
        <v>271</v>
      </c>
      <c r="AD640" s="158" t="s">
        <v>272</v>
      </c>
      <c r="AE640" s="158" t="s">
        <v>273</v>
      </c>
      <c r="AF640" s="157"/>
    </row>
    <row r="641" spans="1:32" s="137" customFormat="1" ht="30.75" customHeight="1" x14ac:dyDescent="0.25">
      <c r="A641" s="153">
        <v>11160</v>
      </c>
      <c r="B641" s="159" t="s">
        <v>2029</v>
      </c>
      <c r="C641" s="159" t="s">
        <v>2030</v>
      </c>
      <c r="D641" s="159" t="s">
        <v>374</v>
      </c>
      <c r="E641" s="168"/>
      <c r="F641" s="159"/>
      <c r="G641" s="159"/>
      <c r="H641" s="159" t="s">
        <v>223</v>
      </c>
      <c r="I641" s="155" t="s">
        <v>529</v>
      </c>
      <c r="J641" s="159"/>
      <c r="K641" s="155"/>
      <c r="L641" s="155" t="s">
        <v>2031</v>
      </c>
      <c r="M641" s="158" t="s">
        <v>2013</v>
      </c>
      <c r="N641" s="158"/>
      <c r="O641" s="158" t="s">
        <v>264</v>
      </c>
      <c r="P641" s="158" t="s">
        <v>265</v>
      </c>
      <c r="Q641" s="158" t="s">
        <v>266</v>
      </c>
      <c r="R641" s="158"/>
      <c r="S641" s="158"/>
      <c r="T641" s="158" t="s">
        <v>267</v>
      </c>
      <c r="U641" s="158"/>
      <c r="V641" s="158" t="s">
        <v>268</v>
      </c>
      <c r="W641" s="158"/>
      <c r="X641" s="158" t="s">
        <v>269</v>
      </c>
      <c r="Y641" s="158" t="s">
        <v>270</v>
      </c>
      <c r="Z641" s="158" t="s">
        <v>271</v>
      </c>
      <c r="AA641" s="158" t="s">
        <v>271</v>
      </c>
      <c r="AB641" s="158" t="s">
        <v>271</v>
      </c>
      <c r="AC641" s="158" t="s">
        <v>271</v>
      </c>
      <c r="AD641" s="158" t="s">
        <v>272</v>
      </c>
      <c r="AE641" s="158" t="s">
        <v>273</v>
      </c>
      <c r="AF641" s="157"/>
    </row>
    <row r="642" spans="1:32" s="137" customFormat="1" ht="30.75" customHeight="1" x14ac:dyDescent="0.25">
      <c r="A642" s="160">
        <v>11161</v>
      </c>
      <c r="B642" s="154" t="s">
        <v>2032</v>
      </c>
      <c r="C642" s="159" t="s">
        <v>2033</v>
      </c>
      <c r="D642" s="159" t="s">
        <v>374</v>
      </c>
      <c r="E642" s="168"/>
      <c r="F642" s="159"/>
      <c r="G642" s="159"/>
      <c r="H642" s="159" t="s">
        <v>223</v>
      </c>
      <c r="I642" s="154" t="s">
        <v>2034</v>
      </c>
      <c r="J642" s="159"/>
      <c r="K642" s="155"/>
      <c r="L642" s="155" t="s">
        <v>2035</v>
      </c>
      <c r="M642" s="157"/>
      <c r="N642" s="157"/>
      <c r="O642" s="157"/>
      <c r="P642" s="157"/>
      <c r="Q642" s="157"/>
      <c r="R642" s="157"/>
      <c r="S642" s="157"/>
      <c r="T642" s="157"/>
      <c r="U642" s="157"/>
      <c r="V642" s="157"/>
      <c r="W642" s="157"/>
      <c r="X642" s="158" t="s">
        <v>269</v>
      </c>
      <c r="Y642" s="158" t="s">
        <v>270</v>
      </c>
      <c r="Z642" s="158" t="s">
        <v>271</v>
      </c>
      <c r="AA642" s="158" t="s">
        <v>271</v>
      </c>
      <c r="AB642" s="158" t="s">
        <v>271</v>
      </c>
      <c r="AC642" s="158" t="s">
        <v>271</v>
      </c>
      <c r="AD642" s="158" t="s">
        <v>272</v>
      </c>
      <c r="AE642" s="158" t="s">
        <v>273</v>
      </c>
      <c r="AF642" s="157"/>
    </row>
    <row r="643" spans="1:32" s="152" customFormat="1" ht="30.75" customHeight="1" x14ac:dyDescent="0.25">
      <c r="A643" s="153">
        <v>11162</v>
      </c>
      <c r="B643" s="159" t="s">
        <v>2036</v>
      </c>
      <c r="C643" s="159" t="s">
        <v>2037</v>
      </c>
      <c r="D643" s="159" t="s">
        <v>374</v>
      </c>
      <c r="E643" s="168">
        <v>2</v>
      </c>
      <c r="F643" s="159"/>
      <c r="G643" s="159"/>
      <c r="H643" s="159"/>
      <c r="I643" s="155" t="s">
        <v>529</v>
      </c>
      <c r="J643" s="159"/>
      <c r="K643" s="155"/>
      <c r="L643" s="155" t="s">
        <v>2038</v>
      </c>
      <c r="M643" s="158" t="s">
        <v>2013</v>
      </c>
      <c r="N643" s="158"/>
      <c r="O643" s="158" t="s">
        <v>264</v>
      </c>
      <c r="P643" s="158" t="s">
        <v>265</v>
      </c>
      <c r="Q643" s="158" t="s">
        <v>266</v>
      </c>
      <c r="R643" s="158"/>
      <c r="S643" s="158"/>
      <c r="T643" s="158" t="s">
        <v>267</v>
      </c>
      <c r="U643" s="158"/>
      <c r="V643" s="158" t="s">
        <v>268</v>
      </c>
      <c r="W643" s="158"/>
      <c r="X643" s="158" t="s">
        <v>269</v>
      </c>
      <c r="Y643" s="158" t="s">
        <v>270</v>
      </c>
      <c r="Z643" s="158" t="s">
        <v>271</v>
      </c>
      <c r="AA643" s="158" t="s">
        <v>271</v>
      </c>
      <c r="AB643" s="158" t="s">
        <v>271</v>
      </c>
      <c r="AC643" s="158" t="s">
        <v>271</v>
      </c>
      <c r="AD643" s="158" t="s">
        <v>272</v>
      </c>
      <c r="AE643" s="158" t="s">
        <v>273</v>
      </c>
      <c r="AF643" s="158"/>
    </row>
    <row r="644" spans="1:32" s="152" customFormat="1" ht="30.75" customHeight="1" x14ac:dyDescent="0.25">
      <c r="A644" s="153">
        <v>11163</v>
      </c>
      <c r="B644" s="159" t="s">
        <v>2039</v>
      </c>
      <c r="C644" s="159" t="s">
        <v>2040</v>
      </c>
      <c r="D644" s="159" t="s">
        <v>374</v>
      </c>
      <c r="E644" s="168">
        <v>2</v>
      </c>
      <c r="F644" s="159"/>
      <c r="G644" s="159"/>
      <c r="H644" s="159" t="s">
        <v>223</v>
      </c>
      <c r="I644" s="155" t="s">
        <v>529</v>
      </c>
      <c r="J644" s="159"/>
      <c r="K644" s="155"/>
      <c r="L644" s="155" t="s">
        <v>2041</v>
      </c>
      <c r="M644" s="158" t="s">
        <v>2013</v>
      </c>
      <c r="N644" s="158"/>
      <c r="O644" s="158" t="s">
        <v>264</v>
      </c>
      <c r="P644" s="158" t="s">
        <v>265</v>
      </c>
      <c r="Q644" s="158" t="s">
        <v>266</v>
      </c>
      <c r="R644" s="158"/>
      <c r="S644" s="158"/>
      <c r="T644" s="158" t="s">
        <v>267</v>
      </c>
      <c r="U644" s="158"/>
      <c r="V644" s="158" t="s">
        <v>268</v>
      </c>
      <c r="W644" s="158"/>
      <c r="X644" s="158" t="s">
        <v>269</v>
      </c>
      <c r="Y644" s="158" t="s">
        <v>270</v>
      </c>
      <c r="Z644" s="158" t="s">
        <v>271</v>
      </c>
      <c r="AA644" s="158" t="s">
        <v>271</v>
      </c>
      <c r="AB644" s="158" t="s">
        <v>271</v>
      </c>
      <c r="AC644" s="158" t="s">
        <v>271</v>
      </c>
      <c r="AD644" s="158" t="s">
        <v>272</v>
      </c>
      <c r="AE644" s="158" t="s">
        <v>273</v>
      </c>
      <c r="AF644" s="158"/>
    </row>
    <row r="645" spans="1:32" s="137" customFormat="1" ht="30.75" customHeight="1" x14ac:dyDescent="0.25">
      <c r="A645" s="153">
        <v>11165</v>
      </c>
      <c r="B645" s="159" t="s">
        <v>2042</v>
      </c>
      <c r="C645" s="159" t="s">
        <v>2043</v>
      </c>
      <c r="D645" s="159" t="s">
        <v>374</v>
      </c>
      <c r="E645" s="168">
        <v>1</v>
      </c>
      <c r="F645" s="159"/>
      <c r="G645" s="159"/>
      <c r="H645" s="159" t="s">
        <v>223</v>
      </c>
      <c r="I645" s="155" t="s">
        <v>529</v>
      </c>
      <c r="J645" s="159"/>
      <c r="K645" s="155"/>
      <c r="L645" s="155" t="s">
        <v>2044</v>
      </c>
      <c r="M645" s="158" t="s">
        <v>2013</v>
      </c>
      <c r="N645" s="158"/>
      <c r="O645" s="158" t="s">
        <v>264</v>
      </c>
      <c r="P645" s="158" t="s">
        <v>265</v>
      </c>
      <c r="Q645" s="158" t="s">
        <v>266</v>
      </c>
      <c r="R645" s="158"/>
      <c r="S645" s="158"/>
      <c r="T645" s="158" t="s">
        <v>267</v>
      </c>
      <c r="U645" s="158"/>
      <c r="V645" s="158" t="s">
        <v>268</v>
      </c>
      <c r="W645" s="158"/>
      <c r="X645" s="158" t="s">
        <v>269</v>
      </c>
      <c r="Y645" s="158" t="s">
        <v>270</v>
      </c>
      <c r="Z645" s="158" t="s">
        <v>271</v>
      </c>
      <c r="AA645" s="158" t="s">
        <v>271</v>
      </c>
      <c r="AB645" s="158" t="s">
        <v>271</v>
      </c>
      <c r="AC645" s="158" t="s">
        <v>271</v>
      </c>
      <c r="AD645" s="158" t="s">
        <v>272</v>
      </c>
      <c r="AE645" s="158" t="s">
        <v>273</v>
      </c>
      <c r="AF645" s="157"/>
    </row>
    <row r="646" spans="1:32" s="137" customFormat="1" ht="30.75" customHeight="1" x14ac:dyDescent="0.25">
      <c r="A646" s="153">
        <v>11166</v>
      </c>
      <c r="B646" s="159" t="s">
        <v>2045</v>
      </c>
      <c r="C646" s="159" t="s">
        <v>2046</v>
      </c>
      <c r="D646" s="159" t="s">
        <v>374</v>
      </c>
      <c r="E646" s="168">
        <v>2</v>
      </c>
      <c r="F646" s="159"/>
      <c r="G646" s="159"/>
      <c r="H646" s="159" t="s">
        <v>223</v>
      </c>
      <c r="I646" s="155" t="s">
        <v>529</v>
      </c>
      <c r="J646" s="159"/>
      <c r="K646" s="155"/>
      <c r="L646" s="155" t="s">
        <v>2047</v>
      </c>
      <c r="M646" s="158" t="s">
        <v>2013</v>
      </c>
      <c r="N646" s="158"/>
      <c r="O646" s="158" t="s">
        <v>264</v>
      </c>
      <c r="P646" s="158" t="s">
        <v>265</v>
      </c>
      <c r="Q646" s="158" t="s">
        <v>266</v>
      </c>
      <c r="R646" s="158"/>
      <c r="S646" s="158"/>
      <c r="T646" s="158" t="s">
        <v>267</v>
      </c>
      <c r="U646" s="158"/>
      <c r="V646" s="158" t="s">
        <v>268</v>
      </c>
      <c r="W646" s="158"/>
      <c r="X646" s="158" t="s">
        <v>269</v>
      </c>
      <c r="Y646" s="158" t="s">
        <v>270</v>
      </c>
      <c r="Z646" s="158" t="s">
        <v>271</v>
      </c>
      <c r="AA646" s="158" t="s">
        <v>271</v>
      </c>
      <c r="AB646" s="158" t="s">
        <v>271</v>
      </c>
      <c r="AC646" s="158" t="s">
        <v>271</v>
      </c>
      <c r="AD646" s="158" t="s">
        <v>272</v>
      </c>
      <c r="AE646" s="158" t="s">
        <v>273</v>
      </c>
      <c r="AF646" s="157"/>
    </row>
    <row r="647" spans="1:32" s="137" customFormat="1" ht="30.75" customHeight="1" x14ac:dyDescent="0.25">
      <c r="A647" s="153">
        <v>11167</v>
      </c>
      <c r="B647" s="159" t="s">
        <v>2048</v>
      </c>
      <c r="C647" s="159" t="s">
        <v>1981</v>
      </c>
      <c r="D647" s="159" t="s">
        <v>374</v>
      </c>
      <c r="E647" s="180">
        <v>2</v>
      </c>
      <c r="F647" s="157" t="s">
        <v>635</v>
      </c>
      <c r="G647" s="158" t="s">
        <v>635</v>
      </c>
      <c r="H647" s="155" t="s">
        <v>2001</v>
      </c>
      <c r="I647" s="155" t="s">
        <v>529</v>
      </c>
      <c r="J647" s="159"/>
      <c r="K647" s="155"/>
      <c r="L647" s="155"/>
      <c r="M647" s="159" t="s">
        <v>2049</v>
      </c>
      <c r="N647" s="155"/>
      <c r="O647" s="159" t="s">
        <v>2050</v>
      </c>
      <c r="P647" s="159" t="s">
        <v>2051</v>
      </c>
      <c r="Q647" s="159" t="s">
        <v>2052</v>
      </c>
      <c r="R647" s="167">
        <v>45040</v>
      </c>
      <c r="S647" s="158"/>
      <c r="T647" s="155" t="s">
        <v>1955</v>
      </c>
      <c r="U647" s="158" t="s">
        <v>287</v>
      </c>
      <c r="V647" s="158" t="s">
        <v>268</v>
      </c>
      <c r="W647" s="158"/>
      <c r="X647" s="158" t="s">
        <v>269</v>
      </c>
      <c r="Y647" s="158" t="s">
        <v>270</v>
      </c>
      <c r="Z647" s="158" t="s">
        <v>271</v>
      </c>
      <c r="AA647" s="158" t="s">
        <v>271</v>
      </c>
      <c r="AB647" s="158" t="s">
        <v>271</v>
      </c>
      <c r="AC647" s="158" t="s">
        <v>271</v>
      </c>
      <c r="AD647" s="158" t="s">
        <v>272</v>
      </c>
      <c r="AE647" s="158" t="s">
        <v>273</v>
      </c>
      <c r="AF647" s="157"/>
    </row>
    <row r="648" spans="1:32" s="137" customFormat="1" ht="30.75" customHeight="1" x14ac:dyDescent="0.25">
      <c r="A648" s="153">
        <v>11168</v>
      </c>
      <c r="B648" s="159" t="s">
        <v>2053</v>
      </c>
      <c r="C648" s="159" t="s">
        <v>2054</v>
      </c>
      <c r="D648" s="159" t="s">
        <v>374</v>
      </c>
      <c r="E648" s="168"/>
      <c r="F648" s="159"/>
      <c r="G648" s="159"/>
      <c r="H648" s="159" t="s">
        <v>223</v>
      </c>
      <c r="I648" s="155" t="s">
        <v>2055</v>
      </c>
      <c r="J648" s="159"/>
      <c r="K648" s="155"/>
      <c r="L648" s="155" t="s">
        <v>2056</v>
      </c>
      <c r="M648" s="158" t="s">
        <v>2013</v>
      </c>
      <c r="N648" s="158"/>
      <c r="O648" s="158" t="s">
        <v>264</v>
      </c>
      <c r="P648" s="158" t="s">
        <v>265</v>
      </c>
      <c r="Q648" s="158" t="s">
        <v>266</v>
      </c>
      <c r="R648" s="158"/>
      <c r="S648" s="158"/>
      <c r="T648" s="158" t="s">
        <v>267</v>
      </c>
      <c r="U648" s="158"/>
      <c r="V648" s="158" t="s">
        <v>268</v>
      </c>
      <c r="W648" s="158"/>
      <c r="X648" s="158" t="s">
        <v>269</v>
      </c>
      <c r="Y648" s="158" t="s">
        <v>270</v>
      </c>
      <c r="Z648" s="158" t="s">
        <v>271</v>
      </c>
      <c r="AA648" s="158" t="s">
        <v>271</v>
      </c>
      <c r="AB648" s="158" t="s">
        <v>271</v>
      </c>
      <c r="AC648" s="158" t="s">
        <v>271</v>
      </c>
      <c r="AD648" s="158" t="s">
        <v>272</v>
      </c>
      <c r="AE648" s="158" t="s">
        <v>273</v>
      </c>
      <c r="AF648" s="157"/>
    </row>
    <row r="649" spans="1:32" s="137" customFormat="1" ht="30.75" customHeight="1" x14ac:dyDescent="0.25">
      <c r="A649" s="153">
        <v>11169</v>
      </c>
      <c r="B649" s="159" t="s">
        <v>2057</v>
      </c>
      <c r="C649" s="159" t="s">
        <v>2058</v>
      </c>
      <c r="D649" s="159" t="s">
        <v>374</v>
      </c>
      <c r="E649" s="168"/>
      <c r="F649" s="159"/>
      <c r="G649" s="159"/>
      <c r="H649" s="159" t="s">
        <v>223</v>
      </c>
      <c r="I649" s="155" t="s">
        <v>2059</v>
      </c>
      <c r="J649" s="159"/>
      <c r="K649" s="155"/>
      <c r="L649" s="155"/>
      <c r="M649" s="158" t="s">
        <v>2013</v>
      </c>
      <c r="N649" s="158"/>
      <c r="O649" s="158" t="s">
        <v>264</v>
      </c>
      <c r="P649" s="158" t="s">
        <v>265</v>
      </c>
      <c r="Q649" s="158" t="s">
        <v>266</v>
      </c>
      <c r="R649" s="158"/>
      <c r="S649" s="158"/>
      <c r="T649" s="158" t="s">
        <v>267</v>
      </c>
      <c r="U649" s="158"/>
      <c r="V649" s="158" t="s">
        <v>268</v>
      </c>
      <c r="W649" s="158"/>
      <c r="X649" s="158" t="s">
        <v>269</v>
      </c>
      <c r="Y649" s="158" t="s">
        <v>270</v>
      </c>
      <c r="Z649" s="158" t="s">
        <v>271</v>
      </c>
      <c r="AA649" s="158" t="s">
        <v>271</v>
      </c>
      <c r="AB649" s="158" t="s">
        <v>271</v>
      </c>
      <c r="AC649" s="158" t="s">
        <v>271</v>
      </c>
      <c r="AD649" s="158" t="s">
        <v>272</v>
      </c>
      <c r="AE649" s="158" t="s">
        <v>273</v>
      </c>
      <c r="AF649" s="157"/>
    </row>
    <row r="650" spans="1:32" s="137" customFormat="1" ht="30.75" customHeight="1" x14ac:dyDescent="0.25">
      <c r="A650" s="153">
        <v>11171</v>
      </c>
      <c r="B650" s="159" t="s">
        <v>2060</v>
      </c>
      <c r="C650" s="159" t="s">
        <v>1733</v>
      </c>
      <c r="D650" s="159" t="s">
        <v>374</v>
      </c>
      <c r="E650" s="168"/>
      <c r="F650" s="159"/>
      <c r="G650" s="159"/>
      <c r="H650" s="159" t="s">
        <v>223</v>
      </c>
      <c r="I650" s="155" t="s">
        <v>2055</v>
      </c>
      <c r="J650" s="159"/>
      <c r="K650" s="159"/>
      <c r="L650" s="159"/>
      <c r="M650" s="158" t="s">
        <v>2013</v>
      </c>
      <c r="N650" s="158"/>
      <c r="O650" s="158" t="s">
        <v>264</v>
      </c>
      <c r="P650" s="158" t="s">
        <v>265</v>
      </c>
      <c r="Q650" s="158" t="s">
        <v>266</v>
      </c>
      <c r="R650" s="158"/>
      <c r="S650" s="158"/>
      <c r="T650" s="158" t="s">
        <v>267</v>
      </c>
      <c r="U650" s="158"/>
      <c r="V650" s="158" t="s">
        <v>268</v>
      </c>
      <c r="W650" s="158"/>
      <c r="X650" s="158" t="s">
        <v>269</v>
      </c>
      <c r="Y650" s="158" t="s">
        <v>270</v>
      </c>
      <c r="Z650" s="158" t="s">
        <v>271</v>
      </c>
      <c r="AA650" s="158" t="s">
        <v>271</v>
      </c>
      <c r="AB650" s="158" t="s">
        <v>271</v>
      </c>
      <c r="AC650" s="158" t="s">
        <v>271</v>
      </c>
      <c r="AD650" s="158" t="s">
        <v>272</v>
      </c>
      <c r="AE650" s="158" t="s">
        <v>273</v>
      </c>
      <c r="AF650" s="157"/>
    </row>
    <row r="651" spans="1:32" s="137" customFormat="1" ht="30.75" customHeight="1" x14ac:dyDescent="0.25">
      <c r="A651" s="153">
        <v>11172</v>
      </c>
      <c r="B651" s="159" t="s">
        <v>2061</v>
      </c>
      <c r="C651" s="159" t="s">
        <v>2062</v>
      </c>
      <c r="D651" s="159" t="s">
        <v>374</v>
      </c>
      <c r="E651" s="175">
        <v>2</v>
      </c>
      <c r="F651" s="158" t="s">
        <v>635</v>
      </c>
      <c r="G651" s="158" t="s">
        <v>635</v>
      </c>
      <c r="H651" s="161" t="s">
        <v>2063</v>
      </c>
      <c r="I651" s="159"/>
      <c r="J651" s="159"/>
      <c r="K651" s="159"/>
      <c r="L651" s="159" t="s">
        <v>2064</v>
      </c>
      <c r="M651" s="159" t="s">
        <v>1887</v>
      </c>
      <c r="N651" s="158"/>
      <c r="O651" s="159" t="s">
        <v>1888</v>
      </c>
      <c r="P651" s="159" t="s">
        <v>1889</v>
      </c>
      <c r="Q651" s="159" t="s">
        <v>1890</v>
      </c>
      <c r="R651" s="159" t="s">
        <v>1891</v>
      </c>
      <c r="S651" s="158"/>
      <c r="T651" s="155" t="s">
        <v>1955</v>
      </c>
      <c r="U651" s="158" t="s">
        <v>287</v>
      </c>
      <c r="V651" s="158"/>
      <c r="W651" s="158"/>
      <c r="X651" s="158" t="s">
        <v>269</v>
      </c>
      <c r="Y651" s="158" t="s">
        <v>270</v>
      </c>
      <c r="Z651" s="158">
        <v>89</v>
      </c>
      <c r="AA651" s="158">
        <v>94</v>
      </c>
      <c r="AB651" s="158">
        <v>97</v>
      </c>
      <c r="AC651" s="158">
        <v>98</v>
      </c>
      <c r="AD651" s="158" t="s">
        <v>272</v>
      </c>
      <c r="AE651" s="158" t="s">
        <v>273</v>
      </c>
      <c r="AF651" s="157"/>
    </row>
    <row r="652" spans="1:32" s="137" customFormat="1" ht="30.75" customHeight="1" x14ac:dyDescent="0.25">
      <c r="A652" s="160">
        <v>11173</v>
      </c>
      <c r="B652" s="159" t="s">
        <v>2065</v>
      </c>
      <c r="C652" s="159" t="s">
        <v>2066</v>
      </c>
      <c r="D652" s="159" t="s">
        <v>374</v>
      </c>
      <c r="E652" s="168"/>
      <c r="F652" s="159"/>
      <c r="G652" s="159"/>
      <c r="H652" s="159" t="s">
        <v>223</v>
      </c>
      <c r="I652" s="159" t="s">
        <v>2067</v>
      </c>
      <c r="J652" s="159"/>
      <c r="K652" s="155"/>
      <c r="L652" s="155"/>
      <c r="M652" s="157"/>
      <c r="N652" s="157"/>
      <c r="O652" s="157"/>
      <c r="P652" s="157"/>
      <c r="Q652" s="157"/>
      <c r="R652" s="157"/>
      <c r="S652" s="157"/>
      <c r="T652" s="157"/>
      <c r="U652" s="157"/>
      <c r="V652" s="157"/>
      <c r="W652" s="157"/>
      <c r="X652" s="158" t="s">
        <v>269</v>
      </c>
      <c r="Y652" s="158" t="s">
        <v>270</v>
      </c>
      <c r="Z652" s="158" t="s">
        <v>271</v>
      </c>
      <c r="AA652" s="158" t="s">
        <v>271</v>
      </c>
      <c r="AB652" s="158" t="s">
        <v>271</v>
      </c>
      <c r="AC652" s="158" t="s">
        <v>271</v>
      </c>
      <c r="AD652" s="158" t="s">
        <v>272</v>
      </c>
      <c r="AE652" s="158" t="s">
        <v>273</v>
      </c>
      <c r="AF652" s="157"/>
    </row>
    <row r="653" spans="1:32" s="137" customFormat="1" ht="30.75" customHeight="1" x14ac:dyDescent="0.25">
      <c r="A653" s="160">
        <v>11174</v>
      </c>
      <c r="B653" s="159" t="s">
        <v>2068</v>
      </c>
      <c r="C653" s="159" t="s">
        <v>2069</v>
      </c>
      <c r="D653" s="159" t="s">
        <v>374</v>
      </c>
      <c r="E653" s="168"/>
      <c r="F653" s="159"/>
      <c r="G653" s="159"/>
      <c r="H653" s="159" t="s">
        <v>223</v>
      </c>
      <c r="I653" s="159" t="s">
        <v>1436</v>
      </c>
      <c r="J653" s="159"/>
      <c r="K653" s="155"/>
      <c r="L653" s="155"/>
      <c r="M653" s="157"/>
      <c r="N653" s="157"/>
      <c r="O653" s="157"/>
      <c r="P653" s="157"/>
      <c r="Q653" s="157"/>
      <c r="R653" s="157"/>
      <c r="S653" s="157"/>
      <c r="T653" s="157"/>
      <c r="U653" s="157"/>
      <c r="V653" s="157"/>
      <c r="W653" s="157"/>
      <c r="X653" s="158" t="s">
        <v>269</v>
      </c>
      <c r="Y653" s="158" t="s">
        <v>270</v>
      </c>
      <c r="Z653" s="158" t="s">
        <v>271</v>
      </c>
      <c r="AA653" s="158" t="s">
        <v>271</v>
      </c>
      <c r="AB653" s="158" t="s">
        <v>271</v>
      </c>
      <c r="AC653" s="158" t="s">
        <v>271</v>
      </c>
      <c r="AD653" s="158" t="s">
        <v>272</v>
      </c>
      <c r="AE653" s="158" t="s">
        <v>273</v>
      </c>
      <c r="AF653" s="157"/>
    </row>
    <row r="654" spans="1:32" s="137" customFormat="1" ht="30.75" customHeight="1" x14ac:dyDescent="0.25">
      <c r="A654" s="160">
        <v>11175</v>
      </c>
      <c r="B654" s="159" t="s">
        <v>2070</v>
      </c>
      <c r="C654" s="159" t="s">
        <v>2071</v>
      </c>
      <c r="D654" s="159" t="s">
        <v>374</v>
      </c>
      <c r="E654" s="168"/>
      <c r="F654" s="159"/>
      <c r="G654" s="159"/>
      <c r="H654" s="159"/>
      <c r="I654" s="159" t="s">
        <v>1903</v>
      </c>
      <c r="J654" s="159"/>
      <c r="K654" s="155"/>
      <c r="L654" s="155"/>
      <c r="M654" s="157"/>
      <c r="N654" s="157"/>
      <c r="O654" s="157"/>
      <c r="P654" s="157"/>
      <c r="Q654" s="157"/>
      <c r="R654" s="157"/>
      <c r="S654" s="157"/>
      <c r="T654" s="157"/>
      <c r="U654" s="157"/>
      <c r="V654" s="157"/>
      <c r="W654" s="157"/>
      <c r="X654" s="158" t="s">
        <v>269</v>
      </c>
      <c r="Y654" s="158" t="s">
        <v>270</v>
      </c>
      <c r="Z654" s="158" t="s">
        <v>271</v>
      </c>
      <c r="AA654" s="158" t="s">
        <v>271</v>
      </c>
      <c r="AB654" s="158" t="s">
        <v>271</v>
      </c>
      <c r="AC654" s="158" t="s">
        <v>271</v>
      </c>
      <c r="AD654" s="158" t="s">
        <v>272</v>
      </c>
      <c r="AE654" s="158" t="s">
        <v>273</v>
      </c>
      <c r="AF654" s="157"/>
    </row>
    <row r="655" spans="1:32" s="137" customFormat="1" ht="30.75" customHeight="1" x14ac:dyDescent="0.25">
      <c r="A655" s="160">
        <v>11176</v>
      </c>
      <c r="B655" s="159" t="s">
        <v>2072</v>
      </c>
      <c r="C655" s="159" t="s">
        <v>2073</v>
      </c>
      <c r="D655" s="159" t="s">
        <v>374</v>
      </c>
      <c r="E655" s="168"/>
      <c r="F655" s="159"/>
      <c r="G655" s="159"/>
      <c r="H655" s="159"/>
      <c r="I655" s="159" t="s">
        <v>2074</v>
      </c>
      <c r="J655" s="159"/>
      <c r="K655" s="155"/>
      <c r="L655" s="155"/>
      <c r="M655" s="157"/>
      <c r="N655" s="157"/>
      <c r="O655" s="157"/>
      <c r="P655" s="157"/>
      <c r="Q655" s="157"/>
      <c r="R655" s="157"/>
      <c r="S655" s="157"/>
      <c r="T655" s="157"/>
      <c r="U655" s="157"/>
      <c r="V655" s="157"/>
      <c r="W655" s="157"/>
      <c r="X655" s="158" t="s">
        <v>269</v>
      </c>
      <c r="Y655" s="158" t="s">
        <v>270</v>
      </c>
      <c r="Z655" s="158" t="s">
        <v>271</v>
      </c>
      <c r="AA655" s="158" t="s">
        <v>271</v>
      </c>
      <c r="AB655" s="158" t="s">
        <v>271</v>
      </c>
      <c r="AC655" s="158" t="s">
        <v>271</v>
      </c>
      <c r="AD655" s="158" t="s">
        <v>272</v>
      </c>
      <c r="AE655" s="158" t="s">
        <v>273</v>
      </c>
      <c r="AF655" s="157"/>
    </row>
    <row r="656" spans="1:32" s="137" customFormat="1" ht="30.75" customHeight="1" x14ac:dyDescent="0.25">
      <c r="A656" s="165">
        <v>11177</v>
      </c>
      <c r="B656" s="159" t="s">
        <v>2075</v>
      </c>
      <c r="C656" s="159" t="s">
        <v>2076</v>
      </c>
      <c r="D656" s="159" t="s">
        <v>374</v>
      </c>
      <c r="E656" s="168"/>
      <c r="F656" s="159"/>
      <c r="G656" s="159"/>
      <c r="H656" s="157"/>
      <c r="I656" s="155" t="s">
        <v>2011</v>
      </c>
      <c r="J656" s="159"/>
      <c r="K656" s="159"/>
      <c r="L656" s="155" t="s">
        <v>2077</v>
      </c>
      <c r="M656" s="158" t="s">
        <v>2013</v>
      </c>
      <c r="N656" s="158"/>
      <c r="O656" s="158" t="s">
        <v>264</v>
      </c>
      <c r="P656" s="158" t="s">
        <v>265</v>
      </c>
      <c r="Q656" s="158" t="s">
        <v>266</v>
      </c>
      <c r="R656" s="158"/>
      <c r="S656" s="158"/>
      <c r="T656" s="158" t="s">
        <v>267</v>
      </c>
      <c r="U656" s="158"/>
      <c r="V656" s="158" t="s">
        <v>268</v>
      </c>
      <c r="W656" s="158"/>
      <c r="X656" s="158" t="s">
        <v>269</v>
      </c>
      <c r="Y656" s="158" t="s">
        <v>270</v>
      </c>
      <c r="Z656" s="158" t="s">
        <v>271</v>
      </c>
      <c r="AA656" s="158" t="s">
        <v>271</v>
      </c>
      <c r="AB656" s="158" t="s">
        <v>271</v>
      </c>
      <c r="AC656" s="158" t="s">
        <v>271</v>
      </c>
      <c r="AD656" s="158" t="s">
        <v>272</v>
      </c>
      <c r="AE656" s="158" t="s">
        <v>273</v>
      </c>
      <c r="AF656" s="157"/>
    </row>
    <row r="657" spans="1:32" s="137" customFormat="1" ht="30.75" customHeight="1" x14ac:dyDescent="0.25">
      <c r="A657" s="160">
        <v>11178</v>
      </c>
      <c r="B657" s="159" t="s">
        <v>2078</v>
      </c>
      <c r="C657" s="159" t="s">
        <v>2079</v>
      </c>
      <c r="D657" s="155" t="s">
        <v>260</v>
      </c>
      <c r="E657" s="156">
        <v>0</v>
      </c>
      <c r="F657" s="159"/>
      <c r="G657" s="159"/>
      <c r="H657" s="159" t="s">
        <v>223</v>
      </c>
      <c r="I657" s="159" t="s">
        <v>1903</v>
      </c>
      <c r="J657" s="159"/>
      <c r="K657" s="155"/>
      <c r="L657" s="155" t="s">
        <v>2080</v>
      </c>
      <c r="M657" s="157"/>
      <c r="N657" s="157"/>
      <c r="O657" s="157"/>
      <c r="P657" s="157"/>
      <c r="Q657" s="157"/>
      <c r="R657" s="157"/>
      <c r="S657" s="157"/>
      <c r="T657" s="157"/>
      <c r="U657" s="157"/>
      <c r="V657" s="157"/>
      <c r="W657" s="157"/>
      <c r="X657" s="158" t="s">
        <v>269</v>
      </c>
      <c r="Y657" s="158" t="s">
        <v>270</v>
      </c>
      <c r="Z657" s="158" t="s">
        <v>271</v>
      </c>
      <c r="AA657" s="158" t="s">
        <v>271</v>
      </c>
      <c r="AB657" s="158" t="s">
        <v>271</v>
      </c>
      <c r="AC657" s="158" t="s">
        <v>271</v>
      </c>
      <c r="AD657" s="158" t="s">
        <v>272</v>
      </c>
      <c r="AE657" s="158" t="s">
        <v>273</v>
      </c>
      <c r="AF657" s="157"/>
    </row>
    <row r="658" spans="1:32" s="137" customFormat="1" ht="30.75" customHeight="1" x14ac:dyDescent="0.25">
      <c r="A658" s="160">
        <v>11179</v>
      </c>
      <c r="B658" s="159" t="s">
        <v>2081</v>
      </c>
      <c r="C658" s="159" t="s">
        <v>2082</v>
      </c>
      <c r="D658" s="159" t="s">
        <v>374</v>
      </c>
      <c r="E658" s="168"/>
      <c r="F658" s="159"/>
      <c r="G658" s="159"/>
      <c r="H658" s="159" t="s">
        <v>223</v>
      </c>
      <c r="I658" s="159" t="s">
        <v>2083</v>
      </c>
      <c r="J658" s="159"/>
      <c r="K658" s="155"/>
      <c r="L658" s="155" t="s">
        <v>2084</v>
      </c>
      <c r="M658" s="157"/>
      <c r="N658" s="157"/>
      <c r="O658" s="157"/>
      <c r="P658" s="157"/>
      <c r="Q658" s="157"/>
      <c r="R658" s="157"/>
      <c r="S658" s="157"/>
      <c r="T658" s="157"/>
      <c r="U658" s="157"/>
      <c r="V658" s="157"/>
      <c r="W658" s="157"/>
      <c r="X658" s="158" t="s">
        <v>269</v>
      </c>
      <c r="Y658" s="158" t="s">
        <v>270</v>
      </c>
      <c r="Z658" s="158" t="s">
        <v>271</v>
      </c>
      <c r="AA658" s="158" t="s">
        <v>271</v>
      </c>
      <c r="AB658" s="158" t="s">
        <v>271</v>
      </c>
      <c r="AC658" s="158" t="s">
        <v>271</v>
      </c>
      <c r="AD658" s="158" t="s">
        <v>272</v>
      </c>
      <c r="AE658" s="158" t="s">
        <v>273</v>
      </c>
      <c r="AF658" s="157"/>
    </row>
    <row r="659" spans="1:32" s="137" customFormat="1" ht="30.75" customHeight="1" x14ac:dyDescent="0.25">
      <c r="A659" s="160">
        <v>11180</v>
      </c>
      <c r="B659" s="159" t="s">
        <v>2085</v>
      </c>
      <c r="C659" s="159" t="s">
        <v>2086</v>
      </c>
      <c r="D659" s="159" t="s">
        <v>374</v>
      </c>
      <c r="E659" s="168"/>
      <c r="F659" s="159"/>
      <c r="G659" s="159"/>
      <c r="H659" s="159"/>
      <c r="I659" s="159"/>
      <c r="J659" s="159" t="s">
        <v>1885</v>
      </c>
      <c r="K659" s="155"/>
      <c r="L659" s="155"/>
      <c r="M659" s="157"/>
      <c r="N659" s="157"/>
      <c r="O659" s="157"/>
      <c r="P659" s="157"/>
      <c r="Q659" s="157"/>
      <c r="R659" s="157"/>
      <c r="S659" s="157"/>
      <c r="T659" s="157"/>
      <c r="U659" s="157"/>
      <c r="V659" s="157"/>
      <c r="W659" s="157"/>
      <c r="X659" s="158" t="s">
        <v>269</v>
      </c>
      <c r="Y659" s="158" t="s">
        <v>270</v>
      </c>
      <c r="Z659" s="158" t="s">
        <v>271</v>
      </c>
      <c r="AA659" s="158" t="s">
        <v>271</v>
      </c>
      <c r="AB659" s="158" t="s">
        <v>271</v>
      </c>
      <c r="AC659" s="158" t="s">
        <v>271</v>
      </c>
      <c r="AD659" s="158" t="s">
        <v>272</v>
      </c>
      <c r="AE659" s="158" t="s">
        <v>273</v>
      </c>
      <c r="AF659" s="157"/>
    </row>
    <row r="660" spans="1:32" s="137" customFormat="1" ht="30.75" customHeight="1" x14ac:dyDescent="0.25">
      <c r="A660" s="160">
        <v>11181</v>
      </c>
      <c r="B660" s="159" t="s">
        <v>2087</v>
      </c>
      <c r="C660" s="159" t="s">
        <v>2088</v>
      </c>
      <c r="D660" s="159" t="s">
        <v>374</v>
      </c>
      <c r="E660" s="168"/>
      <c r="F660" s="159"/>
      <c r="G660" s="159"/>
      <c r="H660" s="159"/>
      <c r="I660" s="159"/>
      <c r="J660" s="159" t="s">
        <v>1885</v>
      </c>
      <c r="K660" s="155"/>
      <c r="L660" s="155"/>
      <c r="M660" s="157"/>
      <c r="N660" s="157"/>
      <c r="O660" s="157"/>
      <c r="P660" s="157"/>
      <c r="Q660" s="157"/>
      <c r="R660" s="157"/>
      <c r="S660" s="157"/>
      <c r="T660" s="157"/>
      <c r="U660" s="157"/>
      <c r="V660" s="157"/>
      <c r="W660" s="157"/>
      <c r="X660" s="158" t="s">
        <v>269</v>
      </c>
      <c r="Y660" s="158" t="s">
        <v>270</v>
      </c>
      <c r="Z660" s="158" t="s">
        <v>271</v>
      </c>
      <c r="AA660" s="158" t="s">
        <v>271</v>
      </c>
      <c r="AB660" s="158" t="s">
        <v>271</v>
      </c>
      <c r="AC660" s="158" t="s">
        <v>271</v>
      </c>
      <c r="AD660" s="158" t="s">
        <v>272</v>
      </c>
      <c r="AE660" s="158" t="s">
        <v>273</v>
      </c>
      <c r="AF660" s="157"/>
    </row>
    <row r="661" spans="1:32" s="137" customFormat="1" ht="30.75" customHeight="1" x14ac:dyDescent="0.25">
      <c r="A661" s="160">
        <v>11182</v>
      </c>
      <c r="B661" s="154" t="s">
        <v>2089</v>
      </c>
      <c r="C661" s="159" t="s">
        <v>2090</v>
      </c>
      <c r="D661" s="155" t="s">
        <v>260</v>
      </c>
      <c r="E661" s="156">
        <v>0</v>
      </c>
      <c r="F661" s="159"/>
      <c r="G661" s="159"/>
      <c r="H661" s="155" t="s">
        <v>2091</v>
      </c>
      <c r="I661" s="155" t="s">
        <v>2091</v>
      </c>
      <c r="J661" s="155" t="s">
        <v>2091</v>
      </c>
      <c r="K661" s="157"/>
      <c r="L661" s="159" t="s">
        <v>2092</v>
      </c>
      <c r="M661" s="157" t="s">
        <v>2093</v>
      </c>
      <c r="N661" s="157"/>
      <c r="O661" s="157" t="s">
        <v>2094</v>
      </c>
      <c r="P661" s="157" t="s">
        <v>414</v>
      </c>
      <c r="Q661" s="157" t="s">
        <v>2095</v>
      </c>
      <c r="R661" s="162">
        <v>45096</v>
      </c>
      <c r="S661" s="155" t="s">
        <v>2096</v>
      </c>
      <c r="T661" s="157"/>
      <c r="U661" s="157"/>
      <c r="V661" s="157"/>
      <c r="W661" s="157" t="s">
        <v>414</v>
      </c>
      <c r="X661" s="158" t="s">
        <v>269</v>
      </c>
      <c r="Y661" s="158" t="s">
        <v>270</v>
      </c>
      <c r="Z661" s="158" t="s">
        <v>271</v>
      </c>
      <c r="AA661" s="158" t="s">
        <v>271</v>
      </c>
      <c r="AB661" s="158" t="s">
        <v>271</v>
      </c>
      <c r="AC661" s="158" t="s">
        <v>271</v>
      </c>
      <c r="AD661" s="158" t="s">
        <v>272</v>
      </c>
      <c r="AE661" s="158" t="s">
        <v>273</v>
      </c>
      <c r="AF661" s="157"/>
    </row>
    <row r="662" spans="1:32" s="137" customFormat="1" ht="30.75" customHeight="1" x14ac:dyDescent="0.25">
      <c r="A662" s="160">
        <v>11183</v>
      </c>
      <c r="B662" s="154" t="s">
        <v>2097</v>
      </c>
      <c r="C662" s="159" t="s">
        <v>2098</v>
      </c>
      <c r="D662" s="155" t="s">
        <v>260</v>
      </c>
      <c r="E662" s="156">
        <v>0</v>
      </c>
      <c r="F662" s="159"/>
      <c r="G662" s="159"/>
      <c r="H662" s="158" t="s">
        <v>223</v>
      </c>
      <c r="I662" s="159" t="s">
        <v>2083</v>
      </c>
      <c r="J662" s="158"/>
      <c r="K662" s="157"/>
      <c r="L662" s="155" t="s">
        <v>2099</v>
      </c>
      <c r="M662" s="157"/>
      <c r="N662" s="157"/>
      <c r="O662" s="157"/>
      <c r="P662" s="157"/>
      <c r="Q662" s="157"/>
      <c r="R662" s="157"/>
      <c r="S662" s="157"/>
      <c r="T662" s="157"/>
      <c r="U662" s="157"/>
      <c r="V662" s="157"/>
      <c r="W662" s="157"/>
      <c r="X662" s="158" t="s">
        <v>269</v>
      </c>
      <c r="Y662" s="158" t="s">
        <v>270</v>
      </c>
      <c r="Z662" s="158" t="s">
        <v>271</v>
      </c>
      <c r="AA662" s="158" t="s">
        <v>271</v>
      </c>
      <c r="AB662" s="158" t="s">
        <v>271</v>
      </c>
      <c r="AC662" s="158" t="s">
        <v>271</v>
      </c>
      <c r="AD662" s="158" t="s">
        <v>272</v>
      </c>
      <c r="AE662" s="158" t="s">
        <v>273</v>
      </c>
      <c r="AF662" s="157"/>
    </row>
    <row r="663" spans="1:32" s="137" customFormat="1" ht="30.75" customHeight="1" x14ac:dyDescent="0.25">
      <c r="A663" s="160">
        <v>11184</v>
      </c>
      <c r="B663" s="154" t="s">
        <v>2100</v>
      </c>
      <c r="C663" s="159" t="s">
        <v>2101</v>
      </c>
      <c r="D663" s="155" t="s">
        <v>260</v>
      </c>
      <c r="E663" s="156">
        <v>0</v>
      </c>
      <c r="F663" s="159"/>
      <c r="G663" s="159"/>
      <c r="H663" s="154" t="s">
        <v>223</v>
      </c>
      <c r="I663" s="158"/>
      <c r="J663" s="158"/>
      <c r="K663" s="157"/>
      <c r="L663" s="155"/>
      <c r="M663" s="157"/>
      <c r="N663" s="157"/>
      <c r="O663" s="157"/>
      <c r="P663" s="157"/>
      <c r="Q663" s="157"/>
      <c r="R663" s="157"/>
      <c r="S663" s="157"/>
      <c r="T663" s="157"/>
      <c r="U663" s="157"/>
      <c r="V663" s="157"/>
      <c r="W663" s="157"/>
      <c r="X663" s="158" t="s">
        <v>269</v>
      </c>
      <c r="Y663" s="158" t="s">
        <v>270</v>
      </c>
      <c r="Z663" s="158" t="s">
        <v>271</v>
      </c>
      <c r="AA663" s="158" t="s">
        <v>271</v>
      </c>
      <c r="AB663" s="158" t="s">
        <v>271</v>
      </c>
      <c r="AC663" s="158" t="s">
        <v>271</v>
      </c>
      <c r="AD663" s="158" t="s">
        <v>272</v>
      </c>
      <c r="AE663" s="158" t="s">
        <v>273</v>
      </c>
      <c r="AF663" s="157"/>
    </row>
    <row r="664" spans="1:32" s="137" customFormat="1" ht="30.75" customHeight="1" x14ac:dyDescent="0.25">
      <c r="A664" s="160">
        <v>11185</v>
      </c>
      <c r="B664" s="154" t="s">
        <v>2102</v>
      </c>
      <c r="C664" s="159" t="s">
        <v>2103</v>
      </c>
      <c r="D664" s="155" t="s">
        <v>260</v>
      </c>
      <c r="E664" s="156">
        <v>0</v>
      </c>
      <c r="F664" s="159"/>
      <c r="G664" s="159"/>
      <c r="H664" s="154" t="s">
        <v>223</v>
      </c>
      <c r="I664" s="158"/>
      <c r="J664" s="158"/>
      <c r="K664" s="157"/>
      <c r="L664" s="155"/>
      <c r="M664" s="157"/>
      <c r="N664" s="157"/>
      <c r="O664" s="157"/>
      <c r="P664" s="157"/>
      <c r="Q664" s="157"/>
      <c r="R664" s="157"/>
      <c r="S664" s="157"/>
      <c r="T664" s="157"/>
      <c r="U664" s="157"/>
      <c r="V664" s="157"/>
      <c r="W664" s="157"/>
      <c r="X664" s="158" t="s">
        <v>269</v>
      </c>
      <c r="Y664" s="158" t="s">
        <v>270</v>
      </c>
      <c r="Z664" s="158" t="s">
        <v>271</v>
      </c>
      <c r="AA664" s="158" t="s">
        <v>271</v>
      </c>
      <c r="AB664" s="158" t="s">
        <v>271</v>
      </c>
      <c r="AC664" s="158" t="s">
        <v>271</v>
      </c>
      <c r="AD664" s="158" t="s">
        <v>272</v>
      </c>
      <c r="AE664" s="158" t="s">
        <v>273</v>
      </c>
      <c r="AF664" s="157"/>
    </row>
    <row r="665" spans="1:32" s="137" customFormat="1" ht="30.75" customHeight="1" x14ac:dyDescent="0.25">
      <c r="A665" s="160">
        <v>11186</v>
      </c>
      <c r="B665" s="154" t="s">
        <v>2104</v>
      </c>
      <c r="C665" s="159" t="s">
        <v>2105</v>
      </c>
      <c r="D665" s="155" t="s">
        <v>260</v>
      </c>
      <c r="E665" s="156">
        <v>0</v>
      </c>
      <c r="F665" s="159"/>
      <c r="G665" s="159"/>
      <c r="H665" s="155" t="s">
        <v>2091</v>
      </c>
      <c r="I665" s="155" t="s">
        <v>2091</v>
      </c>
      <c r="J665" s="155" t="s">
        <v>2091</v>
      </c>
      <c r="K665" s="157"/>
      <c r="L665" s="155"/>
      <c r="M665" s="157" t="s">
        <v>2106</v>
      </c>
      <c r="N665" s="157"/>
      <c r="O665" s="157" t="s">
        <v>2094</v>
      </c>
      <c r="P665" s="157" t="s">
        <v>414</v>
      </c>
      <c r="Q665" s="157" t="s">
        <v>2095</v>
      </c>
      <c r="R665" s="162">
        <v>45096</v>
      </c>
      <c r="S665" s="155" t="s">
        <v>2096</v>
      </c>
      <c r="T665" s="157"/>
      <c r="U665" s="157"/>
      <c r="V665" s="157"/>
      <c r="W665" s="157" t="s">
        <v>414</v>
      </c>
      <c r="X665" s="158" t="s">
        <v>269</v>
      </c>
      <c r="Y665" s="158" t="s">
        <v>270</v>
      </c>
      <c r="Z665" s="158" t="s">
        <v>271</v>
      </c>
      <c r="AA665" s="158" t="s">
        <v>271</v>
      </c>
      <c r="AB665" s="158" t="s">
        <v>271</v>
      </c>
      <c r="AC665" s="158" t="s">
        <v>271</v>
      </c>
      <c r="AD665" s="158" t="s">
        <v>272</v>
      </c>
      <c r="AE665" s="158" t="s">
        <v>273</v>
      </c>
      <c r="AF665" s="157"/>
    </row>
    <row r="666" spans="1:32" s="137" customFormat="1" ht="30.75" customHeight="1" x14ac:dyDescent="0.25">
      <c r="A666" s="153">
        <v>11187</v>
      </c>
      <c r="B666" s="154" t="s">
        <v>2107</v>
      </c>
      <c r="C666" s="159" t="s">
        <v>2108</v>
      </c>
      <c r="D666" s="155" t="s">
        <v>260</v>
      </c>
      <c r="E666" s="156">
        <v>0</v>
      </c>
      <c r="F666" s="159"/>
      <c r="G666" s="159" t="s">
        <v>635</v>
      </c>
      <c r="H666" s="155" t="s">
        <v>2109</v>
      </c>
      <c r="I666" s="155" t="s">
        <v>2110</v>
      </c>
      <c r="J666" s="158"/>
      <c r="K666" s="157"/>
      <c r="L666" s="166" t="s">
        <v>2111</v>
      </c>
      <c r="M666" s="159" t="s">
        <v>2112</v>
      </c>
      <c r="N666" s="158"/>
      <c r="O666" s="159" t="s">
        <v>2113</v>
      </c>
      <c r="P666" s="159" t="s">
        <v>2114</v>
      </c>
      <c r="Q666" s="159" t="s">
        <v>2115</v>
      </c>
      <c r="R666" s="159" t="s">
        <v>2116</v>
      </c>
      <c r="S666" s="155" t="s">
        <v>2117</v>
      </c>
      <c r="T666" s="155" t="s">
        <v>2118</v>
      </c>
      <c r="U666" s="158" t="s">
        <v>287</v>
      </c>
      <c r="V666" s="158"/>
      <c r="W666" s="158"/>
      <c r="X666" s="158" t="s">
        <v>269</v>
      </c>
      <c r="Y666" s="158" t="s">
        <v>270</v>
      </c>
      <c r="Z666" s="158" t="s">
        <v>271</v>
      </c>
      <c r="AA666" s="158" t="s">
        <v>271</v>
      </c>
      <c r="AB666" s="158" t="s">
        <v>271</v>
      </c>
      <c r="AC666" s="158" t="s">
        <v>271</v>
      </c>
      <c r="AD666" s="158" t="s">
        <v>272</v>
      </c>
      <c r="AE666" s="158" t="s">
        <v>273</v>
      </c>
      <c r="AF666" s="157"/>
    </row>
    <row r="667" spans="1:32" s="137" customFormat="1" ht="30.75" customHeight="1" x14ac:dyDescent="0.25">
      <c r="A667" s="160">
        <v>11188</v>
      </c>
      <c r="B667" s="154" t="s">
        <v>2119</v>
      </c>
      <c r="C667" s="159" t="s">
        <v>2120</v>
      </c>
      <c r="D667" s="155" t="s">
        <v>260</v>
      </c>
      <c r="E667" s="156">
        <v>0</v>
      </c>
      <c r="F667" s="159"/>
      <c r="G667" s="159"/>
      <c r="H667" s="158" t="s">
        <v>223</v>
      </c>
      <c r="I667" s="158"/>
      <c r="J667" s="158"/>
      <c r="K667" s="157"/>
      <c r="L667" s="155" t="s">
        <v>2121</v>
      </c>
      <c r="M667" s="157"/>
      <c r="N667" s="157"/>
      <c r="O667" s="157"/>
      <c r="P667" s="157"/>
      <c r="Q667" s="157"/>
      <c r="R667" s="157"/>
      <c r="S667" s="157"/>
      <c r="T667" s="157"/>
      <c r="U667" s="157"/>
      <c r="V667" s="157"/>
      <c r="W667" s="157"/>
      <c r="X667" s="158" t="s">
        <v>269</v>
      </c>
      <c r="Y667" s="158" t="s">
        <v>270</v>
      </c>
      <c r="Z667" s="158" t="s">
        <v>271</v>
      </c>
      <c r="AA667" s="158" t="s">
        <v>271</v>
      </c>
      <c r="AB667" s="158" t="s">
        <v>271</v>
      </c>
      <c r="AC667" s="158" t="s">
        <v>271</v>
      </c>
      <c r="AD667" s="158" t="s">
        <v>272</v>
      </c>
      <c r="AE667" s="158" t="s">
        <v>273</v>
      </c>
      <c r="AF667" s="157"/>
    </row>
    <row r="668" spans="1:32" s="137" customFormat="1" ht="30.75" customHeight="1" x14ac:dyDescent="0.25">
      <c r="A668" s="160">
        <v>11189</v>
      </c>
      <c r="B668" s="159" t="s">
        <v>2122</v>
      </c>
      <c r="C668" s="159" t="s">
        <v>2123</v>
      </c>
      <c r="D668" s="155" t="s">
        <v>260</v>
      </c>
      <c r="E668" s="156">
        <v>0</v>
      </c>
      <c r="F668" s="159"/>
      <c r="G668" s="159"/>
      <c r="H668" s="159" t="s">
        <v>223</v>
      </c>
      <c r="I668" s="159"/>
      <c r="J668" s="159"/>
      <c r="K668" s="155"/>
      <c r="L668" s="155" t="s">
        <v>2124</v>
      </c>
      <c r="M668" s="157"/>
      <c r="N668" s="157"/>
      <c r="O668" s="157"/>
      <c r="P668" s="157"/>
      <c r="Q668" s="157"/>
      <c r="R668" s="157"/>
      <c r="S668" s="157"/>
      <c r="T668" s="157"/>
      <c r="U668" s="157"/>
      <c r="V668" s="157"/>
      <c r="W668" s="157"/>
      <c r="X668" s="158" t="s">
        <v>269</v>
      </c>
      <c r="Y668" s="158" t="s">
        <v>270</v>
      </c>
      <c r="Z668" s="158" t="s">
        <v>271</v>
      </c>
      <c r="AA668" s="158" t="s">
        <v>271</v>
      </c>
      <c r="AB668" s="158" t="s">
        <v>271</v>
      </c>
      <c r="AC668" s="158" t="s">
        <v>271</v>
      </c>
      <c r="AD668" s="158" t="s">
        <v>272</v>
      </c>
      <c r="AE668" s="158" t="s">
        <v>273</v>
      </c>
      <c r="AF668" s="157"/>
    </row>
    <row r="669" spans="1:32" s="137" customFormat="1" ht="30.75" customHeight="1" x14ac:dyDescent="0.25">
      <c r="A669" s="160">
        <v>11190</v>
      </c>
      <c r="B669" s="159" t="s">
        <v>2125</v>
      </c>
      <c r="C669" s="159" t="s">
        <v>2126</v>
      </c>
      <c r="D669" s="155" t="s">
        <v>260</v>
      </c>
      <c r="E669" s="156">
        <v>0</v>
      </c>
      <c r="F669" s="159"/>
      <c r="G669" s="159"/>
      <c r="H669" s="159" t="s">
        <v>223</v>
      </c>
      <c r="I669" s="159"/>
      <c r="J669" s="159"/>
      <c r="K669" s="155"/>
      <c r="L669" s="155"/>
      <c r="M669" s="157"/>
      <c r="N669" s="157"/>
      <c r="O669" s="157"/>
      <c r="P669" s="157"/>
      <c r="Q669" s="157"/>
      <c r="R669" s="157"/>
      <c r="S669" s="157"/>
      <c r="T669" s="157"/>
      <c r="U669" s="157"/>
      <c r="V669" s="157"/>
      <c r="W669" s="157"/>
      <c r="X669" s="158" t="s">
        <v>269</v>
      </c>
      <c r="Y669" s="158" t="s">
        <v>270</v>
      </c>
      <c r="Z669" s="158" t="s">
        <v>271</v>
      </c>
      <c r="AA669" s="158" t="s">
        <v>271</v>
      </c>
      <c r="AB669" s="158" t="s">
        <v>271</v>
      </c>
      <c r="AC669" s="158" t="s">
        <v>271</v>
      </c>
      <c r="AD669" s="158" t="s">
        <v>272</v>
      </c>
      <c r="AE669" s="158" t="s">
        <v>273</v>
      </c>
      <c r="AF669" s="157"/>
    </row>
    <row r="670" spans="1:32" s="137" customFormat="1" ht="30.75" customHeight="1" x14ac:dyDescent="0.25">
      <c r="A670" s="160">
        <v>11191</v>
      </c>
      <c r="B670" s="159" t="s">
        <v>2127</v>
      </c>
      <c r="C670" s="159" t="s">
        <v>2128</v>
      </c>
      <c r="D670" s="155" t="s">
        <v>260</v>
      </c>
      <c r="E670" s="156">
        <v>0</v>
      </c>
      <c r="F670" s="159"/>
      <c r="G670" s="159"/>
      <c r="H670" s="159" t="s">
        <v>223</v>
      </c>
      <c r="I670" s="159"/>
      <c r="J670" s="159"/>
      <c r="K670" s="155"/>
      <c r="L670" s="155"/>
      <c r="M670" s="157"/>
      <c r="N670" s="157"/>
      <c r="O670" s="157"/>
      <c r="P670" s="157"/>
      <c r="Q670" s="157"/>
      <c r="R670" s="157"/>
      <c r="S670" s="157"/>
      <c r="T670" s="157"/>
      <c r="U670" s="157"/>
      <c r="V670" s="157"/>
      <c r="W670" s="157"/>
      <c r="X670" s="158" t="s">
        <v>269</v>
      </c>
      <c r="Y670" s="158" t="s">
        <v>270</v>
      </c>
      <c r="Z670" s="158" t="s">
        <v>271</v>
      </c>
      <c r="AA670" s="158" t="s">
        <v>271</v>
      </c>
      <c r="AB670" s="158" t="s">
        <v>271</v>
      </c>
      <c r="AC670" s="158" t="s">
        <v>271</v>
      </c>
      <c r="AD670" s="158" t="s">
        <v>272</v>
      </c>
      <c r="AE670" s="158" t="s">
        <v>273</v>
      </c>
      <c r="AF670" s="157"/>
    </row>
    <row r="671" spans="1:32" s="137" customFormat="1" ht="30.75" customHeight="1" x14ac:dyDescent="0.25">
      <c r="A671" s="160">
        <v>11192</v>
      </c>
      <c r="B671" s="159" t="s">
        <v>2129</v>
      </c>
      <c r="C671" s="159" t="s">
        <v>2130</v>
      </c>
      <c r="D671" s="155" t="s">
        <v>260</v>
      </c>
      <c r="E671" s="156">
        <v>0</v>
      </c>
      <c r="F671" s="159"/>
      <c r="G671" s="159"/>
      <c r="H671" s="159" t="s">
        <v>223</v>
      </c>
      <c r="I671" s="159"/>
      <c r="J671" s="159"/>
      <c r="K671" s="155"/>
      <c r="L671" s="155"/>
      <c r="M671" s="157"/>
      <c r="N671" s="157"/>
      <c r="O671" s="157"/>
      <c r="P671" s="157"/>
      <c r="Q671" s="157"/>
      <c r="R671" s="157"/>
      <c r="S671" s="157"/>
      <c r="T671" s="157"/>
      <c r="U671" s="157"/>
      <c r="V671" s="157"/>
      <c r="W671" s="157"/>
      <c r="X671" s="158" t="s">
        <v>269</v>
      </c>
      <c r="Y671" s="158" t="s">
        <v>270</v>
      </c>
      <c r="Z671" s="158" t="s">
        <v>271</v>
      </c>
      <c r="AA671" s="158" t="s">
        <v>271</v>
      </c>
      <c r="AB671" s="158" t="s">
        <v>271</v>
      </c>
      <c r="AC671" s="158" t="s">
        <v>271</v>
      </c>
      <c r="AD671" s="158" t="s">
        <v>272</v>
      </c>
      <c r="AE671" s="158" t="s">
        <v>273</v>
      </c>
      <c r="AF671" s="157"/>
    </row>
    <row r="672" spans="1:32" s="152" customFormat="1" ht="30.75" customHeight="1" x14ac:dyDescent="0.25">
      <c r="A672" s="165">
        <v>11193</v>
      </c>
      <c r="B672" s="159" t="s">
        <v>2131</v>
      </c>
      <c r="C672" s="159"/>
      <c r="D672" s="159" t="s">
        <v>374</v>
      </c>
      <c r="E672" s="168">
        <v>2</v>
      </c>
      <c r="F672" s="159"/>
      <c r="G672" s="159" t="s">
        <v>635</v>
      </c>
      <c r="H672" s="155" t="s">
        <v>2109</v>
      </c>
      <c r="I672" s="159"/>
      <c r="J672" s="159" t="s">
        <v>2132</v>
      </c>
      <c r="K672" s="159"/>
      <c r="L672" s="159"/>
      <c r="M672" s="159" t="s">
        <v>1887</v>
      </c>
      <c r="N672" s="158"/>
      <c r="O672" s="159" t="s">
        <v>1888</v>
      </c>
      <c r="P672" s="159" t="s">
        <v>1889</v>
      </c>
      <c r="Q672" s="159" t="s">
        <v>1890</v>
      </c>
      <c r="R672" s="159" t="s">
        <v>1891</v>
      </c>
      <c r="S672" s="158"/>
      <c r="T672" s="155" t="s">
        <v>1955</v>
      </c>
      <c r="U672" s="158" t="s">
        <v>287</v>
      </c>
      <c r="V672" s="158"/>
      <c r="W672" s="158"/>
      <c r="X672" s="158" t="s">
        <v>269</v>
      </c>
      <c r="Y672" s="158" t="s">
        <v>270</v>
      </c>
      <c r="Z672" s="158" t="s">
        <v>271</v>
      </c>
      <c r="AA672" s="158" t="s">
        <v>271</v>
      </c>
      <c r="AB672" s="158" t="s">
        <v>271</v>
      </c>
      <c r="AC672" s="158" t="s">
        <v>271</v>
      </c>
      <c r="AD672" s="158" t="s">
        <v>272</v>
      </c>
      <c r="AE672" s="158" t="s">
        <v>273</v>
      </c>
      <c r="AF672" s="158"/>
    </row>
    <row r="673" spans="1:32" s="152" customFormat="1" ht="30.75" customHeight="1" x14ac:dyDescent="0.25">
      <c r="A673" s="164">
        <v>11194</v>
      </c>
      <c r="B673" s="159" t="s">
        <v>2133</v>
      </c>
      <c r="C673" s="159"/>
      <c r="D673" s="159" t="s">
        <v>374</v>
      </c>
      <c r="E673" s="168"/>
      <c r="F673" s="159"/>
      <c r="G673" s="159"/>
      <c r="H673" s="159"/>
      <c r="I673" s="159" t="s">
        <v>2134</v>
      </c>
      <c r="J673" s="159"/>
      <c r="K673" s="159"/>
      <c r="L673" s="159"/>
      <c r="M673" s="158"/>
      <c r="N673" s="158"/>
      <c r="O673" s="158"/>
      <c r="P673" s="158"/>
      <c r="Q673" s="158"/>
      <c r="R673" s="158"/>
      <c r="S673" s="158"/>
      <c r="T673" s="158"/>
      <c r="U673" s="158"/>
      <c r="V673" s="158"/>
      <c r="W673" s="158"/>
      <c r="X673" s="158" t="s">
        <v>269</v>
      </c>
      <c r="Y673" s="158" t="s">
        <v>270</v>
      </c>
      <c r="Z673" s="158" t="s">
        <v>271</v>
      </c>
      <c r="AA673" s="158" t="s">
        <v>271</v>
      </c>
      <c r="AB673" s="158" t="s">
        <v>271</v>
      </c>
      <c r="AC673" s="158" t="s">
        <v>271</v>
      </c>
      <c r="AD673" s="158" t="s">
        <v>272</v>
      </c>
      <c r="AE673" s="158" t="s">
        <v>273</v>
      </c>
      <c r="AF673" s="158"/>
    </row>
    <row r="674" spans="1:32" s="152" customFormat="1" ht="30.75" customHeight="1" x14ac:dyDescent="0.25">
      <c r="A674" s="164">
        <v>11195</v>
      </c>
      <c r="B674" s="159" t="s">
        <v>2135</v>
      </c>
      <c r="C674" s="159"/>
      <c r="D674" s="159" t="s">
        <v>374</v>
      </c>
      <c r="E674" s="168"/>
      <c r="F674" s="159"/>
      <c r="G674" s="159"/>
      <c r="H674" s="159"/>
      <c r="I674" s="159" t="s">
        <v>2136</v>
      </c>
      <c r="J674" s="159"/>
      <c r="K674" s="159"/>
      <c r="L674" s="159"/>
      <c r="M674" s="158"/>
      <c r="N674" s="158"/>
      <c r="O674" s="158"/>
      <c r="P674" s="158"/>
      <c r="Q674" s="158"/>
      <c r="R674" s="158"/>
      <c r="S674" s="158"/>
      <c r="T674" s="158"/>
      <c r="U674" s="158"/>
      <c r="V674" s="158"/>
      <c r="W674" s="158"/>
      <c r="X674" s="158" t="s">
        <v>269</v>
      </c>
      <c r="Y674" s="158" t="s">
        <v>270</v>
      </c>
      <c r="Z674" s="158" t="s">
        <v>271</v>
      </c>
      <c r="AA674" s="158" t="s">
        <v>271</v>
      </c>
      <c r="AB674" s="158" t="s">
        <v>271</v>
      </c>
      <c r="AC674" s="158" t="s">
        <v>271</v>
      </c>
      <c r="AD674" s="158" t="s">
        <v>272</v>
      </c>
      <c r="AE674" s="158" t="s">
        <v>273</v>
      </c>
      <c r="AF674" s="158"/>
    </row>
    <row r="675" spans="1:32" s="152" customFormat="1" ht="30.75" customHeight="1" x14ac:dyDescent="0.25">
      <c r="A675" s="165">
        <v>11196</v>
      </c>
      <c r="B675" s="159" t="s">
        <v>2137</v>
      </c>
      <c r="C675" s="159"/>
      <c r="D675" s="159" t="s">
        <v>374</v>
      </c>
      <c r="E675" s="168"/>
      <c r="F675" s="159"/>
      <c r="G675" s="159"/>
      <c r="H675" s="159"/>
      <c r="I675" s="155" t="s">
        <v>2138</v>
      </c>
      <c r="J675" s="159"/>
      <c r="K675" s="159"/>
      <c r="L675" s="159"/>
      <c r="M675" s="158" t="s">
        <v>2013</v>
      </c>
      <c r="N675" s="158"/>
      <c r="O675" s="158" t="s">
        <v>264</v>
      </c>
      <c r="P675" s="158" t="s">
        <v>265</v>
      </c>
      <c r="Q675" s="158" t="s">
        <v>266</v>
      </c>
      <c r="R675" s="158"/>
      <c r="S675" s="158"/>
      <c r="T675" s="158" t="s">
        <v>267</v>
      </c>
      <c r="U675" s="158"/>
      <c r="V675" s="158" t="s">
        <v>268</v>
      </c>
      <c r="W675" s="158"/>
      <c r="X675" s="158" t="s">
        <v>269</v>
      </c>
      <c r="Y675" s="158" t="s">
        <v>270</v>
      </c>
      <c r="Z675" s="158" t="s">
        <v>271</v>
      </c>
      <c r="AA675" s="158" t="s">
        <v>271</v>
      </c>
      <c r="AB675" s="158" t="s">
        <v>271</v>
      </c>
      <c r="AC675" s="158" t="s">
        <v>271</v>
      </c>
      <c r="AD675" s="158" t="s">
        <v>272</v>
      </c>
      <c r="AE675" s="158" t="s">
        <v>273</v>
      </c>
      <c r="AF675" s="158"/>
    </row>
    <row r="676" spans="1:32" s="152" customFormat="1" ht="30.75" customHeight="1" x14ac:dyDescent="0.25">
      <c r="A676" s="164">
        <v>11197</v>
      </c>
      <c r="B676" s="159" t="s">
        <v>2139</v>
      </c>
      <c r="C676" s="159"/>
      <c r="D676" s="159" t="s">
        <v>374</v>
      </c>
      <c r="E676" s="168"/>
      <c r="F676" s="159"/>
      <c r="G676" s="159"/>
      <c r="H676" s="159"/>
      <c r="I676" s="159" t="s">
        <v>2134</v>
      </c>
      <c r="J676" s="159"/>
      <c r="K676" s="159"/>
      <c r="L676" s="159"/>
      <c r="M676" s="158"/>
      <c r="N676" s="158"/>
      <c r="O676" s="158"/>
      <c r="P676" s="158"/>
      <c r="Q676" s="158"/>
      <c r="R676" s="158"/>
      <c r="S676" s="158"/>
      <c r="T676" s="158"/>
      <c r="U676" s="158"/>
      <c r="V676" s="158"/>
      <c r="W676" s="158"/>
      <c r="X676" s="158" t="s">
        <v>269</v>
      </c>
      <c r="Y676" s="158" t="s">
        <v>270</v>
      </c>
      <c r="Z676" s="158" t="s">
        <v>271</v>
      </c>
      <c r="AA676" s="158" t="s">
        <v>271</v>
      </c>
      <c r="AB676" s="158" t="s">
        <v>271</v>
      </c>
      <c r="AC676" s="158" t="s">
        <v>271</v>
      </c>
      <c r="AD676" s="158" t="s">
        <v>272</v>
      </c>
      <c r="AE676" s="158" t="s">
        <v>273</v>
      </c>
      <c r="AF676" s="158"/>
    </row>
    <row r="677" spans="1:32" s="152" customFormat="1" ht="30.75" customHeight="1" x14ac:dyDescent="0.25">
      <c r="A677" s="165">
        <v>11198</v>
      </c>
      <c r="B677" s="159" t="s">
        <v>2140</v>
      </c>
      <c r="C677" s="159"/>
      <c r="D677" s="159" t="s">
        <v>374</v>
      </c>
      <c r="E677" s="168"/>
      <c r="F677" s="159"/>
      <c r="G677" s="159"/>
      <c r="H677" s="159"/>
      <c r="I677" s="155" t="s">
        <v>2138</v>
      </c>
      <c r="J677" s="159"/>
      <c r="K677" s="159"/>
      <c r="L677" s="159"/>
      <c r="M677" s="158" t="s">
        <v>2013</v>
      </c>
      <c r="N677" s="158"/>
      <c r="O677" s="158" t="s">
        <v>264</v>
      </c>
      <c r="P677" s="158" t="s">
        <v>265</v>
      </c>
      <c r="Q677" s="158" t="s">
        <v>266</v>
      </c>
      <c r="R677" s="158"/>
      <c r="S677" s="158"/>
      <c r="T677" s="158" t="s">
        <v>267</v>
      </c>
      <c r="U677" s="158"/>
      <c r="V677" s="158" t="s">
        <v>268</v>
      </c>
      <c r="W677" s="158"/>
      <c r="X677" s="158" t="s">
        <v>269</v>
      </c>
      <c r="Y677" s="158" t="s">
        <v>270</v>
      </c>
      <c r="Z677" s="158" t="s">
        <v>271</v>
      </c>
      <c r="AA677" s="158" t="s">
        <v>271</v>
      </c>
      <c r="AB677" s="158" t="s">
        <v>271</v>
      </c>
      <c r="AC677" s="158" t="s">
        <v>271</v>
      </c>
      <c r="AD677" s="158" t="s">
        <v>272</v>
      </c>
      <c r="AE677" s="158" t="s">
        <v>273</v>
      </c>
      <c r="AF677" s="158"/>
    </row>
    <row r="678" spans="1:32" s="152" customFormat="1" ht="30.75" customHeight="1" x14ac:dyDescent="0.25">
      <c r="A678" s="165">
        <v>11199</v>
      </c>
      <c r="B678" s="159" t="s">
        <v>2141</v>
      </c>
      <c r="C678" s="159"/>
      <c r="D678" s="159" t="s">
        <v>374</v>
      </c>
      <c r="E678" s="168"/>
      <c r="F678" s="159"/>
      <c r="G678" s="159"/>
      <c r="H678" s="159"/>
      <c r="I678" s="155" t="s">
        <v>2138</v>
      </c>
      <c r="J678" s="159"/>
      <c r="K678" s="159"/>
      <c r="L678" s="159"/>
      <c r="M678" s="158" t="s">
        <v>2013</v>
      </c>
      <c r="N678" s="158"/>
      <c r="O678" s="158" t="s">
        <v>264</v>
      </c>
      <c r="P678" s="158" t="s">
        <v>265</v>
      </c>
      <c r="Q678" s="158" t="s">
        <v>266</v>
      </c>
      <c r="R678" s="158"/>
      <c r="S678" s="158"/>
      <c r="T678" s="158" t="s">
        <v>267</v>
      </c>
      <c r="U678" s="158"/>
      <c r="V678" s="158" t="s">
        <v>268</v>
      </c>
      <c r="W678" s="158"/>
      <c r="X678" s="158" t="s">
        <v>269</v>
      </c>
      <c r="Y678" s="158" t="s">
        <v>270</v>
      </c>
      <c r="Z678" s="158" t="s">
        <v>271</v>
      </c>
      <c r="AA678" s="158" t="s">
        <v>271</v>
      </c>
      <c r="AB678" s="158" t="s">
        <v>271</v>
      </c>
      <c r="AC678" s="158" t="s">
        <v>271</v>
      </c>
      <c r="AD678" s="158" t="s">
        <v>272</v>
      </c>
      <c r="AE678" s="158" t="s">
        <v>273</v>
      </c>
      <c r="AF678" s="158"/>
    </row>
    <row r="679" spans="1:32" s="152" customFormat="1" ht="30.75" customHeight="1" x14ac:dyDescent="0.25">
      <c r="A679" s="164">
        <v>111100</v>
      </c>
      <c r="B679" s="159" t="s">
        <v>2142</v>
      </c>
      <c r="C679" s="159"/>
      <c r="D679" s="159" t="s">
        <v>374</v>
      </c>
      <c r="E679" s="168"/>
      <c r="F679" s="159"/>
      <c r="G679" s="159"/>
      <c r="H679" s="159"/>
      <c r="I679" s="159" t="s">
        <v>2134</v>
      </c>
      <c r="J679" s="159"/>
      <c r="K679" s="159"/>
      <c r="L679" s="159"/>
      <c r="M679" s="158"/>
      <c r="N679" s="158"/>
      <c r="O679" s="158"/>
      <c r="P679" s="158"/>
      <c r="Q679" s="158"/>
      <c r="R679" s="158"/>
      <c r="S679" s="158"/>
      <c r="T679" s="158"/>
      <c r="U679" s="158"/>
      <c r="V679" s="158"/>
      <c r="W679" s="158"/>
      <c r="X679" s="158" t="s">
        <v>269</v>
      </c>
      <c r="Y679" s="158" t="s">
        <v>270</v>
      </c>
      <c r="Z679" s="158" t="s">
        <v>271</v>
      </c>
      <c r="AA679" s="158" t="s">
        <v>271</v>
      </c>
      <c r="AB679" s="158" t="s">
        <v>271</v>
      </c>
      <c r="AC679" s="158" t="s">
        <v>271</v>
      </c>
      <c r="AD679" s="158" t="s">
        <v>272</v>
      </c>
      <c r="AE679" s="158" t="s">
        <v>273</v>
      </c>
      <c r="AF679" s="158"/>
    </row>
    <row r="680" spans="1:32" s="152" customFormat="1" ht="30.75" customHeight="1" x14ac:dyDescent="0.25">
      <c r="A680" s="164">
        <v>111101</v>
      </c>
      <c r="B680" s="159" t="s">
        <v>2143</v>
      </c>
      <c r="C680" s="159"/>
      <c r="D680" s="159" t="s">
        <v>374</v>
      </c>
      <c r="E680" s="168"/>
      <c r="F680" s="159"/>
      <c r="G680" s="159"/>
      <c r="H680" s="159"/>
      <c r="I680" s="159" t="s">
        <v>2144</v>
      </c>
      <c r="J680" s="159"/>
      <c r="K680" s="159"/>
      <c r="L680" s="159"/>
      <c r="M680" s="158"/>
      <c r="N680" s="158"/>
      <c r="O680" s="158"/>
      <c r="P680" s="158"/>
      <c r="Q680" s="158"/>
      <c r="R680" s="158"/>
      <c r="S680" s="158"/>
      <c r="T680" s="158"/>
      <c r="U680" s="158"/>
      <c r="V680" s="158"/>
      <c r="W680" s="158"/>
      <c r="X680" s="158" t="s">
        <v>269</v>
      </c>
      <c r="Y680" s="158" t="s">
        <v>270</v>
      </c>
      <c r="Z680" s="158" t="s">
        <v>271</v>
      </c>
      <c r="AA680" s="158" t="s">
        <v>271</v>
      </c>
      <c r="AB680" s="158" t="s">
        <v>271</v>
      </c>
      <c r="AC680" s="158" t="s">
        <v>271</v>
      </c>
      <c r="AD680" s="158" t="s">
        <v>272</v>
      </c>
      <c r="AE680" s="158" t="s">
        <v>273</v>
      </c>
      <c r="AF680" s="158"/>
    </row>
    <row r="681" spans="1:32" s="152" customFormat="1" ht="30.75" customHeight="1" x14ac:dyDescent="0.25">
      <c r="A681" s="164">
        <v>111102</v>
      </c>
      <c r="B681" s="159" t="s">
        <v>2145</v>
      </c>
      <c r="C681" s="159"/>
      <c r="D681" s="159" t="s">
        <v>374</v>
      </c>
      <c r="E681" s="168"/>
      <c r="F681" s="159"/>
      <c r="G681" s="159"/>
      <c r="H681" s="159"/>
      <c r="I681" s="159" t="s">
        <v>2144</v>
      </c>
      <c r="J681" s="159"/>
      <c r="K681" s="159"/>
      <c r="L681" s="159"/>
      <c r="M681" s="158"/>
      <c r="N681" s="158"/>
      <c r="O681" s="158"/>
      <c r="P681" s="158"/>
      <c r="Q681" s="158"/>
      <c r="R681" s="158"/>
      <c r="S681" s="158"/>
      <c r="T681" s="158"/>
      <c r="U681" s="158"/>
      <c r="V681" s="158"/>
      <c r="W681" s="158"/>
      <c r="X681" s="158" t="s">
        <v>269</v>
      </c>
      <c r="Y681" s="158" t="s">
        <v>270</v>
      </c>
      <c r="Z681" s="158" t="s">
        <v>271</v>
      </c>
      <c r="AA681" s="158" t="s">
        <v>271</v>
      </c>
      <c r="AB681" s="158" t="s">
        <v>271</v>
      </c>
      <c r="AC681" s="158" t="s">
        <v>271</v>
      </c>
      <c r="AD681" s="158" t="s">
        <v>272</v>
      </c>
      <c r="AE681" s="158" t="s">
        <v>273</v>
      </c>
      <c r="AF681" s="158"/>
    </row>
    <row r="682" spans="1:32" s="152" customFormat="1" ht="30.75" customHeight="1" x14ac:dyDescent="0.25">
      <c r="A682" s="164">
        <v>111103</v>
      </c>
      <c r="B682" s="159" t="s">
        <v>2146</v>
      </c>
      <c r="C682" s="159"/>
      <c r="D682" s="159" t="s">
        <v>374</v>
      </c>
      <c r="E682" s="168"/>
      <c r="F682" s="159"/>
      <c r="G682" s="159"/>
      <c r="H682" s="159"/>
      <c r="I682" s="159" t="s">
        <v>2144</v>
      </c>
      <c r="J682" s="159"/>
      <c r="K682" s="159"/>
      <c r="L682" s="159"/>
      <c r="M682" s="158"/>
      <c r="N682" s="158"/>
      <c r="O682" s="158"/>
      <c r="P682" s="158"/>
      <c r="Q682" s="158"/>
      <c r="R682" s="158"/>
      <c r="S682" s="158"/>
      <c r="T682" s="158"/>
      <c r="U682" s="158"/>
      <c r="V682" s="158"/>
      <c r="W682" s="158"/>
      <c r="X682" s="158" t="s">
        <v>269</v>
      </c>
      <c r="Y682" s="158" t="s">
        <v>270</v>
      </c>
      <c r="Z682" s="158" t="s">
        <v>271</v>
      </c>
      <c r="AA682" s="158" t="s">
        <v>271</v>
      </c>
      <c r="AB682" s="158" t="s">
        <v>271</v>
      </c>
      <c r="AC682" s="158" t="s">
        <v>271</v>
      </c>
      <c r="AD682" s="158" t="s">
        <v>272</v>
      </c>
      <c r="AE682" s="158" t="s">
        <v>273</v>
      </c>
      <c r="AF682" s="158"/>
    </row>
    <row r="683" spans="1:32" s="152" customFormat="1" ht="30.75" customHeight="1" x14ac:dyDescent="0.25">
      <c r="A683" s="165">
        <v>111104</v>
      </c>
      <c r="B683" s="155" t="s">
        <v>2147</v>
      </c>
      <c r="C683" s="155"/>
      <c r="D683" s="155" t="s">
        <v>260</v>
      </c>
      <c r="E683" s="156">
        <v>0</v>
      </c>
      <c r="F683" s="155"/>
      <c r="G683" s="155"/>
      <c r="H683" s="155"/>
      <c r="I683" s="155"/>
      <c r="J683" s="155" t="s">
        <v>2148</v>
      </c>
      <c r="K683" s="155"/>
      <c r="L683" s="155" t="s">
        <v>2149</v>
      </c>
      <c r="M683" s="159" t="s">
        <v>2150</v>
      </c>
      <c r="N683" s="158"/>
      <c r="O683" s="158" t="s">
        <v>2151</v>
      </c>
      <c r="P683" s="159" t="s">
        <v>2152</v>
      </c>
      <c r="Q683" s="158" t="s">
        <v>2153</v>
      </c>
      <c r="R683" s="167">
        <v>45195</v>
      </c>
      <c r="S683" s="158"/>
      <c r="T683" s="158" t="s">
        <v>2154</v>
      </c>
      <c r="U683" s="158"/>
      <c r="V683" s="158"/>
      <c r="W683" s="158" t="s">
        <v>414</v>
      </c>
      <c r="X683" s="158" t="s">
        <v>269</v>
      </c>
      <c r="Y683" s="158" t="s">
        <v>270</v>
      </c>
      <c r="Z683" s="158" t="s">
        <v>271</v>
      </c>
      <c r="AA683" s="158" t="s">
        <v>271</v>
      </c>
      <c r="AB683" s="158" t="s">
        <v>271</v>
      </c>
      <c r="AC683" s="158" t="s">
        <v>271</v>
      </c>
      <c r="AD683" s="158" t="s">
        <v>272</v>
      </c>
      <c r="AE683" s="158" t="s">
        <v>273</v>
      </c>
      <c r="AF683" s="158"/>
    </row>
    <row r="684" spans="1:32" s="152" customFormat="1" ht="30.75" customHeight="1" x14ac:dyDescent="0.25">
      <c r="A684" s="153">
        <v>111105</v>
      </c>
      <c r="B684" s="161" t="s">
        <v>2155</v>
      </c>
      <c r="C684" s="161" t="s">
        <v>2156</v>
      </c>
      <c r="D684" s="155" t="s">
        <v>374</v>
      </c>
      <c r="E684" s="156"/>
      <c r="F684" s="155"/>
      <c r="G684" s="155"/>
      <c r="H684" s="155"/>
      <c r="I684" s="155" t="s">
        <v>2157</v>
      </c>
      <c r="J684" s="155"/>
      <c r="K684" s="155"/>
      <c r="L684" s="155"/>
      <c r="M684" s="159" t="s">
        <v>2158</v>
      </c>
      <c r="N684" s="158"/>
      <c r="O684" s="158" t="s">
        <v>2159</v>
      </c>
      <c r="P684" s="158" t="s">
        <v>2160</v>
      </c>
      <c r="Q684" s="158" t="s">
        <v>2161</v>
      </c>
      <c r="R684" s="158"/>
      <c r="S684" s="158"/>
      <c r="T684" s="158" t="s">
        <v>267</v>
      </c>
      <c r="U684" s="158"/>
      <c r="V684" s="158" t="s">
        <v>268</v>
      </c>
      <c r="W684" s="158"/>
      <c r="X684" s="158" t="s">
        <v>269</v>
      </c>
      <c r="Y684" s="158" t="s">
        <v>270</v>
      </c>
      <c r="Z684" s="158" t="s">
        <v>271</v>
      </c>
      <c r="AA684" s="158" t="s">
        <v>271</v>
      </c>
      <c r="AB684" s="158" t="s">
        <v>271</v>
      </c>
      <c r="AC684" s="158" t="s">
        <v>271</v>
      </c>
      <c r="AD684" s="158" t="s">
        <v>272</v>
      </c>
      <c r="AE684" s="158" t="s">
        <v>273</v>
      </c>
      <c r="AF684" s="158"/>
    </row>
    <row r="685" spans="1:32" s="137" customFormat="1" ht="30.75" customHeight="1" x14ac:dyDescent="0.25">
      <c r="A685" s="160">
        <v>11207</v>
      </c>
      <c r="B685" s="159" t="s">
        <v>613</v>
      </c>
      <c r="C685" s="159" t="s">
        <v>2162</v>
      </c>
      <c r="D685" s="159" t="s">
        <v>374</v>
      </c>
      <c r="E685" s="175">
        <v>2</v>
      </c>
      <c r="F685" s="158" t="s">
        <v>635</v>
      </c>
      <c r="G685" s="163"/>
      <c r="H685" s="159" t="s">
        <v>2163</v>
      </c>
      <c r="I685" s="159"/>
      <c r="J685" s="169"/>
      <c r="K685" s="155"/>
      <c r="L685" s="155"/>
      <c r="M685" s="157"/>
      <c r="N685" s="157"/>
      <c r="O685" s="157"/>
      <c r="P685" s="157"/>
      <c r="Q685" s="157"/>
      <c r="R685" s="157"/>
      <c r="S685" s="157"/>
      <c r="T685" s="157"/>
      <c r="U685" s="157"/>
      <c r="V685" s="157"/>
      <c r="W685" s="157"/>
      <c r="X685" s="158" t="s">
        <v>329</v>
      </c>
      <c r="Y685" s="158" t="s">
        <v>270</v>
      </c>
      <c r="Z685" s="158" t="s">
        <v>271</v>
      </c>
      <c r="AA685" s="158" t="s">
        <v>271</v>
      </c>
      <c r="AB685" s="158" t="s">
        <v>271</v>
      </c>
      <c r="AC685" s="158" t="s">
        <v>271</v>
      </c>
      <c r="AD685" s="158" t="s">
        <v>924</v>
      </c>
      <c r="AE685" s="158" t="s">
        <v>273</v>
      </c>
      <c r="AF685" s="157"/>
    </row>
    <row r="686" spans="1:32" s="137" customFormat="1" ht="30.75" customHeight="1" x14ac:dyDescent="0.25">
      <c r="A686" s="160">
        <v>11208</v>
      </c>
      <c r="B686" s="159" t="s">
        <v>2164</v>
      </c>
      <c r="C686" s="159" t="s">
        <v>2165</v>
      </c>
      <c r="D686" s="159" t="s">
        <v>374</v>
      </c>
      <c r="E686" s="175">
        <v>2</v>
      </c>
      <c r="F686" s="158" t="s">
        <v>635</v>
      </c>
      <c r="G686" s="158" t="s">
        <v>635</v>
      </c>
      <c r="H686" s="155" t="s">
        <v>2166</v>
      </c>
      <c r="I686" s="159" t="s">
        <v>328</v>
      </c>
      <c r="J686" s="169"/>
      <c r="K686" s="159"/>
      <c r="L686" s="159" t="s">
        <v>2167</v>
      </c>
      <c r="M686" s="185" t="s">
        <v>1360</v>
      </c>
      <c r="N686" s="157"/>
      <c r="O686" s="155" t="s">
        <v>1361</v>
      </c>
      <c r="P686" s="155" t="s">
        <v>1362</v>
      </c>
      <c r="Q686" s="155" t="s">
        <v>1363</v>
      </c>
      <c r="R686" s="162">
        <v>45219</v>
      </c>
      <c r="S686" s="157"/>
      <c r="T686" s="157"/>
      <c r="U686" s="157"/>
      <c r="V686" s="157"/>
      <c r="W686" s="157"/>
      <c r="X686" s="158" t="s">
        <v>329</v>
      </c>
      <c r="Y686" s="158" t="s">
        <v>270</v>
      </c>
      <c r="Z686" s="158">
        <v>89</v>
      </c>
      <c r="AA686" s="158">
        <v>94</v>
      </c>
      <c r="AB686" s="158">
        <v>96</v>
      </c>
      <c r="AC686" s="158">
        <v>97</v>
      </c>
      <c r="AD686" s="158" t="s">
        <v>924</v>
      </c>
      <c r="AE686" s="158" t="s">
        <v>273</v>
      </c>
      <c r="AF686" s="157"/>
    </row>
    <row r="687" spans="1:32" s="137" customFormat="1" ht="30.75" customHeight="1" x14ac:dyDescent="0.25">
      <c r="A687" s="160">
        <v>11209</v>
      </c>
      <c r="B687" s="159" t="s">
        <v>2168</v>
      </c>
      <c r="C687" s="159" t="s">
        <v>2169</v>
      </c>
      <c r="D687" s="159" t="s">
        <v>374</v>
      </c>
      <c r="E687" s="175">
        <v>2</v>
      </c>
      <c r="F687" s="158" t="s">
        <v>635</v>
      </c>
      <c r="G687" s="158" t="s">
        <v>635</v>
      </c>
      <c r="H687" s="155" t="s">
        <v>2170</v>
      </c>
      <c r="I687" s="159"/>
      <c r="J687" s="169"/>
      <c r="K687" s="159"/>
      <c r="L687" s="159" t="s">
        <v>2171</v>
      </c>
      <c r="M687" s="185" t="s">
        <v>1360</v>
      </c>
      <c r="N687" s="157"/>
      <c r="O687" s="155" t="s">
        <v>1361</v>
      </c>
      <c r="P687" s="155" t="s">
        <v>1362</v>
      </c>
      <c r="Q687" s="155" t="s">
        <v>1363</v>
      </c>
      <c r="R687" s="162">
        <v>45219</v>
      </c>
      <c r="S687" s="157"/>
      <c r="T687" s="157"/>
      <c r="U687" s="157"/>
      <c r="V687" s="157"/>
      <c r="W687" s="157"/>
      <c r="X687" s="158" t="s">
        <v>329</v>
      </c>
      <c r="Y687" s="158" t="s">
        <v>270</v>
      </c>
      <c r="Z687" s="158">
        <v>89</v>
      </c>
      <c r="AA687" s="158">
        <v>94</v>
      </c>
      <c r="AB687" s="158">
        <v>96</v>
      </c>
      <c r="AC687" s="158">
        <v>97</v>
      </c>
      <c r="AD687" s="158" t="s">
        <v>924</v>
      </c>
      <c r="AE687" s="158" t="s">
        <v>273</v>
      </c>
      <c r="AF687" s="157"/>
    </row>
    <row r="688" spans="1:32" s="137" customFormat="1" ht="30.75" customHeight="1" x14ac:dyDescent="0.25">
      <c r="A688" s="160">
        <v>11213</v>
      </c>
      <c r="B688" s="159" t="s">
        <v>2172</v>
      </c>
      <c r="C688" s="159" t="s">
        <v>2173</v>
      </c>
      <c r="D688" s="159" t="s">
        <v>374</v>
      </c>
      <c r="E688" s="175">
        <v>2</v>
      </c>
      <c r="F688" s="158" t="s">
        <v>635</v>
      </c>
      <c r="G688" s="163"/>
      <c r="H688" s="159" t="s">
        <v>2174</v>
      </c>
      <c r="I688" s="159" t="s">
        <v>328</v>
      </c>
      <c r="J688" s="169"/>
      <c r="K688" s="159"/>
      <c r="L688" s="159" t="s">
        <v>2175</v>
      </c>
      <c r="M688" s="157"/>
      <c r="N688" s="157"/>
      <c r="O688" s="157"/>
      <c r="P688" s="157"/>
      <c r="Q688" s="157"/>
      <c r="R688" s="157"/>
      <c r="S688" s="157"/>
      <c r="T688" s="157"/>
      <c r="U688" s="157"/>
      <c r="V688" s="157"/>
      <c r="W688" s="157"/>
      <c r="X688" s="158" t="s">
        <v>329</v>
      </c>
      <c r="Y688" s="158" t="s">
        <v>270</v>
      </c>
      <c r="Z688" s="158">
        <v>89</v>
      </c>
      <c r="AA688" s="158">
        <v>94</v>
      </c>
      <c r="AB688" s="158">
        <v>96</v>
      </c>
      <c r="AC688" s="158">
        <v>97</v>
      </c>
      <c r="AD688" s="158" t="s">
        <v>924</v>
      </c>
      <c r="AE688" s="158" t="s">
        <v>273</v>
      </c>
      <c r="AF688" s="157"/>
    </row>
    <row r="689" spans="1:32" s="137" customFormat="1" ht="30.75" customHeight="1" x14ac:dyDescent="0.25">
      <c r="A689" s="160">
        <v>11215</v>
      </c>
      <c r="B689" s="159" t="s">
        <v>2176</v>
      </c>
      <c r="C689" s="159" t="s">
        <v>2177</v>
      </c>
      <c r="D689" s="159" t="s">
        <v>374</v>
      </c>
      <c r="E689" s="175">
        <v>2</v>
      </c>
      <c r="F689" s="158" t="s">
        <v>635</v>
      </c>
      <c r="G689" s="158" t="s">
        <v>635</v>
      </c>
      <c r="H689" s="159" t="s">
        <v>2163</v>
      </c>
      <c r="I689" s="159" t="s">
        <v>328</v>
      </c>
      <c r="J689" s="169"/>
      <c r="K689" s="155"/>
      <c r="L689" s="155"/>
      <c r="M689" s="157"/>
      <c r="N689" s="157"/>
      <c r="O689" s="157"/>
      <c r="P689" s="157"/>
      <c r="Q689" s="157"/>
      <c r="R689" s="157"/>
      <c r="S689" s="157"/>
      <c r="T689" s="157"/>
      <c r="U689" s="157"/>
      <c r="V689" s="157"/>
      <c r="W689" s="157"/>
      <c r="X689" s="158" t="s">
        <v>329</v>
      </c>
      <c r="Y689" s="158" t="s">
        <v>270</v>
      </c>
      <c r="Z689" s="158">
        <v>49</v>
      </c>
      <c r="AA689" s="158">
        <v>69</v>
      </c>
      <c r="AB689" s="158">
        <v>94</v>
      </c>
      <c r="AC689" s="158">
        <v>95</v>
      </c>
      <c r="AD689" s="158" t="s">
        <v>924</v>
      </c>
      <c r="AE689" s="158" t="s">
        <v>273</v>
      </c>
      <c r="AF689" s="157"/>
    </row>
    <row r="690" spans="1:32" s="137" customFormat="1" ht="30.75" customHeight="1" x14ac:dyDescent="0.25">
      <c r="A690" s="160">
        <v>11216</v>
      </c>
      <c r="B690" s="159" t="s">
        <v>617</v>
      </c>
      <c r="C690" s="159" t="s">
        <v>2178</v>
      </c>
      <c r="D690" s="159" t="s">
        <v>374</v>
      </c>
      <c r="E690" s="175">
        <v>2</v>
      </c>
      <c r="F690" s="158" t="s">
        <v>635</v>
      </c>
      <c r="G690" s="158" t="s">
        <v>635</v>
      </c>
      <c r="H690" s="159" t="s">
        <v>2163</v>
      </c>
      <c r="I690" s="159" t="s">
        <v>328</v>
      </c>
      <c r="J690" s="169"/>
      <c r="K690" s="155"/>
      <c r="L690" s="155"/>
      <c r="M690" s="157"/>
      <c r="N690" s="157"/>
      <c r="O690" s="157"/>
      <c r="P690" s="157"/>
      <c r="Q690" s="157"/>
      <c r="R690" s="157"/>
      <c r="S690" s="157"/>
      <c r="T690" s="157"/>
      <c r="U690" s="157"/>
      <c r="V690" s="157"/>
      <c r="W690" s="157"/>
      <c r="X690" s="158" t="s">
        <v>329</v>
      </c>
      <c r="Y690" s="158" t="s">
        <v>270</v>
      </c>
      <c r="Z690" s="158" t="s">
        <v>271</v>
      </c>
      <c r="AA690" s="158" t="s">
        <v>271</v>
      </c>
      <c r="AB690" s="158" t="s">
        <v>271</v>
      </c>
      <c r="AC690" s="158" t="s">
        <v>271</v>
      </c>
      <c r="AD690" s="158" t="s">
        <v>924</v>
      </c>
      <c r="AE690" s="158" t="s">
        <v>273</v>
      </c>
      <c r="AF690" s="157"/>
    </row>
    <row r="691" spans="1:32" s="137" customFormat="1" ht="30.75" customHeight="1" x14ac:dyDescent="0.25">
      <c r="A691" s="160">
        <v>11217</v>
      </c>
      <c r="B691" s="159" t="s">
        <v>2179</v>
      </c>
      <c r="C691" s="159" t="s">
        <v>2180</v>
      </c>
      <c r="D691" s="159" t="s">
        <v>374</v>
      </c>
      <c r="E691" s="175">
        <v>2</v>
      </c>
      <c r="F691" s="158" t="s">
        <v>635</v>
      </c>
      <c r="G691" s="158" t="s">
        <v>635</v>
      </c>
      <c r="H691" s="159" t="s">
        <v>2163</v>
      </c>
      <c r="I691" s="159" t="s">
        <v>328</v>
      </c>
      <c r="J691" s="169"/>
      <c r="K691" s="155"/>
      <c r="L691" s="155"/>
      <c r="M691" s="157"/>
      <c r="N691" s="157"/>
      <c r="O691" s="157"/>
      <c r="P691" s="157"/>
      <c r="Q691" s="157"/>
      <c r="R691" s="157"/>
      <c r="S691" s="157"/>
      <c r="T691" s="157"/>
      <c r="U691" s="157"/>
      <c r="V691" s="157"/>
      <c r="W691" s="157"/>
      <c r="X691" s="158" t="s">
        <v>329</v>
      </c>
      <c r="Y691" s="158" t="s">
        <v>270</v>
      </c>
      <c r="Z691" s="158">
        <v>49</v>
      </c>
      <c r="AA691" s="158">
        <v>69</v>
      </c>
      <c r="AB691" s="158">
        <v>94</v>
      </c>
      <c r="AC691" s="158">
        <v>95</v>
      </c>
      <c r="AD691" s="158" t="s">
        <v>924</v>
      </c>
      <c r="AE691" s="158" t="s">
        <v>273</v>
      </c>
      <c r="AF691" s="157"/>
    </row>
    <row r="692" spans="1:32" s="137" customFormat="1" ht="30.75" customHeight="1" x14ac:dyDescent="0.25">
      <c r="A692" s="160">
        <v>11218</v>
      </c>
      <c r="B692" s="159" t="s">
        <v>619</v>
      </c>
      <c r="C692" s="159" t="s">
        <v>2181</v>
      </c>
      <c r="D692" s="159" t="s">
        <v>374</v>
      </c>
      <c r="E692" s="175">
        <v>2</v>
      </c>
      <c r="F692" s="158" t="s">
        <v>635</v>
      </c>
      <c r="G692" s="163"/>
      <c r="H692" s="159" t="s">
        <v>2163</v>
      </c>
      <c r="I692" s="159" t="s">
        <v>328</v>
      </c>
      <c r="J692" s="169"/>
      <c r="K692" s="155"/>
      <c r="L692" s="155"/>
      <c r="M692" s="157"/>
      <c r="N692" s="157"/>
      <c r="O692" s="157"/>
      <c r="P692" s="157"/>
      <c r="Q692" s="157"/>
      <c r="R692" s="157"/>
      <c r="S692" s="157"/>
      <c r="T692" s="157"/>
      <c r="U692" s="157"/>
      <c r="V692" s="157"/>
      <c r="W692" s="157"/>
      <c r="X692" s="158" t="s">
        <v>329</v>
      </c>
      <c r="Y692" s="158" t="s">
        <v>270</v>
      </c>
      <c r="Z692" s="158" t="s">
        <v>271</v>
      </c>
      <c r="AA692" s="158" t="s">
        <v>271</v>
      </c>
      <c r="AB692" s="158" t="s">
        <v>271</v>
      </c>
      <c r="AC692" s="158" t="s">
        <v>271</v>
      </c>
      <c r="AD692" s="158" t="s">
        <v>924</v>
      </c>
      <c r="AE692" s="158" t="s">
        <v>273</v>
      </c>
      <c r="AF692" s="157"/>
    </row>
    <row r="693" spans="1:32" s="137" customFormat="1" ht="30.75" customHeight="1" x14ac:dyDescent="0.25">
      <c r="A693" s="160">
        <v>11219</v>
      </c>
      <c r="B693" s="188" t="s">
        <v>2182</v>
      </c>
      <c r="C693" s="159" t="s">
        <v>2183</v>
      </c>
      <c r="D693" s="159" t="s">
        <v>374</v>
      </c>
      <c r="E693" s="175">
        <v>2</v>
      </c>
      <c r="F693" s="158" t="s">
        <v>635</v>
      </c>
      <c r="G693" s="158" t="s">
        <v>635</v>
      </c>
      <c r="H693" s="159" t="s">
        <v>2174</v>
      </c>
      <c r="I693" s="159"/>
      <c r="J693" s="169"/>
      <c r="K693" s="155"/>
      <c r="L693" s="155"/>
      <c r="M693" s="157"/>
      <c r="N693" s="157"/>
      <c r="O693" s="157"/>
      <c r="P693" s="157"/>
      <c r="Q693" s="157"/>
      <c r="R693" s="157"/>
      <c r="S693" s="157"/>
      <c r="T693" s="157"/>
      <c r="U693" s="157"/>
      <c r="V693" s="157"/>
      <c r="W693" s="157"/>
      <c r="X693" s="158" t="s">
        <v>269</v>
      </c>
      <c r="Y693" s="158" t="s">
        <v>270</v>
      </c>
      <c r="Z693" s="158" t="s">
        <v>271</v>
      </c>
      <c r="AA693" s="158" t="s">
        <v>271</v>
      </c>
      <c r="AB693" s="158" t="s">
        <v>271</v>
      </c>
      <c r="AC693" s="158" t="s">
        <v>271</v>
      </c>
      <c r="AD693" s="158" t="s">
        <v>272</v>
      </c>
      <c r="AE693" s="158" t="s">
        <v>273</v>
      </c>
      <c r="AF693" s="157"/>
    </row>
    <row r="694" spans="1:32" s="137" customFormat="1" ht="30.75" customHeight="1" x14ac:dyDescent="0.25">
      <c r="A694" s="153">
        <v>11220</v>
      </c>
      <c r="B694" s="188" t="s">
        <v>2184</v>
      </c>
      <c r="C694" s="159" t="s">
        <v>2185</v>
      </c>
      <c r="D694" s="159" t="s">
        <v>374</v>
      </c>
      <c r="E694" s="175">
        <v>2</v>
      </c>
      <c r="F694" s="158" t="s">
        <v>635</v>
      </c>
      <c r="G694" s="158" t="s">
        <v>635</v>
      </c>
      <c r="H694" s="189" t="s">
        <v>2186</v>
      </c>
      <c r="I694" s="158"/>
      <c r="J694" s="176"/>
      <c r="K694" s="157"/>
      <c r="L694" s="155"/>
      <c r="M694" s="159" t="s">
        <v>2187</v>
      </c>
      <c r="N694" s="155"/>
      <c r="O694" s="159" t="s">
        <v>342</v>
      </c>
      <c r="P694" s="159" t="s">
        <v>343</v>
      </c>
      <c r="Q694" s="159" t="s">
        <v>344</v>
      </c>
      <c r="R694" s="159"/>
      <c r="S694" s="158"/>
      <c r="T694" s="159" t="s">
        <v>2188</v>
      </c>
      <c r="U694" s="158" t="s">
        <v>287</v>
      </c>
      <c r="V694" s="158"/>
      <c r="W694" s="158"/>
      <c r="X694" s="158" t="s">
        <v>269</v>
      </c>
      <c r="Y694" s="158" t="s">
        <v>270</v>
      </c>
      <c r="Z694" s="158" t="s">
        <v>271</v>
      </c>
      <c r="AA694" s="158" t="s">
        <v>271</v>
      </c>
      <c r="AB694" s="158" t="s">
        <v>271</v>
      </c>
      <c r="AC694" s="158" t="s">
        <v>271</v>
      </c>
      <c r="AD694" s="158" t="s">
        <v>272</v>
      </c>
      <c r="AE694" s="158" t="s">
        <v>273</v>
      </c>
      <c r="AF694" s="157"/>
    </row>
    <row r="695" spans="1:32" s="137" customFormat="1" ht="30.75" customHeight="1" x14ac:dyDescent="0.25">
      <c r="A695" s="160">
        <v>11222</v>
      </c>
      <c r="B695" s="159" t="s">
        <v>2189</v>
      </c>
      <c r="C695" s="159" t="s">
        <v>2190</v>
      </c>
      <c r="D695" s="159" t="s">
        <v>374</v>
      </c>
      <c r="E695" s="175">
        <v>2</v>
      </c>
      <c r="F695" s="158" t="s">
        <v>635</v>
      </c>
      <c r="G695" s="158" t="s">
        <v>635</v>
      </c>
      <c r="H695" s="159" t="s">
        <v>2163</v>
      </c>
      <c r="I695" s="159" t="s">
        <v>2191</v>
      </c>
      <c r="J695" s="169"/>
      <c r="K695" s="155"/>
      <c r="L695" s="155"/>
      <c r="M695" s="157"/>
      <c r="N695" s="157"/>
      <c r="O695" s="157"/>
      <c r="P695" s="157"/>
      <c r="Q695" s="157"/>
      <c r="R695" s="157"/>
      <c r="S695" s="157"/>
      <c r="T695" s="157"/>
      <c r="U695" s="157"/>
      <c r="V695" s="157"/>
      <c r="W695" s="157"/>
      <c r="X695" s="158" t="s">
        <v>329</v>
      </c>
      <c r="Y695" s="158" t="s">
        <v>270</v>
      </c>
      <c r="Z695" s="158" t="s">
        <v>271</v>
      </c>
      <c r="AA695" s="158" t="s">
        <v>271</v>
      </c>
      <c r="AB695" s="158" t="s">
        <v>271</v>
      </c>
      <c r="AC695" s="158" t="s">
        <v>271</v>
      </c>
      <c r="AD695" s="158" t="s">
        <v>924</v>
      </c>
      <c r="AE695" s="158" t="s">
        <v>273</v>
      </c>
      <c r="AF695" s="157"/>
    </row>
    <row r="696" spans="1:32" s="137" customFormat="1" ht="30.75" customHeight="1" x14ac:dyDescent="0.25">
      <c r="A696" s="160">
        <v>11224</v>
      </c>
      <c r="B696" s="159" t="s">
        <v>620</v>
      </c>
      <c r="C696" s="159" t="s">
        <v>2192</v>
      </c>
      <c r="D696" s="159" t="s">
        <v>374</v>
      </c>
      <c r="E696" s="175">
        <v>2</v>
      </c>
      <c r="F696" s="158" t="s">
        <v>635</v>
      </c>
      <c r="G696" s="158" t="s">
        <v>635</v>
      </c>
      <c r="H696" s="159" t="s">
        <v>2163</v>
      </c>
      <c r="I696" s="159"/>
      <c r="J696" s="169"/>
      <c r="K696" s="155"/>
      <c r="L696" s="155"/>
      <c r="M696" s="157"/>
      <c r="N696" s="157"/>
      <c r="O696" s="157"/>
      <c r="P696" s="157"/>
      <c r="Q696" s="157"/>
      <c r="R696" s="157"/>
      <c r="S696" s="157"/>
      <c r="T696" s="157"/>
      <c r="U696" s="157"/>
      <c r="V696" s="157"/>
      <c r="W696" s="157"/>
      <c r="X696" s="158" t="s">
        <v>329</v>
      </c>
      <c r="Y696" s="158" t="s">
        <v>270</v>
      </c>
      <c r="Z696" s="158" t="s">
        <v>271</v>
      </c>
      <c r="AA696" s="158" t="s">
        <v>271</v>
      </c>
      <c r="AB696" s="158" t="s">
        <v>271</v>
      </c>
      <c r="AC696" s="158" t="s">
        <v>271</v>
      </c>
      <c r="AD696" s="158" t="s">
        <v>924</v>
      </c>
      <c r="AE696" s="158" t="s">
        <v>273</v>
      </c>
      <c r="AF696" s="157"/>
    </row>
    <row r="697" spans="1:32" s="137" customFormat="1" ht="30.75" customHeight="1" x14ac:dyDescent="0.25">
      <c r="A697" s="160">
        <v>11226</v>
      </c>
      <c r="B697" s="159" t="s">
        <v>2193</v>
      </c>
      <c r="C697" s="159" t="s">
        <v>2194</v>
      </c>
      <c r="D697" s="159" t="s">
        <v>374</v>
      </c>
      <c r="E697" s="175">
        <v>2</v>
      </c>
      <c r="F697" s="158" t="s">
        <v>635</v>
      </c>
      <c r="G697" s="158" t="s">
        <v>635</v>
      </c>
      <c r="H697" s="159" t="s">
        <v>2163</v>
      </c>
      <c r="I697" s="159" t="s">
        <v>328</v>
      </c>
      <c r="J697" s="169"/>
      <c r="K697" s="155"/>
      <c r="L697" s="155"/>
      <c r="M697" s="157"/>
      <c r="N697" s="157"/>
      <c r="O697" s="157"/>
      <c r="P697" s="157"/>
      <c r="Q697" s="157"/>
      <c r="R697" s="157"/>
      <c r="S697" s="157"/>
      <c r="T697" s="157"/>
      <c r="U697" s="157"/>
      <c r="V697" s="157"/>
      <c r="W697" s="157"/>
      <c r="X697" s="158" t="s">
        <v>329</v>
      </c>
      <c r="Y697" s="158" t="s">
        <v>270</v>
      </c>
      <c r="Z697" s="158" t="s">
        <v>271</v>
      </c>
      <c r="AA697" s="158" t="s">
        <v>271</v>
      </c>
      <c r="AB697" s="158" t="s">
        <v>271</v>
      </c>
      <c r="AC697" s="158" t="s">
        <v>271</v>
      </c>
      <c r="AD697" s="158" t="s">
        <v>924</v>
      </c>
      <c r="AE697" s="158" t="s">
        <v>273</v>
      </c>
      <c r="AF697" s="157"/>
    </row>
    <row r="698" spans="1:32" s="137" customFormat="1" ht="30.75" customHeight="1" x14ac:dyDescent="0.25">
      <c r="A698" s="160">
        <v>11227</v>
      </c>
      <c r="B698" s="159" t="s">
        <v>2195</v>
      </c>
      <c r="C698" s="159" t="s">
        <v>2196</v>
      </c>
      <c r="D698" s="159" t="s">
        <v>374</v>
      </c>
      <c r="E698" s="175">
        <v>2</v>
      </c>
      <c r="F698" s="158" t="s">
        <v>635</v>
      </c>
      <c r="G698" s="158" t="s">
        <v>635</v>
      </c>
      <c r="H698" s="159" t="s">
        <v>2163</v>
      </c>
      <c r="I698" s="159"/>
      <c r="J698" s="169"/>
      <c r="K698" s="155"/>
      <c r="L698" s="155"/>
      <c r="M698" s="157"/>
      <c r="N698" s="157"/>
      <c r="O698" s="157"/>
      <c r="P698" s="157"/>
      <c r="Q698" s="157"/>
      <c r="R698" s="157"/>
      <c r="S698" s="157"/>
      <c r="T698" s="157"/>
      <c r="U698" s="157"/>
      <c r="V698" s="157"/>
      <c r="W698" s="157"/>
      <c r="X698" s="158" t="s">
        <v>329</v>
      </c>
      <c r="Y698" s="158" t="s">
        <v>270</v>
      </c>
      <c r="Z698" s="158" t="s">
        <v>271</v>
      </c>
      <c r="AA698" s="158" t="s">
        <v>271</v>
      </c>
      <c r="AB698" s="158" t="s">
        <v>271</v>
      </c>
      <c r="AC698" s="158" t="s">
        <v>271</v>
      </c>
      <c r="AD698" s="158" t="s">
        <v>924</v>
      </c>
      <c r="AE698" s="158" t="s">
        <v>273</v>
      </c>
      <c r="AF698" s="157"/>
    </row>
    <row r="699" spans="1:32" s="137" customFormat="1" ht="30.75" customHeight="1" x14ac:dyDescent="0.25">
      <c r="A699" s="160">
        <v>11228</v>
      </c>
      <c r="B699" s="159" t="s">
        <v>621</v>
      </c>
      <c r="C699" s="159" t="s">
        <v>2197</v>
      </c>
      <c r="D699" s="159" t="s">
        <v>374</v>
      </c>
      <c r="E699" s="175">
        <v>2</v>
      </c>
      <c r="F699" s="158" t="s">
        <v>635</v>
      </c>
      <c r="G699" s="158" t="s">
        <v>635</v>
      </c>
      <c r="H699" s="159" t="s">
        <v>2163</v>
      </c>
      <c r="I699" s="159"/>
      <c r="J699" s="169"/>
      <c r="K699" s="155"/>
      <c r="L699" s="155"/>
      <c r="M699" s="157"/>
      <c r="N699" s="157"/>
      <c r="O699" s="157"/>
      <c r="P699" s="157"/>
      <c r="Q699" s="157"/>
      <c r="R699" s="157"/>
      <c r="S699" s="157"/>
      <c r="T699" s="157"/>
      <c r="U699" s="157"/>
      <c r="V699" s="157"/>
      <c r="W699" s="157"/>
      <c r="X699" s="158" t="s">
        <v>329</v>
      </c>
      <c r="Y699" s="158" t="s">
        <v>270</v>
      </c>
      <c r="Z699" s="158" t="s">
        <v>271</v>
      </c>
      <c r="AA699" s="158" t="s">
        <v>271</v>
      </c>
      <c r="AB699" s="158" t="s">
        <v>271</v>
      </c>
      <c r="AC699" s="158" t="s">
        <v>271</v>
      </c>
      <c r="AD699" s="158" t="s">
        <v>924</v>
      </c>
      <c r="AE699" s="158" t="s">
        <v>273</v>
      </c>
      <c r="AF699" s="157"/>
    </row>
    <row r="700" spans="1:32" s="137" customFormat="1" ht="30.75" customHeight="1" x14ac:dyDescent="0.25">
      <c r="A700" s="160">
        <v>11233</v>
      </c>
      <c r="B700" s="159" t="s">
        <v>2198</v>
      </c>
      <c r="C700" s="159" t="s">
        <v>2199</v>
      </c>
      <c r="D700" s="159" t="s">
        <v>374</v>
      </c>
      <c r="E700" s="175">
        <v>2</v>
      </c>
      <c r="F700" s="158" t="s">
        <v>635</v>
      </c>
      <c r="G700" s="163"/>
      <c r="H700" s="159" t="s">
        <v>2163</v>
      </c>
      <c r="I700" s="159"/>
      <c r="J700" s="169"/>
      <c r="K700" s="155"/>
      <c r="L700" s="155"/>
      <c r="M700" s="157"/>
      <c r="N700" s="157"/>
      <c r="O700" s="157"/>
      <c r="P700" s="157"/>
      <c r="Q700" s="157"/>
      <c r="R700" s="157"/>
      <c r="S700" s="157"/>
      <c r="T700" s="157"/>
      <c r="U700" s="157"/>
      <c r="V700" s="157"/>
      <c r="W700" s="157"/>
      <c r="X700" s="158" t="s">
        <v>329</v>
      </c>
      <c r="Y700" s="158" t="s">
        <v>270</v>
      </c>
      <c r="Z700" s="158" t="s">
        <v>271</v>
      </c>
      <c r="AA700" s="158" t="s">
        <v>271</v>
      </c>
      <c r="AB700" s="158" t="s">
        <v>271</v>
      </c>
      <c r="AC700" s="158" t="s">
        <v>271</v>
      </c>
      <c r="AD700" s="158" t="s">
        <v>924</v>
      </c>
      <c r="AE700" s="158" t="s">
        <v>273</v>
      </c>
      <c r="AF700" s="157"/>
    </row>
    <row r="701" spans="1:32" s="137" customFormat="1" ht="30.75" customHeight="1" x14ac:dyDescent="0.25">
      <c r="A701" s="160">
        <v>11234</v>
      </c>
      <c r="B701" s="159" t="s">
        <v>2200</v>
      </c>
      <c r="C701" s="159" t="s">
        <v>2201</v>
      </c>
      <c r="D701" s="159" t="s">
        <v>374</v>
      </c>
      <c r="E701" s="168">
        <v>2</v>
      </c>
      <c r="F701" s="159" t="s">
        <v>635</v>
      </c>
      <c r="G701" s="159"/>
      <c r="H701" s="159" t="s">
        <v>2163</v>
      </c>
      <c r="I701" s="159"/>
      <c r="J701" s="169"/>
      <c r="K701" s="155"/>
      <c r="L701" s="155"/>
      <c r="M701" s="157"/>
      <c r="N701" s="157"/>
      <c r="O701" s="157"/>
      <c r="P701" s="157"/>
      <c r="Q701" s="157"/>
      <c r="R701" s="157"/>
      <c r="S701" s="157"/>
      <c r="T701" s="157"/>
      <c r="U701" s="157"/>
      <c r="V701" s="157"/>
      <c r="W701" s="157"/>
      <c r="X701" s="158" t="s">
        <v>329</v>
      </c>
      <c r="Y701" s="158" t="s">
        <v>270</v>
      </c>
      <c r="Z701" s="158" t="s">
        <v>271</v>
      </c>
      <c r="AA701" s="158" t="s">
        <v>271</v>
      </c>
      <c r="AB701" s="158" t="s">
        <v>271</v>
      </c>
      <c r="AC701" s="158" t="s">
        <v>271</v>
      </c>
      <c r="AD701" s="158" t="s">
        <v>924</v>
      </c>
      <c r="AE701" s="158" t="s">
        <v>273</v>
      </c>
      <c r="AF701" s="157"/>
    </row>
    <row r="702" spans="1:32" s="137" customFormat="1" ht="30.75" customHeight="1" x14ac:dyDescent="0.25">
      <c r="A702" s="160">
        <v>11236</v>
      </c>
      <c r="B702" s="159" t="s">
        <v>2202</v>
      </c>
      <c r="C702" s="159" t="s">
        <v>2203</v>
      </c>
      <c r="D702" s="159" t="s">
        <v>374</v>
      </c>
      <c r="E702" s="168">
        <v>2</v>
      </c>
      <c r="F702" s="159" t="s">
        <v>635</v>
      </c>
      <c r="G702" s="159" t="s">
        <v>635</v>
      </c>
      <c r="H702" s="155" t="s">
        <v>2204</v>
      </c>
      <c r="I702" s="159" t="s">
        <v>2205</v>
      </c>
      <c r="J702" s="169"/>
      <c r="K702" s="159"/>
      <c r="L702" s="159" t="s">
        <v>2206</v>
      </c>
      <c r="M702" s="185" t="s">
        <v>1360</v>
      </c>
      <c r="N702" s="157"/>
      <c r="O702" s="155" t="s">
        <v>1361</v>
      </c>
      <c r="P702" s="155" t="s">
        <v>1362</v>
      </c>
      <c r="Q702" s="155" t="s">
        <v>1363</v>
      </c>
      <c r="R702" s="162">
        <v>45219</v>
      </c>
      <c r="S702" s="157"/>
      <c r="T702" s="157"/>
      <c r="U702" s="157"/>
      <c r="V702" s="157"/>
      <c r="W702" s="157"/>
      <c r="X702" s="158" t="s">
        <v>329</v>
      </c>
      <c r="Y702" s="158" t="s">
        <v>270</v>
      </c>
      <c r="Z702" s="158">
        <v>89</v>
      </c>
      <c r="AA702" s="158">
        <v>94</v>
      </c>
      <c r="AB702" s="158">
        <v>96</v>
      </c>
      <c r="AC702" s="158">
        <v>97</v>
      </c>
      <c r="AD702" s="158" t="s">
        <v>924</v>
      </c>
      <c r="AE702" s="158" t="s">
        <v>273</v>
      </c>
      <c r="AF702" s="157"/>
    </row>
    <row r="703" spans="1:32" s="137" customFormat="1" ht="30.75" customHeight="1" x14ac:dyDescent="0.25">
      <c r="A703" s="160">
        <v>11240</v>
      </c>
      <c r="B703" s="159" t="s">
        <v>2207</v>
      </c>
      <c r="C703" s="159" t="s">
        <v>2208</v>
      </c>
      <c r="D703" s="159" t="s">
        <v>374</v>
      </c>
      <c r="E703" s="175">
        <v>2</v>
      </c>
      <c r="F703" s="158" t="s">
        <v>635</v>
      </c>
      <c r="G703" s="158" t="s">
        <v>635</v>
      </c>
      <c r="H703" s="159" t="s">
        <v>2163</v>
      </c>
      <c r="I703" s="159"/>
      <c r="J703" s="169"/>
      <c r="K703" s="159"/>
      <c r="L703" s="159"/>
      <c r="M703" s="157"/>
      <c r="N703" s="157"/>
      <c r="O703" s="157"/>
      <c r="P703" s="157"/>
      <c r="Q703" s="157"/>
      <c r="R703" s="157"/>
      <c r="S703" s="157"/>
      <c r="T703" s="157"/>
      <c r="U703" s="157"/>
      <c r="V703" s="157"/>
      <c r="W703" s="157"/>
      <c r="X703" s="158" t="s">
        <v>329</v>
      </c>
      <c r="Y703" s="158" t="s">
        <v>270</v>
      </c>
      <c r="Z703" s="158">
        <v>54</v>
      </c>
      <c r="AA703" s="158">
        <v>69</v>
      </c>
      <c r="AB703" s="158">
        <v>84</v>
      </c>
      <c r="AC703" s="158">
        <v>85</v>
      </c>
      <c r="AD703" s="158" t="s">
        <v>924</v>
      </c>
      <c r="AE703" s="158" t="s">
        <v>273</v>
      </c>
      <c r="AF703" s="157"/>
    </row>
    <row r="704" spans="1:32" s="137" customFormat="1" ht="30.75" customHeight="1" x14ac:dyDescent="0.25">
      <c r="A704" s="160">
        <v>11244</v>
      </c>
      <c r="B704" s="159" t="s">
        <v>2209</v>
      </c>
      <c r="C704" s="159" t="s">
        <v>2210</v>
      </c>
      <c r="D704" s="159" t="s">
        <v>374</v>
      </c>
      <c r="E704" s="175">
        <v>2</v>
      </c>
      <c r="F704" s="158" t="s">
        <v>635</v>
      </c>
      <c r="G704" s="163"/>
      <c r="H704" s="159" t="s">
        <v>2174</v>
      </c>
      <c r="I704" s="159"/>
      <c r="J704" s="169"/>
      <c r="K704" s="159"/>
      <c r="L704" s="159" t="s">
        <v>2211</v>
      </c>
      <c r="M704" s="157"/>
      <c r="N704" s="157"/>
      <c r="O704" s="157"/>
      <c r="P704" s="157"/>
      <c r="Q704" s="157"/>
      <c r="R704" s="157"/>
      <c r="S704" s="157"/>
      <c r="T704" s="157"/>
      <c r="U704" s="157"/>
      <c r="V704" s="157"/>
      <c r="W704" s="157"/>
      <c r="X704" s="158" t="s">
        <v>676</v>
      </c>
      <c r="Y704" s="158" t="s">
        <v>270</v>
      </c>
      <c r="Z704" s="158">
        <v>49</v>
      </c>
      <c r="AA704" s="158">
        <v>69</v>
      </c>
      <c r="AB704" s="158">
        <v>94</v>
      </c>
      <c r="AC704" s="158">
        <v>95</v>
      </c>
      <c r="AD704" s="158" t="s">
        <v>924</v>
      </c>
      <c r="AE704" s="158" t="s">
        <v>273</v>
      </c>
      <c r="AF704" s="157"/>
    </row>
    <row r="705" spans="1:32" s="137" customFormat="1" ht="30.75" customHeight="1" x14ac:dyDescent="0.25">
      <c r="A705" s="153">
        <v>11245</v>
      </c>
      <c r="B705" s="155" t="s">
        <v>2212</v>
      </c>
      <c r="C705" s="159" t="s">
        <v>2213</v>
      </c>
      <c r="D705" s="159" t="s">
        <v>374</v>
      </c>
      <c r="E705" s="175">
        <v>2</v>
      </c>
      <c r="F705" s="158" t="s">
        <v>635</v>
      </c>
      <c r="G705" s="163"/>
      <c r="H705" s="159" t="s">
        <v>2174</v>
      </c>
      <c r="I705" s="159"/>
      <c r="J705" s="169"/>
      <c r="K705" s="159"/>
      <c r="L705" s="159" t="s">
        <v>2214</v>
      </c>
      <c r="M705" s="158"/>
      <c r="N705" s="158"/>
      <c r="O705" s="158"/>
      <c r="P705" s="158"/>
      <c r="Q705" s="158"/>
      <c r="R705" s="158"/>
      <c r="S705" s="158"/>
      <c r="T705" s="158"/>
      <c r="U705" s="158"/>
      <c r="V705" s="158"/>
      <c r="W705" s="158"/>
      <c r="X705" s="158" t="s">
        <v>676</v>
      </c>
      <c r="Y705" s="158" t="s">
        <v>270</v>
      </c>
      <c r="Z705" s="158">
        <v>79</v>
      </c>
      <c r="AA705" s="158">
        <v>94</v>
      </c>
      <c r="AB705" s="158">
        <v>98</v>
      </c>
      <c r="AC705" s="158">
        <v>99</v>
      </c>
      <c r="AD705" s="158" t="s">
        <v>924</v>
      </c>
      <c r="AE705" s="158" t="s">
        <v>273</v>
      </c>
      <c r="AF705" s="157"/>
    </row>
    <row r="706" spans="1:32" s="137" customFormat="1" ht="30.75" customHeight="1" x14ac:dyDescent="0.25">
      <c r="A706" s="160">
        <v>11246</v>
      </c>
      <c r="B706" s="159" t="s">
        <v>2215</v>
      </c>
      <c r="C706" s="159" t="s">
        <v>2216</v>
      </c>
      <c r="D706" s="159" t="s">
        <v>374</v>
      </c>
      <c r="E706" s="175">
        <v>2</v>
      </c>
      <c r="F706" s="158" t="s">
        <v>635</v>
      </c>
      <c r="G706" s="163"/>
      <c r="H706" s="159" t="s">
        <v>2217</v>
      </c>
      <c r="I706" s="159"/>
      <c r="J706" s="159"/>
      <c r="K706" s="159"/>
      <c r="L706" s="159" t="s">
        <v>2218</v>
      </c>
      <c r="M706" s="157"/>
      <c r="N706" s="157"/>
      <c r="O706" s="157"/>
      <c r="P706" s="157"/>
      <c r="Q706" s="157"/>
      <c r="R706" s="157"/>
      <c r="S706" s="157"/>
      <c r="T706" s="157"/>
      <c r="U706" s="157"/>
      <c r="V706" s="157"/>
      <c r="W706" s="157"/>
      <c r="X706" s="158" t="s">
        <v>329</v>
      </c>
      <c r="Y706" s="158" t="s">
        <v>270</v>
      </c>
      <c r="Z706" s="158">
        <v>54</v>
      </c>
      <c r="AA706" s="158">
        <v>69</v>
      </c>
      <c r="AB706" s="158">
        <v>84</v>
      </c>
      <c r="AC706" s="158">
        <v>85</v>
      </c>
      <c r="AD706" s="158" t="s">
        <v>924</v>
      </c>
      <c r="AE706" s="158" t="s">
        <v>273</v>
      </c>
      <c r="AF706" s="157"/>
    </row>
    <row r="707" spans="1:32" s="137" customFormat="1" ht="30.75" customHeight="1" x14ac:dyDescent="0.25">
      <c r="A707" s="160">
        <v>11247</v>
      </c>
      <c r="B707" s="159" t="s">
        <v>1245</v>
      </c>
      <c r="C707" s="159" t="s">
        <v>1246</v>
      </c>
      <c r="D707" s="159" t="s">
        <v>374</v>
      </c>
      <c r="E707" s="175">
        <v>2</v>
      </c>
      <c r="F707" s="158" t="s">
        <v>635</v>
      </c>
      <c r="G707" s="163"/>
      <c r="H707" s="159" t="s">
        <v>2174</v>
      </c>
      <c r="I707" s="159"/>
      <c r="J707" s="159"/>
      <c r="K707" s="159"/>
      <c r="L707" s="159"/>
      <c r="M707" s="155"/>
      <c r="N707" s="159"/>
      <c r="O707" s="155"/>
      <c r="P707" s="155"/>
      <c r="Q707" s="155"/>
      <c r="R707" s="157"/>
      <c r="S707" s="157"/>
      <c r="T707" s="157"/>
      <c r="U707" s="158"/>
      <c r="V707" s="158"/>
      <c r="W707" s="158"/>
      <c r="X707" s="158" t="s">
        <v>329</v>
      </c>
      <c r="Y707" s="158" t="s">
        <v>270</v>
      </c>
      <c r="Z707" s="158">
        <v>54</v>
      </c>
      <c r="AA707" s="158">
        <v>69</v>
      </c>
      <c r="AB707" s="158">
        <v>84</v>
      </c>
      <c r="AC707" s="158">
        <v>85</v>
      </c>
      <c r="AD707" s="158" t="s">
        <v>924</v>
      </c>
      <c r="AE707" s="158" t="s">
        <v>273</v>
      </c>
      <c r="AF707" s="157"/>
    </row>
    <row r="708" spans="1:32" s="137" customFormat="1" ht="30.75" customHeight="1" x14ac:dyDescent="0.25">
      <c r="A708" s="160">
        <v>11248</v>
      </c>
      <c r="B708" s="159" t="s">
        <v>2219</v>
      </c>
      <c r="C708" s="159" t="s">
        <v>2220</v>
      </c>
      <c r="D708" s="159" t="s">
        <v>374</v>
      </c>
      <c r="E708" s="175">
        <v>2</v>
      </c>
      <c r="F708" s="158" t="s">
        <v>635</v>
      </c>
      <c r="G708" s="163"/>
      <c r="H708" s="159" t="s">
        <v>2163</v>
      </c>
      <c r="I708" s="159"/>
      <c r="J708" s="159"/>
      <c r="K708" s="159"/>
      <c r="L708" s="159"/>
      <c r="M708" s="157"/>
      <c r="N708" s="157"/>
      <c r="O708" s="157"/>
      <c r="P708" s="157"/>
      <c r="Q708" s="157"/>
      <c r="R708" s="157"/>
      <c r="S708" s="157"/>
      <c r="T708" s="157"/>
      <c r="U708" s="157"/>
      <c r="V708" s="157"/>
      <c r="W708" s="157"/>
      <c r="X708" s="158" t="s">
        <v>329</v>
      </c>
      <c r="Y708" s="158" t="s">
        <v>270</v>
      </c>
      <c r="Z708" s="158" t="s">
        <v>271</v>
      </c>
      <c r="AA708" s="158" t="s">
        <v>271</v>
      </c>
      <c r="AB708" s="158" t="s">
        <v>271</v>
      </c>
      <c r="AC708" s="158" t="s">
        <v>271</v>
      </c>
      <c r="AD708" s="158" t="s">
        <v>924</v>
      </c>
      <c r="AE708" s="158" t="s">
        <v>273</v>
      </c>
      <c r="AF708" s="157"/>
    </row>
    <row r="709" spans="1:32" s="137" customFormat="1" ht="30.75" customHeight="1" x14ac:dyDescent="0.25">
      <c r="A709" s="160">
        <v>11249</v>
      </c>
      <c r="B709" s="159" t="s">
        <v>2221</v>
      </c>
      <c r="C709" s="159" t="s">
        <v>2222</v>
      </c>
      <c r="D709" s="159" t="s">
        <v>374</v>
      </c>
      <c r="E709" s="168"/>
      <c r="F709" s="159"/>
      <c r="G709" s="159"/>
      <c r="H709" s="159" t="s">
        <v>223</v>
      </c>
      <c r="I709" s="159" t="s">
        <v>328</v>
      </c>
      <c r="J709" s="159"/>
      <c r="K709" s="159"/>
      <c r="L709" s="159"/>
      <c r="M709" s="157"/>
      <c r="N709" s="157"/>
      <c r="O709" s="157"/>
      <c r="P709" s="157"/>
      <c r="Q709" s="157"/>
      <c r="R709" s="157"/>
      <c r="S709" s="157"/>
      <c r="T709" s="157"/>
      <c r="U709" s="157"/>
      <c r="V709" s="157"/>
      <c r="W709" s="157"/>
      <c r="X709" s="158" t="s">
        <v>269</v>
      </c>
      <c r="Y709" s="158" t="s">
        <v>270</v>
      </c>
      <c r="Z709" s="158" t="s">
        <v>271</v>
      </c>
      <c r="AA709" s="158" t="s">
        <v>271</v>
      </c>
      <c r="AB709" s="158" t="s">
        <v>271</v>
      </c>
      <c r="AC709" s="158" t="s">
        <v>271</v>
      </c>
      <c r="AD709" s="158" t="s">
        <v>272</v>
      </c>
      <c r="AE709" s="158" t="s">
        <v>273</v>
      </c>
      <c r="AF709" s="157"/>
    </row>
    <row r="710" spans="1:32" s="137" customFormat="1" ht="30.75" customHeight="1" x14ac:dyDescent="0.25">
      <c r="A710" s="160">
        <v>11250</v>
      </c>
      <c r="B710" s="159" t="s">
        <v>2223</v>
      </c>
      <c r="C710" s="159" t="s">
        <v>2224</v>
      </c>
      <c r="D710" s="159" t="s">
        <v>374</v>
      </c>
      <c r="E710" s="168"/>
      <c r="F710" s="159"/>
      <c r="G710" s="159"/>
      <c r="H710" s="159" t="s">
        <v>223</v>
      </c>
      <c r="I710" s="159" t="s">
        <v>328</v>
      </c>
      <c r="J710" s="159"/>
      <c r="K710" s="159"/>
      <c r="L710" s="159"/>
      <c r="M710" s="157"/>
      <c r="N710" s="157"/>
      <c r="O710" s="157"/>
      <c r="P710" s="157"/>
      <c r="Q710" s="157"/>
      <c r="R710" s="157"/>
      <c r="S710" s="157"/>
      <c r="T710" s="157"/>
      <c r="U710" s="157"/>
      <c r="V710" s="157"/>
      <c r="W710" s="157"/>
      <c r="X710" s="158" t="s">
        <v>269</v>
      </c>
      <c r="Y710" s="158" t="s">
        <v>270</v>
      </c>
      <c r="Z710" s="158" t="s">
        <v>271</v>
      </c>
      <c r="AA710" s="158" t="s">
        <v>271</v>
      </c>
      <c r="AB710" s="158" t="s">
        <v>271</v>
      </c>
      <c r="AC710" s="158" t="s">
        <v>271</v>
      </c>
      <c r="AD710" s="158" t="s">
        <v>272</v>
      </c>
      <c r="AE710" s="158" t="s">
        <v>273</v>
      </c>
      <c r="AF710" s="157"/>
    </row>
    <row r="711" spans="1:32" s="137" customFormat="1" ht="30.75" customHeight="1" x14ac:dyDescent="0.25">
      <c r="A711" s="160">
        <v>11251</v>
      </c>
      <c r="B711" s="159" t="s">
        <v>2225</v>
      </c>
      <c r="C711" s="159" t="s">
        <v>2226</v>
      </c>
      <c r="D711" s="159" t="s">
        <v>374</v>
      </c>
      <c r="E711" s="168"/>
      <c r="F711" s="159"/>
      <c r="G711" s="159"/>
      <c r="H711" s="159" t="s">
        <v>223</v>
      </c>
      <c r="I711" s="159" t="s">
        <v>328</v>
      </c>
      <c r="J711" s="159"/>
      <c r="K711" s="159"/>
      <c r="L711" s="159"/>
      <c r="M711" s="157"/>
      <c r="N711" s="157"/>
      <c r="O711" s="157"/>
      <c r="P711" s="157"/>
      <c r="Q711" s="157"/>
      <c r="R711" s="157"/>
      <c r="S711" s="157"/>
      <c r="T711" s="157"/>
      <c r="U711" s="157"/>
      <c r="V711" s="157"/>
      <c r="W711" s="157"/>
      <c r="X711" s="158" t="s">
        <v>269</v>
      </c>
      <c r="Y711" s="158" t="s">
        <v>270</v>
      </c>
      <c r="Z711" s="158" t="s">
        <v>271</v>
      </c>
      <c r="AA711" s="158" t="s">
        <v>271</v>
      </c>
      <c r="AB711" s="158" t="s">
        <v>271</v>
      </c>
      <c r="AC711" s="158" t="s">
        <v>271</v>
      </c>
      <c r="AD711" s="158" t="s">
        <v>272</v>
      </c>
      <c r="AE711" s="158" t="s">
        <v>273</v>
      </c>
      <c r="AF711" s="157"/>
    </row>
    <row r="712" spans="1:32" s="137" customFormat="1" ht="30.75" customHeight="1" x14ac:dyDescent="0.25">
      <c r="A712" s="153">
        <v>11252</v>
      </c>
      <c r="B712" s="159" t="s">
        <v>2227</v>
      </c>
      <c r="C712" s="159" t="s">
        <v>2228</v>
      </c>
      <c r="D712" s="159" t="s">
        <v>374</v>
      </c>
      <c r="E712" s="168"/>
      <c r="F712" s="159"/>
      <c r="G712" s="159"/>
      <c r="H712" s="159" t="s">
        <v>223</v>
      </c>
      <c r="I712" s="159" t="s">
        <v>328</v>
      </c>
      <c r="J712" s="159"/>
      <c r="K712" s="159"/>
      <c r="L712" s="159"/>
      <c r="M712" s="169"/>
      <c r="N712" s="169"/>
      <c r="O712" s="169"/>
      <c r="P712" s="169"/>
      <c r="Q712" s="169"/>
      <c r="R712" s="158"/>
      <c r="S712" s="158"/>
      <c r="T712" s="159" t="s">
        <v>2229</v>
      </c>
      <c r="U712" s="158" t="s">
        <v>287</v>
      </c>
      <c r="V712" s="158"/>
      <c r="W712" s="158"/>
      <c r="X712" s="158" t="s">
        <v>269</v>
      </c>
      <c r="Y712" s="158" t="s">
        <v>270</v>
      </c>
      <c r="Z712" s="158" t="s">
        <v>271</v>
      </c>
      <c r="AA712" s="158" t="s">
        <v>271</v>
      </c>
      <c r="AB712" s="158" t="s">
        <v>271</v>
      </c>
      <c r="AC712" s="158" t="s">
        <v>271</v>
      </c>
      <c r="AD712" s="158" t="s">
        <v>272</v>
      </c>
      <c r="AE712" s="158" t="s">
        <v>273</v>
      </c>
      <c r="AF712" s="157"/>
    </row>
    <row r="713" spans="1:32" s="137" customFormat="1" ht="30.75" customHeight="1" x14ac:dyDescent="0.25">
      <c r="A713" s="160">
        <v>11253</v>
      </c>
      <c r="B713" s="159" t="s">
        <v>2230</v>
      </c>
      <c r="C713" s="159" t="s">
        <v>2231</v>
      </c>
      <c r="D713" s="159" t="s">
        <v>374</v>
      </c>
      <c r="E713" s="168"/>
      <c r="F713" s="159"/>
      <c r="G713" s="159"/>
      <c r="H713" s="159" t="s">
        <v>223</v>
      </c>
      <c r="I713" s="159" t="s">
        <v>328</v>
      </c>
      <c r="J713" s="159"/>
      <c r="K713" s="159"/>
      <c r="L713" s="159"/>
      <c r="M713" s="157"/>
      <c r="N713" s="157"/>
      <c r="O713" s="157"/>
      <c r="P713" s="157"/>
      <c r="Q713" s="157"/>
      <c r="R713" s="157"/>
      <c r="S713" s="157"/>
      <c r="T713" s="157"/>
      <c r="U713" s="157"/>
      <c r="V713" s="157"/>
      <c r="W713" s="157"/>
      <c r="X713" s="158" t="s">
        <v>269</v>
      </c>
      <c r="Y713" s="158" t="s">
        <v>270</v>
      </c>
      <c r="Z713" s="158" t="s">
        <v>271</v>
      </c>
      <c r="AA713" s="158" t="s">
        <v>271</v>
      </c>
      <c r="AB713" s="158" t="s">
        <v>271</v>
      </c>
      <c r="AC713" s="158" t="s">
        <v>271</v>
      </c>
      <c r="AD713" s="158" t="s">
        <v>272</v>
      </c>
      <c r="AE713" s="158" t="s">
        <v>273</v>
      </c>
      <c r="AF713" s="157"/>
    </row>
    <row r="714" spans="1:32" s="137" customFormat="1" ht="30.75" customHeight="1" x14ac:dyDescent="0.25">
      <c r="A714" s="160">
        <v>11254</v>
      </c>
      <c r="B714" s="159" t="s">
        <v>2232</v>
      </c>
      <c r="C714" s="159" t="s">
        <v>2233</v>
      </c>
      <c r="D714" s="159" t="s">
        <v>374</v>
      </c>
      <c r="E714" s="168"/>
      <c r="F714" s="159"/>
      <c r="G714" s="159"/>
      <c r="H714" s="159" t="s">
        <v>223</v>
      </c>
      <c r="I714" s="159" t="s">
        <v>328</v>
      </c>
      <c r="J714" s="159"/>
      <c r="K714" s="159"/>
      <c r="L714" s="159"/>
      <c r="M714" s="157"/>
      <c r="N714" s="157"/>
      <c r="O714" s="157"/>
      <c r="P714" s="157"/>
      <c r="Q714" s="157"/>
      <c r="R714" s="157"/>
      <c r="S714" s="157"/>
      <c r="T714" s="157"/>
      <c r="U714" s="157"/>
      <c r="V714" s="157"/>
      <c r="W714" s="157"/>
      <c r="X714" s="158" t="s">
        <v>269</v>
      </c>
      <c r="Y714" s="158" t="s">
        <v>270</v>
      </c>
      <c r="Z714" s="158" t="s">
        <v>271</v>
      </c>
      <c r="AA714" s="158" t="s">
        <v>271</v>
      </c>
      <c r="AB714" s="158" t="s">
        <v>271</v>
      </c>
      <c r="AC714" s="158" t="s">
        <v>271</v>
      </c>
      <c r="AD714" s="158" t="s">
        <v>272</v>
      </c>
      <c r="AE714" s="158" t="s">
        <v>273</v>
      </c>
      <c r="AF714" s="157"/>
    </row>
    <row r="715" spans="1:32" s="137" customFormat="1" ht="30.75" customHeight="1" x14ac:dyDescent="0.25">
      <c r="A715" s="153">
        <v>11255</v>
      </c>
      <c r="B715" s="159" t="s">
        <v>2234</v>
      </c>
      <c r="C715" s="159" t="s">
        <v>2235</v>
      </c>
      <c r="D715" s="159" t="s">
        <v>374</v>
      </c>
      <c r="E715" s="168"/>
      <c r="F715" s="159"/>
      <c r="G715" s="159"/>
      <c r="H715" s="159" t="s">
        <v>223</v>
      </c>
      <c r="I715" s="159" t="s">
        <v>2236</v>
      </c>
      <c r="J715" s="159"/>
      <c r="K715" s="159"/>
      <c r="L715" s="159"/>
      <c r="M715" s="169"/>
      <c r="N715" s="169"/>
      <c r="O715" s="169"/>
      <c r="P715" s="169"/>
      <c r="Q715" s="169"/>
      <c r="R715" s="158"/>
      <c r="S715" s="158"/>
      <c r="T715" s="159" t="s">
        <v>2229</v>
      </c>
      <c r="U715" s="158" t="s">
        <v>287</v>
      </c>
      <c r="V715" s="158"/>
      <c r="W715" s="158"/>
      <c r="X715" s="158" t="s">
        <v>269</v>
      </c>
      <c r="Y715" s="158" t="s">
        <v>270</v>
      </c>
      <c r="Z715" s="158" t="s">
        <v>271</v>
      </c>
      <c r="AA715" s="158" t="s">
        <v>271</v>
      </c>
      <c r="AB715" s="158" t="s">
        <v>271</v>
      </c>
      <c r="AC715" s="158" t="s">
        <v>271</v>
      </c>
      <c r="AD715" s="158" t="s">
        <v>272</v>
      </c>
      <c r="AE715" s="158" t="s">
        <v>273</v>
      </c>
      <c r="AF715" s="157"/>
    </row>
    <row r="716" spans="1:32" s="137" customFormat="1" ht="30.75" customHeight="1" x14ac:dyDescent="0.25">
      <c r="A716" s="160">
        <v>11256</v>
      </c>
      <c r="B716" s="159" t="s">
        <v>2237</v>
      </c>
      <c r="C716" s="159" t="s">
        <v>2238</v>
      </c>
      <c r="D716" s="159" t="s">
        <v>374</v>
      </c>
      <c r="E716" s="168"/>
      <c r="F716" s="159"/>
      <c r="G716" s="159"/>
      <c r="H716" s="159" t="s">
        <v>223</v>
      </c>
      <c r="I716" s="159" t="s">
        <v>2236</v>
      </c>
      <c r="J716" s="159"/>
      <c r="K716" s="159"/>
      <c r="L716" s="159"/>
      <c r="M716" s="157"/>
      <c r="N716" s="157"/>
      <c r="O716" s="157"/>
      <c r="P716" s="157"/>
      <c r="Q716" s="157"/>
      <c r="R716" s="157"/>
      <c r="S716" s="157"/>
      <c r="T716" s="157"/>
      <c r="U716" s="157"/>
      <c r="V716" s="157"/>
      <c r="W716" s="157"/>
      <c r="X716" s="158" t="s">
        <v>269</v>
      </c>
      <c r="Y716" s="158" t="s">
        <v>270</v>
      </c>
      <c r="Z716" s="158" t="s">
        <v>271</v>
      </c>
      <c r="AA716" s="158" t="s">
        <v>271</v>
      </c>
      <c r="AB716" s="158" t="s">
        <v>271</v>
      </c>
      <c r="AC716" s="158" t="s">
        <v>271</v>
      </c>
      <c r="AD716" s="158" t="s">
        <v>272</v>
      </c>
      <c r="AE716" s="158" t="s">
        <v>273</v>
      </c>
      <c r="AF716" s="157"/>
    </row>
    <row r="717" spans="1:32" s="137" customFormat="1" ht="30.75" customHeight="1" x14ac:dyDescent="0.25">
      <c r="A717" s="160">
        <v>11257</v>
      </c>
      <c r="B717" s="159" t="s">
        <v>2239</v>
      </c>
      <c r="C717" s="159" t="s">
        <v>2240</v>
      </c>
      <c r="D717" s="159" t="s">
        <v>374</v>
      </c>
      <c r="E717" s="168"/>
      <c r="F717" s="159"/>
      <c r="G717" s="159"/>
      <c r="H717" s="159" t="s">
        <v>223</v>
      </c>
      <c r="I717" s="159" t="s">
        <v>2236</v>
      </c>
      <c r="J717" s="159"/>
      <c r="K717" s="159"/>
      <c r="L717" s="159"/>
      <c r="M717" s="157"/>
      <c r="N717" s="157"/>
      <c r="O717" s="157"/>
      <c r="P717" s="157"/>
      <c r="Q717" s="157"/>
      <c r="R717" s="157"/>
      <c r="S717" s="157"/>
      <c r="T717" s="157"/>
      <c r="U717" s="157"/>
      <c r="V717" s="157"/>
      <c r="W717" s="157"/>
      <c r="X717" s="158" t="s">
        <v>269</v>
      </c>
      <c r="Y717" s="158" t="s">
        <v>270</v>
      </c>
      <c r="Z717" s="158" t="s">
        <v>271</v>
      </c>
      <c r="AA717" s="158" t="s">
        <v>271</v>
      </c>
      <c r="AB717" s="158" t="s">
        <v>271</v>
      </c>
      <c r="AC717" s="158" t="s">
        <v>271</v>
      </c>
      <c r="AD717" s="158" t="s">
        <v>272</v>
      </c>
      <c r="AE717" s="158" t="s">
        <v>273</v>
      </c>
      <c r="AF717" s="157"/>
    </row>
    <row r="718" spans="1:32" s="137" customFormat="1" ht="30.75" customHeight="1" x14ac:dyDescent="0.25">
      <c r="A718" s="153">
        <v>11258</v>
      </c>
      <c r="B718" s="159" t="s">
        <v>2241</v>
      </c>
      <c r="C718" s="159" t="s">
        <v>2242</v>
      </c>
      <c r="D718" s="159" t="s">
        <v>374</v>
      </c>
      <c r="E718" s="168"/>
      <c r="F718" s="159"/>
      <c r="G718" s="159"/>
      <c r="H718" s="159" t="s">
        <v>223</v>
      </c>
      <c r="I718" s="159" t="s">
        <v>2236</v>
      </c>
      <c r="J718" s="159"/>
      <c r="K718" s="159"/>
      <c r="L718" s="159"/>
      <c r="M718" s="169"/>
      <c r="N718" s="169"/>
      <c r="O718" s="169"/>
      <c r="P718" s="169"/>
      <c r="Q718" s="169"/>
      <c r="R718" s="176"/>
      <c r="S718" s="158"/>
      <c r="T718" s="159" t="s">
        <v>2229</v>
      </c>
      <c r="U718" s="158" t="s">
        <v>287</v>
      </c>
      <c r="V718" s="158"/>
      <c r="W718" s="158"/>
      <c r="X718" s="158" t="s">
        <v>269</v>
      </c>
      <c r="Y718" s="158" t="s">
        <v>270</v>
      </c>
      <c r="Z718" s="158" t="s">
        <v>271</v>
      </c>
      <c r="AA718" s="158" t="s">
        <v>271</v>
      </c>
      <c r="AB718" s="158" t="s">
        <v>271</v>
      </c>
      <c r="AC718" s="158" t="s">
        <v>271</v>
      </c>
      <c r="AD718" s="158" t="s">
        <v>272</v>
      </c>
      <c r="AE718" s="158" t="s">
        <v>273</v>
      </c>
      <c r="AF718" s="157"/>
    </row>
    <row r="719" spans="1:32" s="137" customFormat="1" ht="30.75" customHeight="1" x14ac:dyDescent="0.25">
      <c r="A719" s="160">
        <v>11259</v>
      </c>
      <c r="B719" s="159" t="s">
        <v>2243</v>
      </c>
      <c r="C719" s="159" t="s">
        <v>2244</v>
      </c>
      <c r="D719" s="159" t="s">
        <v>374</v>
      </c>
      <c r="E719" s="168"/>
      <c r="F719" s="159"/>
      <c r="G719" s="159"/>
      <c r="H719" s="159" t="s">
        <v>223</v>
      </c>
      <c r="I719" s="159" t="s">
        <v>2236</v>
      </c>
      <c r="J719" s="159"/>
      <c r="K719" s="155"/>
      <c r="L719" s="155"/>
      <c r="M719" s="157"/>
      <c r="N719" s="157"/>
      <c r="O719" s="157"/>
      <c r="P719" s="157"/>
      <c r="Q719" s="157"/>
      <c r="R719" s="157"/>
      <c r="S719" s="157"/>
      <c r="T719" s="157"/>
      <c r="U719" s="157"/>
      <c r="V719" s="157"/>
      <c r="W719" s="157"/>
      <c r="X719" s="158" t="s">
        <v>269</v>
      </c>
      <c r="Y719" s="158" t="s">
        <v>270</v>
      </c>
      <c r="Z719" s="158" t="s">
        <v>271</v>
      </c>
      <c r="AA719" s="158" t="s">
        <v>271</v>
      </c>
      <c r="AB719" s="158" t="s">
        <v>271</v>
      </c>
      <c r="AC719" s="158" t="s">
        <v>271</v>
      </c>
      <c r="AD719" s="158" t="s">
        <v>272</v>
      </c>
      <c r="AE719" s="158" t="s">
        <v>273</v>
      </c>
      <c r="AF719" s="157"/>
    </row>
    <row r="720" spans="1:32" s="137" customFormat="1" ht="30.75" customHeight="1" x14ac:dyDescent="0.25">
      <c r="A720" s="160">
        <v>11260</v>
      </c>
      <c r="B720" s="159" t="s">
        <v>2245</v>
      </c>
      <c r="C720" s="159" t="s">
        <v>2246</v>
      </c>
      <c r="D720" s="159" t="s">
        <v>374</v>
      </c>
      <c r="E720" s="168"/>
      <c r="F720" s="159"/>
      <c r="G720" s="159"/>
      <c r="H720" s="159" t="s">
        <v>223</v>
      </c>
      <c r="I720" s="159" t="s">
        <v>2236</v>
      </c>
      <c r="J720" s="159"/>
      <c r="K720" s="155"/>
      <c r="L720" s="155"/>
      <c r="M720" s="157"/>
      <c r="N720" s="157"/>
      <c r="O720" s="157"/>
      <c r="P720" s="157"/>
      <c r="Q720" s="157"/>
      <c r="R720" s="157"/>
      <c r="S720" s="157"/>
      <c r="T720" s="157"/>
      <c r="U720" s="157"/>
      <c r="V720" s="157"/>
      <c r="W720" s="157"/>
      <c r="X720" s="158" t="s">
        <v>269</v>
      </c>
      <c r="Y720" s="158" t="s">
        <v>270</v>
      </c>
      <c r="Z720" s="158" t="s">
        <v>271</v>
      </c>
      <c r="AA720" s="158" t="s">
        <v>271</v>
      </c>
      <c r="AB720" s="158" t="s">
        <v>271</v>
      </c>
      <c r="AC720" s="158" t="s">
        <v>271</v>
      </c>
      <c r="AD720" s="158" t="s">
        <v>272</v>
      </c>
      <c r="AE720" s="158" t="s">
        <v>273</v>
      </c>
      <c r="AF720" s="157"/>
    </row>
    <row r="721" spans="1:32" s="137" customFormat="1" ht="30.75" customHeight="1" x14ac:dyDescent="0.25">
      <c r="A721" s="153">
        <v>11261</v>
      </c>
      <c r="B721" s="159" t="s">
        <v>2247</v>
      </c>
      <c r="C721" s="159" t="s">
        <v>2248</v>
      </c>
      <c r="D721" s="159" t="s">
        <v>374</v>
      </c>
      <c r="E721" s="168"/>
      <c r="F721" s="159"/>
      <c r="G721" s="159"/>
      <c r="H721" s="159" t="s">
        <v>223</v>
      </c>
      <c r="I721" s="159" t="s">
        <v>2236</v>
      </c>
      <c r="J721" s="159"/>
      <c r="K721" s="155"/>
      <c r="L721" s="155"/>
      <c r="M721" s="159"/>
      <c r="N721" s="159"/>
      <c r="O721" s="159"/>
      <c r="P721" s="159"/>
      <c r="Q721" s="159"/>
      <c r="R721" s="158"/>
      <c r="S721" s="158"/>
      <c r="T721" s="159" t="s">
        <v>2229</v>
      </c>
      <c r="U721" s="158" t="s">
        <v>287</v>
      </c>
      <c r="V721" s="158"/>
      <c r="W721" s="158"/>
      <c r="X721" s="158" t="s">
        <v>269</v>
      </c>
      <c r="Y721" s="158" t="s">
        <v>270</v>
      </c>
      <c r="Z721" s="158" t="s">
        <v>271</v>
      </c>
      <c r="AA721" s="158" t="s">
        <v>271</v>
      </c>
      <c r="AB721" s="158" t="s">
        <v>271</v>
      </c>
      <c r="AC721" s="158" t="s">
        <v>271</v>
      </c>
      <c r="AD721" s="158" t="s">
        <v>272</v>
      </c>
      <c r="AE721" s="158" t="s">
        <v>273</v>
      </c>
      <c r="AF721" s="157"/>
    </row>
    <row r="722" spans="1:32" s="137" customFormat="1" ht="30.75" customHeight="1" x14ac:dyDescent="0.25">
      <c r="A722" s="160">
        <v>11262</v>
      </c>
      <c r="B722" s="159" t="s">
        <v>2249</v>
      </c>
      <c r="C722" s="159" t="s">
        <v>2250</v>
      </c>
      <c r="D722" s="159" t="s">
        <v>374</v>
      </c>
      <c r="E722" s="168"/>
      <c r="F722" s="159"/>
      <c r="G722" s="159"/>
      <c r="H722" s="159" t="s">
        <v>223</v>
      </c>
      <c r="I722" s="159" t="s">
        <v>2236</v>
      </c>
      <c r="J722" s="159"/>
      <c r="K722" s="155"/>
      <c r="L722" s="155"/>
      <c r="M722" s="157"/>
      <c r="N722" s="157"/>
      <c r="O722" s="157"/>
      <c r="P722" s="157"/>
      <c r="Q722" s="157"/>
      <c r="R722" s="157"/>
      <c r="S722" s="157"/>
      <c r="T722" s="157"/>
      <c r="U722" s="157"/>
      <c r="V722" s="157"/>
      <c r="W722" s="157"/>
      <c r="X722" s="158" t="s">
        <v>269</v>
      </c>
      <c r="Y722" s="158" t="s">
        <v>270</v>
      </c>
      <c r="Z722" s="158" t="s">
        <v>271</v>
      </c>
      <c r="AA722" s="158" t="s">
        <v>271</v>
      </c>
      <c r="AB722" s="158" t="s">
        <v>271</v>
      </c>
      <c r="AC722" s="158" t="s">
        <v>271</v>
      </c>
      <c r="AD722" s="158" t="s">
        <v>272</v>
      </c>
      <c r="AE722" s="158" t="s">
        <v>273</v>
      </c>
      <c r="AF722" s="157"/>
    </row>
    <row r="723" spans="1:32" s="137" customFormat="1" ht="30.75" customHeight="1" x14ac:dyDescent="0.25">
      <c r="A723" s="160">
        <v>11263</v>
      </c>
      <c r="B723" s="159" t="s">
        <v>2251</v>
      </c>
      <c r="C723" s="159" t="s">
        <v>2252</v>
      </c>
      <c r="D723" s="159" t="s">
        <v>374</v>
      </c>
      <c r="E723" s="168"/>
      <c r="F723" s="159"/>
      <c r="G723" s="159"/>
      <c r="H723" s="159" t="s">
        <v>223</v>
      </c>
      <c r="I723" s="159" t="s">
        <v>328</v>
      </c>
      <c r="J723" s="159"/>
      <c r="K723" s="155"/>
      <c r="L723" s="155"/>
      <c r="M723" s="157"/>
      <c r="N723" s="157"/>
      <c r="O723" s="157"/>
      <c r="P723" s="157"/>
      <c r="Q723" s="157"/>
      <c r="R723" s="157"/>
      <c r="S723" s="157"/>
      <c r="T723" s="157"/>
      <c r="U723" s="157"/>
      <c r="V723" s="157"/>
      <c r="W723" s="157"/>
      <c r="X723" s="158" t="s">
        <v>269</v>
      </c>
      <c r="Y723" s="158" t="s">
        <v>270</v>
      </c>
      <c r="Z723" s="158" t="s">
        <v>271</v>
      </c>
      <c r="AA723" s="158" t="s">
        <v>271</v>
      </c>
      <c r="AB723" s="158" t="s">
        <v>271</v>
      </c>
      <c r="AC723" s="158" t="s">
        <v>271</v>
      </c>
      <c r="AD723" s="158" t="s">
        <v>272</v>
      </c>
      <c r="AE723" s="158" t="s">
        <v>273</v>
      </c>
      <c r="AF723" s="157"/>
    </row>
    <row r="724" spans="1:32" s="137" customFormat="1" ht="30.75" customHeight="1" x14ac:dyDescent="0.25">
      <c r="A724" s="160">
        <v>11264</v>
      </c>
      <c r="B724" s="159" t="s">
        <v>2253</v>
      </c>
      <c r="C724" s="159" t="s">
        <v>2254</v>
      </c>
      <c r="D724" s="159" t="s">
        <v>374</v>
      </c>
      <c r="E724" s="168"/>
      <c r="F724" s="159"/>
      <c r="G724" s="159"/>
      <c r="H724" s="159" t="s">
        <v>223</v>
      </c>
      <c r="I724" s="159" t="s">
        <v>328</v>
      </c>
      <c r="J724" s="159"/>
      <c r="K724" s="155"/>
      <c r="L724" s="155"/>
      <c r="M724" s="157"/>
      <c r="N724" s="157"/>
      <c r="O724" s="157"/>
      <c r="P724" s="157"/>
      <c r="Q724" s="157"/>
      <c r="R724" s="157"/>
      <c r="S724" s="157"/>
      <c r="T724" s="157"/>
      <c r="U724" s="157"/>
      <c r="V724" s="157"/>
      <c r="W724" s="157"/>
      <c r="X724" s="158" t="s">
        <v>269</v>
      </c>
      <c r="Y724" s="158" t="s">
        <v>270</v>
      </c>
      <c r="Z724" s="158" t="s">
        <v>271</v>
      </c>
      <c r="AA724" s="158" t="s">
        <v>271</v>
      </c>
      <c r="AB724" s="158" t="s">
        <v>271</v>
      </c>
      <c r="AC724" s="158" t="s">
        <v>271</v>
      </c>
      <c r="AD724" s="158" t="s">
        <v>272</v>
      </c>
      <c r="AE724" s="158" t="s">
        <v>273</v>
      </c>
      <c r="AF724" s="157"/>
    </row>
    <row r="725" spans="1:32" s="137" customFormat="1" ht="30.75" customHeight="1" x14ac:dyDescent="0.25">
      <c r="A725" s="160">
        <v>11265</v>
      </c>
      <c r="B725" s="159" t="s">
        <v>2255</v>
      </c>
      <c r="C725" s="159" t="s">
        <v>2256</v>
      </c>
      <c r="D725" s="159" t="s">
        <v>374</v>
      </c>
      <c r="E725" s="168"/>
      <c r="F725" s="159"/>
      <c r="G725" s="159"/>
      <c r="H725" s="159" t="s">
        <v>223</v>
      </c>
      <c r="I725" s="159" t="s">
        <v>328</v>
      </c>
      <c r="J725" s="159"/>
      <c r="K725" s="155"/>
      <c r="L725" s="155"/>
      <c r="M725" s="157"/>
      <c r="N725" s="157"/>
      <c r="O725" s="157"/>
      <c r="P725" s="157"/>
      <c r="Q725" s="157"/>
      <c r="R725" s="157"/>
      <c r="S725" s="157"/>
      <c r="T725" s="157"/>
      <c r="U725" s="157"/>
      <c r="V725" s="157"/>
      <c r="W725" s="157"/>
      <c r="X725" s="158" t="s">
        <v>269</v>
      </c>
      <c r="Y725" s="158" t="s">
        <v>270</v>
      </c>
      <c r="Z725" s="158" t="s">
        <v>271</v>
      </c>
      <c r="AA725" s="158" t="s">
        <v>271</v>
      </c>
      <c r="AB725" s="158" t="s">
        <v>271</v>
      </c>
      <c r="AC725" s="158" t="s">
        <v>271</v>
      </c>
      <c r="AD725" s="158" t="s">
        <v>272</v>
      </c>
      <c r="AE725" s="158" t="s">
        <v>273</v>
      </c>
      <c r="AF725" s="157"/>
    </row>
    <row r="726" spans="1:32" s="137" customFormat="1" ht="30.75" customHeight="1" x14ac:dyDescent="0.25">
      <c r="A726" s="160">
        <v>11266</v>
      </c>
      <c r="B726" s="154" t="s">
        <v>2257</v>
      </c>
      <c r="C726" s="159" t="s">
        <v>2258</v>
      </c>
      <c r="D726" s="159" t="s">
        <v>374</v>
      </c>
      <c r="E726" s="168"/>
      <c r="F726" s="159"/>
      <c r="G726" s="159"/>
      <c r="H726" s="159"/>
      <c r="I726" s="159" t="s">
        <v>328</v>
      </c>
      <c r="J726" s="159"/>
      <c r="K726" s="155"/>
      <c r="L726" s="161"/>
      <c r="M726" s="157"/>
      <c r="N726" s="157"/>
      <c r="O726" s="157"/>
      <c r="P726" s="157"/>
      <c r="Q726" s="157"/>
      <c r="R726" s="157"/>
      <c r="S726" s="157"/>
      <c r="T726" s="157"/>
      <c r="U726" s="157"/>
      <c r="V726" s="157"/>
      <c r="W726" s="157"/>
      <c r="X726" s="158" t="s">
        <v>269</v>
      </c>
      <c r="Y726" s="158" t="s">
        <v>270</v>
      </c>
      <c r="Z726" s="158" t="s">
        <v>271</v>
      </c>
      <c r="AA726" s="158" t="s">
        <v>271</v>
      </c>
      <c r="AB726" s="158" t="s">
        <v>271</v>
      </c>
      <c r="AC726" s="158" t="s">
        <v>271</v>
      </c>
      <c r="AD726" s="158" t="s">
        <v>272</v>
      </c>
      <c r="AE726" s="158" t="s">
        <v>273</v>
      </c>
      <c r="AF726" s="157"/>
    </row>
    <row r="727" spans="1:32" s="137" customFormat="1" ht="30.75" customHeight="1" x14ac:dyDescent="0.25">
      <c r="A727" s="190">
        <v>11276</v>
      </c>
      <c r="B727" s="159" t="s">
        <v>2259</v>
      </c>
      <c r="C727" s="161" t="s">
        <v>2260</v>
      </c>
      <c r="D727" s="155" t="s">
        <v>374</v>
      </c>
      <c r="E727" s="180">
        <v>2</v>
      </c>
      <c r="F727" s="157" t="s">
        <v>635</v>
      </c>
      <c r="G727" s="155"/>
      <c r="H727" s="155" t="s">
        <v>2163</v>
      </c>
      <c r="I727" s="155"/>
      <c r="J727" s="155"/>
      <c r="K727" s="155"/>
      <c r="L727" s="161"/>
      <c r="M727" s="159" t="s">
        <v>2261</v>
      </c>
      <c r="N727" s="158"/>
      <c r="O727" s="159" t="s">
        <v>2262</v>
      </c>
      <c r="P727" s="159" t="s">
        <v>2263</v>
      </c>
      <c r="Q727" s="159" t="s">
        <v>2264</v>
      </c>
      <c r="R727" s="158"/>
      <c r="S727" s="158"/>
      <c r="T727" s="158" t="s">
        <v>2265</v>
      </c>
      <c r="U727" s="158" t="s">
        <v>287</v>
      </c>
      <c r="V727" s="158"/>
      <c r="W727" s="158"/>
      <c r="X727" s="158" t="s">
        <v>269</v>
      </c>
      <c r="Y727" s="158" t="e">
        <v>#N/A</v>
      </c>
      <c r="Z727" s="158" t="e">
        <v>#N/A</v>
      </c>
      <c r="AA727" s="158" t="e">
        <v>#N/A</v>
      </c>
      <c r="AB727" s="158" t="e">
        <v>#N/A</v>
      </c>
      <c r="AC727" s="158" t="e">
        <v>#N/A</v>
      </c>
      <c r="AD727" s="158" t="s">
        <v>272</v>
      </c>
      <c r="AE727" s="158" t="s">
        <v>273</v>
      </c>
      <c r="AF727" s="157"/>
    </row>
    <row r="728" spans="1:32" s="152" customFormat="1" ht="30.75" customHeight="1" x14ac:dyDescent="0.25">
      <c r="A728" s="190">
        <v>11277</v>
      </c>
      <c r="B728" s="159" t="s">
        <v>2266</v>
      </c>
      <c r="C728" s="161" t="s">
        <v>2267</v>
      </c>
      <c r="D728" s="155" t="s">
        <v>374</v>
      </c>
      <c r="E728" s="180">
        <v>2</v>
      </c>
      <c r="F728" s="157" t="s">
        <v>635</v>
      </c>
      <c r="G728" s="157" t="s">
        <v>635</v>
      </c>
      <c r="H728" s="155" t="s">
        <v>2174</v>
      </c>
      <c r="I728" s="155"/>
      <c r="J728" s="155"/>
      <c r="K728" s="155"/>
      <c r="L728" s="161"/>
      <c r="M728" s="155" t="s">
        <v>2268</v>
      </c>
      <c r="N728" s="158"/>
      <c r="O728" s="159" t="s">
        <v>2174</v>
      </c>
      <c r="P728" s="159" t="s">
        <v>2269</v>
      </c>
      <c r="Q728" s="159" t="s">
        <v>2270</v>
      </c>
      <c r="R728" s="158"/>
      <c r="S728" s="158"/>
      <c r="T728" s="159" t="s">
        <v>2271</v>
      </c>
      <c r="U728" s="158" t="s">
        <v>287</v>
      </c>
      <c r="V728" s="158"/>
      <c r="W728" s="158"/>
      <c r="X728" s="158" t="s">
        <v>269</v>
      </c>
      <c r="Y728" s="158" t="e">
        <v>#N/A</v>
      </c>
      <c r="Z728" s="158" t="e">
        <v>#N/A</v>
      </c>
      <c r="AA728" s="158" t="e">
        <v>#N/A</v>
      </c>
      <c r="AB728" s="158" t="e">
        <v>#N/A</v>
      </c>
      <c r="AC728" s="158" t="e">
        <v>#N/A</v>
      </c>
      <c r="AD728" s="158" t="s">
        <v>272</v>
      </c>
      <c r="AE728" s="158" t="s">
        <v>273</v>
      </c>
      <c r="AF728" s="158"/>
    </row>
    <row r="729" spans="1:32" s="152" customFormat="1" ht="30.75" customHeight="1" x14ac:dyDescent="0.25">
      <c r="A729" s="190">
        <v>11278</v>
      </c>
      <c r="B729" s="159" t="s">
        <v>2272</v>
      </c>
      <c r="C729" s="155" t="s">
        <v>2273</v>
      </c>
      <c r="D729" s="155" t="s">
        <v>374</v>
      </c>
      <c r="E729" s="180">
        <v>2</v>
      </c>
      <c r="F729" s="157" t="s">
        <v>635</v>
      </c>
      <c r="G729" s="157" t="s">
        <v>635</v>
      </c>
      <c r="H729" s="155" t="s">
        <v>2174</v>
      </c>
      <c r="I729" s="155"/>
      <c r="J729" s="155"/>
      <c r="K729" s="155"/>
      <c r="L729" s="161" t="s">
        <v>2274</v>
      </c>
      <c r="M729" s="155" t="s">
        <v>2275</v>
      </c>
      <c r="N729" s="158"/>
      <c r="O729" s="159" t="s">
        <v>2174</v>
      </c>
      <c r="P729" s="159" t="s">
        <v>2276</v>
      </c>
      <c r="Q729" s="159" t="s">
        <v>2270</v>
      </c>
      <c r="R729" s="158"/>
      <c r="S729" s="158"/>
      <c r="T729" s="159" t="s">
        <v>2271</v>
      </c>
      <c r="U729" s="158" t="s">
        <v>287</v>
      </c>
      <c r="V729" s="158"/>
      <c r="W729" s="158"/>
      <c r="X729" s="158" t="s">
        <v>269</v>
      </c>
      <c r="Y729" s="158" t="e">
        <v>#N/A</v>
      </c>
      <c r="Z729" s="158" t="e">
        <v>#N/A</v>
      </c>
      <c r="AA729" s="158" t="e">
        <v>#N/A</v>
      </c>
      <c r="AB729" s="158" t="e">
        <v>#N/A</v>
      </c>
      <c r="AC729" s="158" t="e">
        <v>#N/A</v>
      </c>
      <c r="AD729" s="158" t="s">
        <v>272</v>
      </c>
      <c r="AE729" s="158" t="s">
        <v>273</v>
      </c>
      <c r="AF729" s="158"/>
    </row>
    <row r="730" spans="1:32" s="152" customFormat="1" ht="30.75" customHeight="1" x14ac:dyDescent="0.25">
      <c r="A730" s="190">
        <v>11279</v>
      </c>
      <c r="B730" s="159" t="s">
        <v>2277</v>
      </c>
      <c r="C730" s="155" t="s">
        <v>2278</v>
      </c>
      <c r="D730" s="155" t="s">
        <v>374</v>
      </c>
      <c r="E730" s="180">
        <v>2</v>
      </c>
      <c r="F730" s="157" t="s">
        <v>635</v>
      </c>
      <c r="G730" s="157" t="s">
        <v>635</v>
      </c>
      <c r="H730" s="155" t="s">
        <v>2174</v>
      </c>
      <c r="I730" s="155"/>
      <c r="J730" s="155"/>
      <c r="K730" s="155"/>
      <c r="L730" s="161" t="s">
        <v>2279</v>
      </c>
      <c r="M730" s="155" t="s">
        <v>2280</v>
      </c>
      <c r="N730" s="158"/>
      <c r="O730" s="159" t="s">
        <v>2174</v>
      </c>
      <c r="P730" s="159" t="s">
        <v>2276</v>
      </c>
      <c r="Q730" s="159" t="s">
        <v>2270</v>
      </c>
      <c r="R730" s="158"/>
      <c r="S730" s="158"/>
      <c r="T730" s="159" t="s">
        <v>2271</v>
      </c>
      <c r="U730" s="158" t="s">
        <v>287</v>
      </c>
      <c r="V730" s="158"/>
      <c r="W730" s="158"/>
      <c r="X730" s="158" t="s">
        <v>269</v>
      </c>
      <c r="Y730" s="158" t="e">
        <v>#N/A</v>
      </c>
      <c r="Z730" s="158" t="e">
        <v>#N/A</v>
      </c>
      <c r="AA730" s="158" t="e">
        <v>#N/A</v>
      </c>
      <c r="AB730" s="158" t="e">
        <v>#N/A</v>
      </c>
      <c r="AC730" s="158" t="e">
        <v>#N/A</v>
      </c>
      <c r="AD730" s="158" t="s">
        <v>272</v>
      </c>
      <c r="AE730" s="158" t="s">
        <v>273</v>
      </c>
      <c r="AF730" s="158"/>
    </row>
    <row r="731" spans="1:32" s="152" customFormat="1" ht="30.75" customHeight="1" x14ac:dyDescent="0.25">
      <c r="A731" s="190">
        <v>11280</v>
      </c>
      <c r="B731" s="159" t="s">
        <v>2281</v>
      </c>
      <c r="C731" s="155" t="s">
        <v>2282</v>
      </c>
      <c r="D731" s="155" t="s">
        <v>374</v>
      </c>
      <c r="E731" s="180">
        <v>2</v>
      </c>
      <c r="F731" s="157" t="s">
        <v>635</v>
      </c>
      <c r="G731" s="157" t="s">
        <v>635</v>
      </c>
      <c r="H731" s="155" t="s">
        <v>2174</v>
      </c>
      <c r="I731" s="155"/>
      <c r="J731" s="155"/>
      <c r="K731" s="155"/>
      <c r="L731" s="161" t="s">
        <v>2283</v>
      </c>
      <c r="M731" s="155" t="s">
        <v>2284</v>
      </c>
      <c r="N731" s="158"/>
      <c r="O731" s="159" t="s">
        <v>2174</v>
      </c>
      <c r="P731" s="159" t="s">
        <v>2276</v>
      </c>
      <c r="Q731" s="159" t="s">
        <v>2270</v>
      </c>
      <c r="R731" s="158"/>
      <c r="S731" s="158"/>
      <c r="T731" s="159" t="s">
        <v>2271</v>
      </c>
      <c r="U731" s="158" t="s">
        <v>287</v>
      </c>
      <c r="V731" s="158"/>
      <c r="W731" s="158"/>
      <c r="X731" s="158" t="s">
        <v>269</v>
      </c>
      <c r="Y731" s="158" t="e">
        <v>#N/A</v>
      </c>
      <c r="Z731" s="158" t="e">
        <v>#N/A</v>
      </c>
      <c r="AA731" s="158" t="e">
        <v>#N/A</v>
      </c>
      <c r="AB731" s="158" t="e">
        <v>#N/A</v>
      </c>
      <c r="AC731" s="158" t="e">
        <v>#N/A</v>
      </c>
      <c r="AD731" s="158" t="s">
        <v>272</v>
      </c>
      <c r="AE731" s="158" t="s">
        <v>273</v>
      </c>
      <c r="AF731" s="158"/>
    </row>
    <row r="732" spans="1:32" s="152" customFormat="1" ht="30.75" customHeight="1" x14ac:dyDescent="0.25">
      <c r="A732" s="190">
        <v>11281</v>
      </c>
      <c r="B732" s="159" t="s">
        <v>2285</v>
      </c>
      <c r="C732" s="155" t="s">
        <v>2286</v>
      </c>
      <c r="D732" s="155" t="s">
        <v>374</v>
      </c>
      <c r="E732" s="156">
        <v>2</v>
      </c>
      <c r="F732" s="155" t="s">
        <v>635</v>
      </c>
      <c r="G732" s="155" t="s">
        <v>635</v>
      </c>
      <c r="H732" s="155" t="s">
        <v>2174</v>
      </c>
      <c r="I732" s="155"/>
      <c r="J732" s="155"/>
      <c r="K732" s="155"/>
      <c r="L732" s="161" t="s">
        <v>2287</v>
      </c>
      <c r="M732" s="159" t="s">
        <v>2288</v>
      </c>
      <c r="N732" s="158"/>
      <c r="O732" s="159" t="s">
        <v>2174</v>
      </c>
      <c r="P732" s="159" t="s">
        <v>2276</v>
      </c>
      <c r="Q732" s="159" t="s">
        <v>2270</v>
      </c>
      <c r="R732" s="158"/>
      <c r="S732" s="158" t="s">
        <v>2289</v>
      </c>
      <c r="T732" s="159"/>
      <c r="U732" s="158" t="s">
        <v>287</v>
      </c>
      <c r="V732" s="158"/>
      <c r="W732" s="158"/>
      <c r="X732" s="158" t="s">
        <v>269</v>
      </c>
      <c r="Y732" s="158" t="e">
        <v>#N/A</v>
      </c>
      <c r="Z732" s="158" t="e">
        <v>#N/A</v>
      </c>
      <c r="AA732" s="158" t="e">
        <v>#N/A</v>
      </c>
      <c r="AB732" s="158" t="e">
        <v>#N/A</v>
      </c>
      <c r="AC732" s="158" t="e">
        <v>#N/A</v>
      </c>
      <c r="AD732" s="158" t="s">
        <v>272</v>
      </c>
      <c r="AE732" s="158" t="s">
        <v>273</v>
      </c>
      <c r="AF732" s="158"/>
    </row>
    <row r="733" spans="1:32" s="152" customFormat="1" ht="30.75" customHeight="1" x14ac:dyDescent="0.25">
      <c r="A733" s="190">
        <v>11282</v>
      </c>
      <c r="B733" s="159" t="s">
        <v>2290</v>
      </c>
      <c r="C733" s="155" t="s">
        <v>2286</v>
      </c>
      <c r="D733" s="155" t="s">
        <v>374</v>
      </c>
      <c r="E733" s="156">
        <v>2</v>
      </c>
      <c r="F733" s="155" t="s">
        <v>635</v>
      </c>
      <c r="G733" s="155" t="s">
        <v>635</v>
      </c>
      <c r="H733" s="155" t="s">
        <v>2174</v>
      </c>
      <c r="I733" s="155"/>
      <c r="J733" s="155"/>
      <c r="K733" s="155"/>
      <c r="L733" s="161" t="s">
        <v>2291</v>
      </c>
      <c r="M733" s="159" t="s">
        <v>2292</v>
      </c>
      <c r="N733" s="158"/>
      <c r="O733" s="159" t="s">
        <v>2174</v>
      </c>
      <c r="P733" s="159" t="s">
        <v>2276</v>
      </c>
      <c r="Q733" s="159" t="s">
        <v>2270</v>
      </c>
      <c r="R733" s="158"/>
      <c r="S733" s="158" t="s">
        <v>2289</v>
      </c>
      <c r="T733" s="159"/>
      <c r="U733" s="158" t="s">
        <v>287</v>
      </c>
      <c r="V733" s="158"/>
      <c r="W733" s="158"/>
      <c r="X733" s="158" t="s">
        <v>269</v>
      </c>
      <c r="Y733" s="158" t="e">
        <v>#N/A</v>
      </c>
      <c r="Z733" s="158" t="e">
        <v>#N/A</v>
      </c>
      <c r="AA733" s="158" t="e">
        <v>#N/A</v>
      </c>
      <c r="AB733" s="158" t="e">
        <v>#N/A</v>
      </c>
      <c r="AC733" s="158" t="e">
        <v>#N/A</v>
      </c>
      <c r="AD733" s="158" t="s">
        <v>272</v>
      </c>
      <c r="AE733" s="158" t="s">
        <v>273</v>
      </c>
      <c r="AF733" s="158"/>
    </row>
    <row r="734" spans="1:32" s="152" customFormat="1" ht="30.75" customHeight="1" x14ac:dyDescent="0.25">
      <c r="A734" s="160">
        <v>11301</v>
      </c>
      <c r="B734" s="159" t="s">
        <v>2293</v>
      </c>
      <c r="C734" s="159" t="s">
        <v>2294</v>
      </c>
      <c r="D734" s="159" t="s">
        <v>374</v>
      </c>
      <c r="E734" s="175">
        <v>2</v>
      </c>
      <c r="F734" s="158" t="s">
        <v>635</v>
      </c>
      <c r="G734" s="163"/>
      <c r="H734" s="159" t="s">
        <v>1158</v>
      </c>
      <c r="I734" s="159"/>
      <c r="J734" s="159" t="s">
        <v>2295</v>
      </c>
      <c r="K734" s="159"/>
      <c r="L734" s="159"/>
      <c r="M734" s="158"/>
      <c r="N734" s="158"/>
      <c r="O734" s="158"/>
      <c r="P734" s="158"/>
      <c r="Q734" s="158"/>
      <c r="R734" s="158"/>
      <c r="S734" s="158"/>
      <c r="T734" s="158"/>
      <c r="U734" s="158"/>
      <c r="V734" s="158"/>
      <c r="W734" s="158"/>
      <c r="X734" s="158" t="s">
        <v>676</v>
      </c>
      <c r="Y734" s="158" t="s">
        <v>270</v>
      </c>
      <c r="Z734" s="158">
        <v>59</v>
      </c>
      <c r="AA734" s="158">
        <v>74</v>
      </c>
      <c r="AB734" s="158">
        <v>89</v>
      </c>
      <c r="AC734" s="158">
        <v>90</v>
      </c>
      <c r="AD734" s="158" t="s">
        <v>924</v>
      </c>
      <c r="AE734" s="158" t="s">
        <v>273</v>
      </c>
      <c r="AF734" s="158"/>
    </row>
    <row r="735" spans="1:32" s="152" customFormat="1" ht="30.75" customHeight="1" x14ac:dyDescent="0.25">
      <c r="A735" s="160">
        <v>11302</v>
      </c>
      <c r="B735" s="159" t="s">
        <v>2296</v>
      </c>
      <c r="C735" s="159" t="s">
        <v>2297</v>
      </c>
      <c r="D735" s="159" t="s">
        <v>374</v>
      </c>
      <c r="E735" s="175">
        <v>2</v>
      </c>
      <c r="F735" s="158" t="s">
        <v>635</v>
      </c>
      <c r="G735" s="163"/>
      <c r="H735" s="159" t="s">
        <v>1158</v>
      </c>
      <c r="I735" s="159"/>
      <c r="J735" s="159"/>
      <c r="K735" s="159"/>
      <c r="L735" s="159"/>
      <c r="M735" s="158"/>
      <c r="N735" s="158"/>
      <c r="O735" s="158"/>
      <c r="P735" s="158"/>
      <c r="Q735" s="158"/>
      <c r="R735" s="158"/>
      <c r="S735" s="158"/>
      <c r="T735" s="158"/>
      <c r="U735" s="158"/>
      <c r="V735" s="158"/>
      <c r="W735" s="158"/>
      <c r="X735" s="158" t="s">
        <v>676</v>
      </c>
      <c r="Y735" s="158" t="s">
        <v>270</v>
      </c>
      <c r="Z735" s="158">
        <v>59</v>
      </c>
      <c r="AA735" s="158">
        <v>74</v>
      </c>
      <c r="AB735" s="158">
        <v>89</v>
      </c>
      <c r="AC735" s="158">
        <v>90</v>
      </c>
      <c r="AD735" s="158" t="s">
        <v>924</v>
      </c>
      <c r="AE735" s="158" t="s">
        <v>273</v>
      </c>
      <c r="AF735" s="158"/>
    </row>
    <row r="736" spans="1:32" s="152" customFormat="1" ht="30.75" customHeight="1" x14ac:dyDescent="0.25">
      <c r="A736" s="160">
        <v>11303</v>
      </c>
      <c r="B736" s="159" t="s">
        <v>2298</v>
      </c>
      <c r="C736" s="159" t="s">
        <v>2299</v>
      </c>
      <c r="D736" s="159" t="s">
        <v>374</v>
      </c>
      <c r="E736" s="175">
        <v>2</v>
      </c>
      <c r="F736" s="158" t="s">
        <v>635</v>
      </c>
      <c r="G736" s="163"/>
      <c r="H736" s="159" t="s">
        <v>1158</v>
      </c>
      <c r="I736" s="159"/>
      <c r="J736" s="159"/>
      <c r="K736" s="159"/>
      <c r="L736" s="159"/>
      <c r="M736" s="158"/>
      <c r="N736" s="158"/>
      <c r="O736" s="158"/>
      <c r="P736" s="158"/>
      <c r="Q736" s="158"/>
      <c r="R736" s="158"/>
      <c r="S736" s="158"/>
      <c r="T736" s="158"/>
      <c r="U736" s="158"/>
      <c r="V736" s="158"/>
      <c r="W736" s="158"/>
      <c r="X736" s="158" t="s">
        <v>676</v>
      </c>
      <c r="Y736" s="158" t="s">
        <v>270</v>
      </c>
      <c r="Z736" s="158">
        <v>59</v>
      </c>
      <c r="AA736" s="158">
        <v>74</v>
      </c>
      <c r="AB736" s="158">
        <v>89</v>
      </c>
      <c r="AC736" s="158">
        <v>90</v>
      </c>
      <c r="AD736" s="158" t="s">
        <v>924</v>
      </c>
      <c r="AE736" s="158" t="s">
        <v>273</v>
      </c>
      <c r="AF736" s="158"/>
    </row>
    <row r="737" spans="1:32" s="152" customFormat="1" ht="30.75" customHeight="1" x14ac:dyDescent="0.25">
      <c r="A737" s="160">
        <v>11304</v>
      </c>
      <c r="B737" s="155" t="s">
        <v>2300</v>
      </c>
      <c r="C737" s="159" t="s">
        <v>2301</v>
      </c>
      <c r="D737" s="159" t="s">
        <v>374</v>
      </c>
      <c r="E737" s="175">
        <v>2</v>
      </c>
      <c r="F737" s="158" t="s">
        <v>635</v>
      </c>
      <c r="G737" s="158" t="s">
        <v>635</v>
      </c>
      <c r="H737" s="159" t="s">
        <v>1158</v>
      </c>
      <c r="I737" s="159"/>
      <c r="J737" s="159"/>
      <c r="K737" s="159"/>
      <c r="L737" s="166"/>
      <c r="M737" s="159" t="s">
        <v>2302</v>
      </c>
      <c r="N737" s="158"/>
      <c r="O737" s="159" t="s">
        <v>2303</v>
      </c>
      <c r="P737" s="159" t="s">
        <v>2304</v>
      </c>
      <c r="Q737" s="159" t="s">
        <v>2305</v>
      </c>
      <c r="R737" s="158"/>
      <c r="S737" s="158"/>
      <c r="T737" s="159" t="s">
        <v>2306</v>
      </c>
      <c r="U737" s="158" t="s">
        <v>287</v>
      </c>
      <c r="V737" s="158"/>
      <c r="W737" s="158"/>
      <c r="X737" s="158" t="s">
        <v>676</v>
      </c>
      <c r="Y737" s="158" t="s">
        <v>270</v>
      </c>
      <c r="Z737" s="158">
        <v>59</v>
      </c>
      <c r="AA737" s="158">
        <v>74</v>
      </c>
      <c r="AB737" s="158">
        <v>89</v>
      </c>
      <c r="AC737" s="158">
        <v>90</v>
      </c>
      <c r="AD737" s="158" t="s">
        <v>924</v>
      </c>
      <c r="AE737" s="158" t="s">
        <v>273</v>
      </c>
      <c r="AF737" s="158"/>
    </row>
    <row r="738" spans="1:32" s="152" customFormat="1" ht="30.75" customHeight="1" x14ac:dyDescent="0.25">
      <c r="A738" s="153">
        <v>11305</v>
      </c>
      <c r="B738" s="155" t="s">
        <v>2307</v>
      </c>
      <c r="C738" s="155"/>
      <c r="D738" s="155" t="s">
        <v>374</v>
      </c>
      <c r="E738" s="180">
        <v>2</v>
      </c>
      <c r="F738" s="157" t="s">
        <v>635</v>
      </c>
      <c r="G738" s="157" t="s">
        <v>635</v>
      </c>
      <c r="H738" s="155" t="s">
        <v>1158</v>
      </c>
      <c r="I738" s="155"/>
      <c r="J738" s="155"/>
      <c r="K738" s="155"/>
      <c r="L738" s="155"/>
      <c r="M738" s="159" t="s">
        <v>2308</v>
      </c>
      <c r="N738" s="158"/>
      <c r="O738" s="159" t="s">
        <v>2303</v>
      </c>
      <c r="P738" s="159" t="s">
        <v>2304</v>
      </c>
      <c r="Q738" s="159" t="s">
        <v>2305</v>
      </c>
      <c r="R738" s="158"/>
      <c r="S738" s="158"/>
      <c r="T738" s="159" t="s">
        <v>2306</v>
      </c>
      <c r="U738" s="158" t="s">
        <v>287</v>
      </c>
      <c r="V738" s="158"/>
      <c r="W738" s="158"/>
      <c r="X738" s="158" t="s">
        <v>269</v>
      </c>
      <c r="Y738" s="158" t="s">
        <v>270</v>
      </c>
      <c r="Z738" s="158" t="s">
        <v>271</v>
      </c>
      <c r="AA738" s="158" t="s">
        <v>271</v>
      </c>
      <c r="AB738" s="158" t="s">
        <v>271</v>
      </c>
      <c r="AC738" s="158" t="s">
        <v>271</v>
      </c>
      <c r="AD738" s="158" t="s">
        <v>272</v>
      </c>
      <c r="AE738" s="158" t="s">
        <v>273</v>
      </c>
      <c r="AF738" s="158"/>
    </row>
    <row r="739" spans="1:32" s="152" customFormat="1" ht="30.75" customHeight="1" x14ac:dyDescent="0.25">
      <c r="A739" s="160">
        <v>11306</v>
      </c>
      <c r="B739" s="159" t="s">
        <v>2309</v>
      </c>
      <c r="C739" s="159" t="s">
        <v>2310</v>
      </c>
      <c r="D739" s="159" t="s">
        <v>374</v>
      </c>
      <c r="E739" s="175">
        <v>2</v>
      </c>
      <c r="F739" s="158" t="s">
        <v>635</v>
      </c>
      <c r="G739" s="163"/>
      <c r="H739" s="159" t="s">
        <v>1158</v>
      </c>
      <c r="I739" s="159"/>
      <c r="J739" s="159" t="s">
        <v>2295</v>
      </c>
      <c r="K739" s="159"/>
      <c r="L739" s="159"/>
      <c r="M739" s="158"/>
      <c r="N739" s="158"/>
      <c r="O739" s="158"/>
      <c r="P739" s="158"/>
      <c r="Q739" s="158"/>
      <c r="R739" s="158"/>
      <c r="S739" s="158"/>
      <c r="T739" s="158"/>
      <c r="U739" s="158"/>
      <c r="V739" s="158"/>
      <c r="W739" s="158"/>
      <c r="X739" s="158" t="s">
        <v>329</v>
      </c>
      <c r="Y739" s="158" t="s">
        <v>270</v>
      </c>
      <c r="Z739" s="158">
        <v>59</v>
      </c>
      <c r="AA739" s="158">
        <v>74</v>
      </c>
      <c r="AB739" s="158">
        <v>89</v>
      </c>
      <c r="AC739" s="158">
        <v>90</v>
      </c>
      <c r="AD739" s="158" t="s">
        <v>924</v>
      </c>
      <c r="AE739" s="158" t="s">
        <v>273</v>
      </c>
      <c r="AF739" s="158"/>
    </row>
    <row r="740" spans="1:32" s="152" customFormat="1" ht="30.75" customHeight="1" x14ac:dyDescent="0.25">
      <c r="A740" s="160">
        <v>11309</v>
      </c>
      <c r="B740" s="159" t="s">
        <v>2311</v>
      </c>
      <c r="C740" s="159" t="s">
        <v>2312</v>
      </c>
      <c r="D740" s="159" t="s">
        <v>374</v>
      </c>
      <c r="E740" s="175">
        <v>2</v>
      </c>
      <c r="F740" s="158" t="s">
        <v>635</v>
      </c>
      <c r="G740" s="163"/>
      <c r="H740" s="159" t="s">
        <v>1158</v>
      </c>
      <c r="I740" s="159"/>
      <c r="J740" s="159"/>
      <c r="K740" s="159"/>
      <c r="L740" s="159"/>
      <c r="M740" s="158"/>
      <c r="N740" s="158"/>
      <c r="O740" s="158"/>
      <c r="P740" s="158"/>
      <c r="Q740" s="158"/>
      <c r="R740" s="158"/>
      <c r="S740" s="158"/>
      <c r="T740" s="158"/>
      <c r="U740" s="158"/>
      <c r="V740" s="158"/>
      <c r="W740" s="158"/>
      <c r="X740" s="158" t="s">
        <v>329</v>
      </c>
      <c r="Y740" s="158" t="s">
        <v>270</v>
      </c>
      <c r="Z740" s="158">
        <v>59</v>
      </c>
      <c r="AA740" s="158">
        <v>74</v>
      </c>
      <c r="AB740" s="158">
        <v>89</v>
      </c>
      <c r="AC740" s="158">
        <v>90</v>
      </c>
      <c r="AD740" s="158" t="s">
        <v>924</v>
      </c>
      <c r="AE740" s="158" t="s">
        <v>273</v>
      </c>
      <c r="AF740" s="158"/>
    </row>
    <row r="741" spans="1:32" s="152" customFormat="1" ht="30.75" customHeight="1" x14ac:dyDescent="0.25">
      <c r="A741" s="160">
        <v>11310</v>
      </c>
      <c r="B741" s="159" t="s">
        <v>2313</v>
      </c>
      <c r="C741" s="159" t="s">
        <v>2314</v>
      </c>
      <c r="D741" s="159" t="s">
        <v>374</v>
      </c>
      <c r="E741" s="175">
        <v>2</v>
      </c>
      <c r="F741" s="158" t="s">
        <v>635</v>
      </c>
      <c r="G741" s="163"/>
      <c r="H741" s="159" t="s">
        <v>1158</v>
      </c>
      <c r="I741" s="159"/>
      <c r="J741" s="159"/>
      <c r="K741" s="159"/>
      <c r="L741" s="159"/>
      <c r="M741" s="158"/>
      <c r="N741" s="158"/>
      <c r="O741" s="158"/>
      <c r="P741" s="158"/>
      <c r="Q741" s="158"/>
      <c r="R741" s="158"/>
      <c r="S741" s="158"/>
      <c r="T741" s="158"/>
      <c r="U741" s="158"/>
      <c r="V741" s="158"/>
      <c r="W741" s="158"/>
      <c r="X741" s="158" t="s">
        <v>329</v>
      </c>
      <c r="Y741" s="158" t="s">
        <v>270</v>
      </c>
      <c r="Z741" s="158">
        <v>59</v>
      </c>
      <c r="AA741" s="158">
        <v>74</v>
      </c>
      <c r="AB741" s="158">
        <v>89</v>
      </c>
      <c r="AC741" s="158">
        <v>90</v>
      </c>
      <c r="AD741" s="158" t="s">
        <v>924</v>
      </c>
      <c r="AE741" s="158" t="s">
        <v>273</v>
      </c>
      <c r="AF741" s="158"/>
    </row>
    <row r="742" spans="1:32" s="152" customFormat="1" ht="30.75" customHeight="1" x14ac:dyDescent="0.25">
      <c r="A742" s="160">
        <v>11311</v>
      </c>
      <c r="B742" s="159" t="s">
        <v>2315</v>
      </c>
      <c r="C742" s="159" t="s">
        <v>2316</v>
      </c>
      <c r="D742" s="159" t="s">
        <v>374</v>
      </c>
      <c r="E742" s="175">
        <v>2</v>
      </c>
      <c r="F742" s="158" t="s">
        <v>635</v>
      </c>
      <c r="G742" s="163"/>
      <c r="H742" s="159" t="s">
        <v>1158</v>
      </c>
      <c r="I742" s="159"/>
      <c r="J742" s="159"/>
      <c r="K742" s="159"/>
      <c r="L742" s="159"/>
      <c r="M742" s="158"/>
      <c r="N742" s="158"/>
      <c r="O742" s="158"/>
      <c r="P742" s="158"/>
      <c r="Q742" s="158"/>
      <c r="R742" s="158"/>
      <c r="S742" s="158"/>
      <c r="T742" s="158"/>
      <c r="U742" s="158"/>
      <c r="V742" s="158"/>
      <c r="W742" s="158"/>
      <c r="X742" s="158" t="s">
        <v>329</v>
      </c>
      <c r="Y742" s="158" t="s">
        <v>270</v>
      </c>
      <c r="Z742" s="158">
        <v>59</v>
      </c>
      <c r="AA742" s="158">
        <v>74</v>
      </c>
      <c r="AB742" s="158">
        <v>89</v>
      </c>
      <c r="AC742" s="158">
        <v>90</v>
      </c>
      <c r="AD742" s="158" t="s">
        <v>924</v>
      </c>
      <c r="AE742" s="158" t="s">
        <v>273</v>
      </c>
      <c r="AF742" s="158"/>
    </row>
    <row r="743" spans="1:32" s="152" customFormat="1" ht="30.75" customHeight="1" x14ac:dyDescent="0.25">
      <c r="A743" s="160">
        <v>11312</v>
      </c>
      <c r="B743" s="159" t="s">
        <v>2317</v>
      </c>
      <c r="C743" s="159" t="s">
        <v>2318</v>
      </c>
      <c r="D743" s="159" t="s">
        <v>374</v>
      </c>
      <c r="E743" s="175">
        <v>2</v>
      </c>
      <c r="F743" s="158" t="s">
        <v>635</v>
      </c>
      <c r="G743" s="163"/>
      <c r="H743" s="159" t="s">
        <v>1158</v>
      </c>
      <c r="I743" s="159"/>
      <c r="J743" s="159" t="s">
        <v>2295</v>
      </c>
      <c r="K743" s="159"/>
      <c r="L743" s="159"/>
      <c r="M743" s="158"/>
      <c r="N743" s="158"/>
      <c r="O743" s="158"/>
      <c r="P743" s="158"/>
      <c r="Q743" s="158"/>
      <c r="R743" s="158"/>
      <c r="S743" s="158"/>
      <c r="T743" s="158"/>
      <c r="U743" s="158"/>
      <c r="V743" s="158"/>
      <c r="W743" s="158"/>
      <c r="X743" s="158" t="s">
        <v>676</v>
      </c>
      <c r="Y743" s="158" t="s">
        <v>270</v>
      </c>
      <c r="Z743" s="158" t="s">
        <v>271</v>
      </c>
      <c r="AA743" s="158" t="s">
        <v>271</v>
      </c>
      <c r="AB743" s="158" t="s">
        <v>271</v>
      </c>
      <c r="AC743" s="158" t="s">
        <v>271</v>
      </c>
      <c r="AD743" s="158" t="s">
        <v>924</v>
      </c>
      <c r="AE743" s="158" t="s">
        <v>273</v>
      </c>
      <c r="AF743" s="158"/>
    </row>
    <row r="744" spans="1:32" s="152" customFormat="1" ht="30.75" customHeight="1" x14ac:dyDescent="0.25">
      <c r="A744" s="160">
        <v>11313</v>
      </c>
      <c r="B744" s="159" t="s">
        <v>2319</v>
      </c>
      <c r="C744" s="159" t="s">
        <v>2320</v>
      </c>
      <c r="D744" s="159" t="s">
        <v>374</v>
      </c>
      <c r="E744" s="175">
        <v>2</v>
      </c>
      <c r="F744" s="158" t="s">
        <v>635</v>
      </c>
      <c r="G744" s="163"/>
      <c r="H744" s="159" t="s">
        <v>1158</v>
      </c>
      <c r="I744" s="159"/>
      <c r="J744" s="159" t="s">
        <v>2295</v>
      </c>
      <c r="K744" s="159"/>
      <c r="L744" s="159"/>
      <c r="M744" s="158"/>
      <c r="N744" s="158"/>
      <c r="O744" s="158"/>
      <c r="P744" s="158"/>
      <c r="Q744" s="158"/>
      <c r="R744" s="158"/>
      <c r="S744" s="158"/>
      <c r="T744" s="158"/>
      <c r="U744" s="158"/>
      <c r="V744" s="158"/>
      <c r="W744" s="158"/>
      <c r="X744" s="158" t="s">
        <v>676</v>
      </c>
      <c r="Y744" s="158" t="s">
        <v>270</v>
      </c>
      <c r="Z744" s="158">
        <v>59</v>
      </c>
      <c r="AA744" s="158">
        <v>74</v>
      </c>
      <c r="AB744" s="158">
        <v>89</v>
      </c>
      <c r="AC744" s="158">
        <v>90</v>
      </c>
      <c r="AD744" s="158" t="s">
        <v>924</v>
      </c>
      <c r="AE744" s="158" t="s">
        <v>273</v>
      </c>
      <c r="AF744" s="158"/>
    </row>
    <row r="745" spans="1:32" s="152" customFormat="1" ht="30.75" customHeight="1" x14ac:dyDescent="0.25">
      <c r="A745" s="160">
        <v>11315</v>
      </c>
      <c r="B745" s="159" t="s">
        <v>2321</v>
      </c>
      <c r="C745" s="159" t="s">
        <v>2322</v>
      </c>
      <c r="D745" s="159" t="s">
        <v>374</v>
      </c>
      <c r="E745" s="175">
        <v>2</v>
      </c>
      <c r="F745" s="163"/>
      <c r="G745" s="158" t="s">
        <v>635</v>
      </c>
      <c r="H745" s="155" t="s">
        <v>2323</v>
      </c>
      <c r="I745" s="159"/>
      <c r="J745" s="159"/>
      <c r="K745" s="159"/>
      <c r="L745" s="159"/>
      <c r="M745" s="185" t="s">
        <v>1360</v>
      </c>
      <c r="N745" s="157"/>
      <c r="O745" s="155" t="s">
        <v>1361</v>
      </c>
      <c r="P745" s="155" t="s">
        <v>1362</v>
      </c>
      <c r="Q745" s="155" t="s">
        <v>1363</v>
      </c>
      <c r="R745" s="162">
        <v>45219</v>
      </c>
      <c r="S745" s="158"/>
      <c r="T745" s="158"/>
      <c r="U745" s="158"/>
      <c r="V745" s="158"/>
      <c r="W745" s="158"/>
      <c r="X745" s="158" t="s">
        <v>676</v>
      </c>
      <c r="Y745" s="158" t="s">
        <v>270</v>
      </c>
      <c r="Z745" s="158" t="s">
        <v>271</v>
      </c>
      <c r="AA745" s="158" t="s">
        <v>271</v>
      </c>
      <c r="AB745" s="158" t="s">
        <v>271</v>
      </c>
      <c r="AC745" s="158" t="s">
        <v>271</v>
      </c>
      <c r="AD745" s="158" t="s">
        <v>272</v>
      </c>
      <c r="AE745" s="158" t="s">
        <v>273</v>
      </c>
      <c r="AF745" s="158"/>
    </row>
    <row r="746" spans="1:32" s="152" customFormat="1" ht="30.75" customHeight="1" x14ac:dyDescent="0.25">
      <c r="A746" s="160">
        <v>11316</v>
      </c>
      <c r="B746" s="159" t="s">
        <v>2324</v>
      </c>
      <c r="C746" s="159" t="s">
        <v>2325</v>
      </c>
      <c r="D746" s="159" t="s">
        <v>374</v>
      </c>
      <c r="E746" s="175">
        <v>2</v>
      </c>
      <c r="F746" s="163"/>
      <c r="G746" s="158" t="s">
        <v>635</v>
      </c>
      <c r="H746" s="155" t="s">
        <v>2326</v>
      </c>
      <c r="I746" s="159"/>
      <c r="J746" s="159"/>
      <c r="K746" s="159"/>
      <c r="L746" s="159"/>
      <c r="M746" s="155" t="s">
        <v>2327</v>
      </c>
      <c r="N746" s="158"/>
      <c r="O746" s="155" t="s">
        <v>1361</v>
      </c>
      <c r="P746" s="155" t="s">
        <v>1362</v>
      </c>
      <c r="Q746" s="155" t="s">
        <v>1363</v>
      </c>
      <c r="R746" s="162">
        <v>45219</v>
      </c>
      <c r="S746" s="158"/>
      <c r="T746" s="158"/>
      <c r="U746" s="158"/>
      <c r="V746" s="158"/>
      <c r="W746" s="158"/>
      <c r="X746" s="158" t="s">
        <v>676</v>
      </c>
      <c r="Y746" s="158" t="s">
        <v>270</v>
      </c>
      <c r="Z746" s="158" t="s">
        <v>271</v>
      </c>
      <c r="AA746" s="158" t="s">
        <v>271</v>
      </c>
      <c r="AB746" s="158" t="s">
        <v>271</v>
      </c>
      <c r="AC746" s="158" t="s">
        <v>271</v>
      </c>
      <c r="AD746" s="158" t="s">
        <v>272</v>
      </c>
      <c r="AE746" s="158" t="s">
        <v>273</v>
      </c>
      <c r="AF746" s="158"/>
    </row>
    <row r="747" spans="1:32" s="152" customFormat="1" ht="30.75" customHeight="1" x14ac:dyDescent="0.25">
      <c r="A747" s="160">
        <v>11317</v>
      </c>
      <c r="B747" s="159" t="s">
        <v>2328</v>
      </c>
      <c r="C747" s="159" t="s">
        <v>2329</v>
      </c>
      <c r="D747" s="159" t="s">
        <v>374</v>
      </c>
      <c r="E747" s="175">
        <v>2</v>
      </c>
      <c r="F747" s="158" t="s">
        <v>635</v>
      </c>
      <c r="G747" s="158" t="s">
        <v>635</v>
      </c>
      <c r="H747" s="159" t="s">
        <v>1158</v>
      </c>
      <c r="I747" s="159"/>
      <c r="J747" s="159"/>
      <c r="K747" s="159"/>
      <c r="L747" s="159"/>
      <c r="M747" s="158"/>
      <c r="N747" s="158"/>
      <c r="O747" s="158"/>
      <c r="P747" s="158"/>
      <c r="Q747" s="158"/>
      <c r="R747" s="158"/>
      <c r="S747" s="158"/>
      <c r="T747" s="158"/>
      <c r="U747" s="158"/>
      <c r="V747" s="158"/>
      <c r="W747" s="158"/>
      <c r="X747" s="158" t="s">
        <v>676</v>
      </c>
      <c r="Y747" s="158" t="s">
        <v>270</v>
      </c>
      <c r="Z747" s="158">
        <v>59</v>
      </c>
      <c r="AA747" s="158">
        <v>74</v>
      </c>
      <c r="AB747" s="158">
        <v>89</v>
      </c>
      <c r="AC747" s="158">
        <v>90</v>
      </c>
      <c r="AD747" s="158" t="s">
        <v>924</v>
      </c>
      <c r="AE747" s="158" t="s">
        <v>273</v>
      </c>
      <c r="AF747" s="158"/>
    </row>
    <row r="748" spans="1:32" s="152" customFormat="1" ht="30.75" customHeight="1" x14ac:dyDescent="0.25">
      <c r="A748" s="160">
        <v>11318</v>
      </c>
      <c r="B748" s="159" t="s">
        <v>2330</v>
      </c>
      <c r="C748" s="159" t="s">
        <v>2331</v>
      </c>
      <c r="D748" s="159" t="s">
        <v>374</v>
      </c>
      <c r="E748" s="175">
        <v>2</v>
      </c>
      <c r="F748" s="163"/>
      <c r="G748" s="158" t="s">
        <v>635</v>
      </c>
      <c r="H748" s="155" t="s">
        <v>2323</v>
      </c>
      <c r="I748" s="159"/>
      <c r="J748" s="159"/>
      <c r="K748" s="159"/>
      <c r="L748" s="159"/>
      <c r="M748" s="185" t="s">
        <v>1360</v>
      </c>
      <c r="N748" s="157"/>
      <c r="O748" s="155" t="s">
        <v>1361</v>
      </c>
      <c r="P748" s="155" t="s">
        <v>1362</v>
      </c>
      <c r="Q748" s="155" t="s">
        <v>1363</v>
      </c>
      <c r="R748" s="162">
        <v>45219</v>
      </c>
      <c r="S748" s="158"/>
      <c r="T748" s="158"/>
      <c r="U748" s="158"/>
      <c r="V748" s="158"/>
      <c r="W748" s="158"/>
      <c r="X748" s="158" t="s">
        <v>676</v>
      </c>
      <c r="Y748" s="158" t="s">
        <v>270</v>
      </c>
      <c r="Z748" s="158">
        <v>59</v>
      </c>
      <c r="AA748" s="158">
        <v>74</v>
      </c>
      <c r="AB748" s="158">
        <v>89</v>
      </c>
      <c r="AC748" s="158">
        <v>90</v>
      </c>
      <c r="AD748" s="158" t="s">
        <v>272</v>
      </c>
      <c r="AE748" s="158" t="s">
        <v>273</v>
      </c>
      <c r="AF748" s="158"/>
    </row>
    <row r="749" spans="1:32" s="152" customFormat="1" ht="30.75" customHeight="1" x14ac:dyDescent="0.25">
      <c r="A749" s="160">
        <v>11320</v>
      </c>
      <c r="B749" s="159" t="s">
        <v>2332</v>
      </c>
      <c r="C749" s="159" t="s">
        <v>2333</v>
      </c>
      <c r="D749" s="159" t="s">
        <v>374</v>
      </c>
      <c r="E749" s="175">
        <v>2</v>
      </c>
      <c r="F749" s="158" t="s">
        <v>635</v>
      </c>
      <c r="G749" s="158" t="s">
        <v>635</v>
      </c>
      <c r="H749" s="159" t="s">
        <v>1158</v>
      </c>
      <c r="I749" s="159" t="s">
        <v>2334</v>
      </c>
      <c r="J749" s="159"/>
      <c r="K749" s="159"/>
      <c r="L749" s="159" t="s">
        <v>2335</v>
      </c>
      <c r="M749" s="158"/>
      <c r="N749" s="158"/>
      <c r="O749" s="158"/>
      <c r="P749" s="158"/>
      <c r="Q749" s="158"/>
      <c r="R749" s="158"/>
      <c r="S749" s="158"/>
      <c r="T749" s="158"/>
      <c r="U749" s="158"/>
      <c r="V749" s="158"/>
      <c r="W749" s="158"/>
      <c r="X749" s="158" t="s">
        <v>676</v>
      </c>
      <c r="Y749" s="158" t="s">
        <v>270</v>
      </c>
      <c r="Z749" s="158">
        <v>59</v>
      </c>
      <c r="AA749" s="158">
        <v>74</v>
      </c>
      <c r="AB749" s="158">
        <v>89</v>
      </c>
      <c r="AC749" s="158">
        <v>90</v>
      </c>
      <c r="AD749" s="158" t="s">
        <v>924</v>
      </c>
      <c r="AE749" s="158" t="s">
        <v>273</v>
      </c>
      <c r="AF749" s="158"/>
    </row>
    <row r="750" spans="1:32" s="152" customFormat="1" ht="30.75" customHeight="1" x14ac:dyDescent="0.25">
      <c r="A750" s="160">
        <v>11321</v>
      </c>
      <c r="B750" s="159" t="s">
        <v>2336</v>
      </c>
      <c r="C750" s="159" t="s">
        <v>2337</v>
      </c>
      <c r="D750" s="159" t="s">
        <v>374</v>
      </c>
      <c r="E750" s="175">
        <v>2</v>
      </c>
      <c r="F750" s="158" t="s">
        <v>635</v>
      </c>
      <c r="G750" s="158" t="s">
        <v>635</v>
      </c>
      <c r="H750" s="159" t="s">
        <v>1158</v>
      </c>
      <c r="I750" s="159" t="s">
        <v>2334</v>
      </c>
      <c r="J750" s="159" t="s">
        <v>2295</v>
      </c>
      <c r="K750" s="159"/>
      <c r="L750" s="159"/>
      <c r="M750" s="158"/>
      <c r="N750" s="158"/>
      <c r="O750" s="158"/>
      <c r="P750" s="158"/>
      <c r="Q750" s="158"/>
      <c r="R750" s="158"/>
      <c r="S750" s="158"/>
      <c r="T750" s="158"/>
      <c r="U750" s="158"/>
      <c r="V750" s="158"/>
      <c r="W750" s="158"/>
      <c r="X750" s="158" t="s">
        <v>676</v>
      </c>
      <c r="Y750" s="158" t="s">
        <v>270</v>
      </c>
      <c r="Z750" s="158">
        <v>59</v>
      </c>
      <c r="AA750" s="158">
        <v>74</v>
      </c>
      <c r="AB750" s="158">
        <v>89</v>
      </c>
      <c r="AC750" s="158">
        <v>90</v>
      </c>
      <c r="AD750" s="158" t="s">
        <v>924</v>
      </c>
      <c r="AE750" s="158" t="s">
        <v>273</v>
      </c>
      <c r="AF750" s="158"/>
    </row>
    <row r="751" spans="1:32" s="152" customFormat="1" ht="30.75" customHeight="1" x14ac:dyDescent="0.25">
      <c r="A751" s="160">
        <v>11322</v>
      </c>
      <c r="B751" s="159" t="s">
        <v>2338</v>
      </c>
      <c r="C751" s="159" t="s">
        <v>2339</v>
      </c>
      <c r="D751" s="159" t="s">
        <v>374</v>
      </c>
      <c r="E751" s="175">
        <v>2</v>
      </c>
      <c r="F751" s="158" t="s">
        <v>635</v>
      </c>
      <c r="G751" s="163"/>
      <c r="H751" s="159" t="s">
        <v>1158</v>
      </c>
      <c r="I751" s="159" t="s">
        <v>2334</v>
      </c>
      <c r="J751" s="159" t="s">
        <v>2295</v>
      </c>
      <c r="K751" s="159"/>
      <c r="L751" s="159"/>
      <c r="M751" s="158"/>
      <c r="N751" s="158"/>
      <c r="O751" s="158"/>
      <c r="P751" s="158"/>
      <c r="Q751" s="158"/>
      <c r="R751" s="158"/>
      <c r="S751" s="158"/>
      <c r="T751" s="158"/>
      <c r="U751" s="158"/>
      <c r="V751" s="158"/>
      <c r="W751" s="158"/>
      <c r="X751" s="158" t="s">
        <v>676</v>
      </c>
      <c r="Y751" s="158" t="s">
        <v>270</v>
      </c>
      <c r="Z751" s="158" t="s">
        <v>271</v>
      </c>
      <c r="AA751" s="158" t="s">
        <v>271</v>
      </c>
      <c r="AB751" s="158" t="s">
        <v>271</v>
      </c>
      <c r="AC751" s="158" t="s">
        <v>271</v>
      </c>
      <c r="AD751" s="158" t="s">
        <v>924</v>
      </c>
      <c r="AE751" s="158" t="s">
        <v>273</v>
      </c>
      <c r="AF751" s="158"/>
    </row>
    <row r="752" spans="1:32" s="152" customFormat="1" ht="30.75" customHeight="1" x14ac:dyDescent="0.25">
      <c r="A752" s="160">
        <v>11323</v>
      </c>
      <c r="B752" s="159" t="s">
        <v>2340</v>
      </c>
      <c r="C752" s="159" t="s">
        <v>2341</v>
      </c>
      <c r="D752" s="159" t="s">
        <v>374</v>
      </c>
      <c r="E752" s="175">
        <v>2</v>
      </c>
      <c r="F752" s="158" t="s">
        <v>635</v>
      </c>
      <c r="G752" s="158" t="s">
        <v>635</v>
      </c>
      <c r="H752" s="159" t="s">
        <v>1158</v>
      </c>
      <c r="I752" s="159"/>
      <c r="J752" s="159" t="s">
        <v>2295</v>
      </c>
      <c r="K752" s="159"/>
      <c r="L752" s="159"/>
      <c r="M752" s="158"/>
      <c r="N752" s="158"/>
      <c r="O752" s="158"/>
      <c r="P752" s="158"/>
      <c r="Q752" s="158"/>
      <c r="R752" s="158"/>
      <c r="S752" s="158"/>
      <c r="T752" s="158"/>
      <c r="U752" s="158"/>
      <c r="V752" s="158"/>
      <c r="W752" s="158"/>
      <c r="X752" s="158" t="s">
        <v>676</v>
      </c>
      <c r="Y752" s="158" t="s">
        <v>270</v>
      </c>
      <c r="Z752" s="158">
        <v>59</v>
      </c>
      <c r="AA752" s="158">
        <v>74</v>
      </c>
      <c r="AB752" s="158">
        <v>89</v>
      </c>
      <c r="AC752" s="158">
        <v>90</v>
      </c>
      <c r="AD752" s="158" t="s">
        <v>924</v>
      </c>
      <c r="AE752" s="158" t="s">
        <v>273</v>
      </c>
      <c r="AF752" s="158"/>
    </row>
    <row r="753" spans="1:32" s="152" customFormat="1" ht="30.75" customHeight="1" x14ac:dyDescent="0.25">
      <c r="A753" s="160">
        <v>11324</v>
      </c>
      <c r="B753" s="159" t="s">
        <v>2342</v>
      </c>
      <c r="C753" s="159" t="s">
        <v>2343</v>
      </c>
      <c r="D753" s="159" t="s">
        <v>374</v>
      </c>
      <c r="E753" s="175">
        <v>2</v>
      </c>
      <c r="F753" s="158" t="s">
        <v>635</v>
      </c>
      <c r="G753" s="158" t="s">
        <v>635</v>
      </c>
      <c r="H753" s="159" t="s">
        <v>1158</v>
      </c>
      <c r="I753" s="159" t="s">
        <v>1754</v>
      </c>
      <c r="J753" s="159" t="s">
        <v>2295</v>
      </c>
      <c r="K753" s="159"/>
      <c r="L753" s="159" t="s">
        <v>2344</v>
      </c>
      <c r="M753" s="158"/>
      <c r="N753" s="158"/>
      <c r="O753" s="158"/>
      <c r="P753" s="158"/>
      <c r="Q753" s="158"/>
      <c r="R753" s="158"/>
      <c r="S753" s="158"/>
      <c r="T753" s="158"/>
      <c r="U753" s="158"/>
      <c r="V753" s="158"/>
      <c r="W753" s="158"/>
      <c r="X753" s="158" t="s">
        <v>676</v>
      </c>
      <c r="Y753" s="158" t="s">
        <v>270</v>
      </c>
      <c r="Z753" s="158">
        <v>59</v>
      </c>
      <c r="AA753" s="158">
        <v>74</v>
      </c>
      <c r="AB753" s="158">
        <v>89</v>
      </c>
      <c r="AC753" s="158">
        <v>90</v>
      </c>
      <c r="AD753" s="158" t="s">
        <v>924</v>
      </c>
      <c r="AE753" s="158" t="s">
        <v>273</v>
      </c>
      <c r="AF753" s="158"/>
    </row>
    <row r="754" spans="1:32" s="152" customFormat="1" ht="30.75" customHeight="1" x14ac:dyDescent="0.25">
      <c r="A754" s="160">
        <v>11325</v>
      </c>
      <c r="B754" s="159" t="s">
        <v>2345</v>
      </c>
      <c r="C754" s="159" t="s">
        <v>2346</v>
      </c>
      <c r="D754" s="159" t="s">
        <v>374</v>
      </c>
      <c r="E754" s="175">
        <v>2</v>
      </c>
      <c r="F754" s="163"/>
      <c r="G754" s="158" t="s">
        <v>635</v>
      </c>
      <c r="H754" s="155" t="s">
        <v>2347</v>
      </c>
      <c r="I754" s="159"/>
      <c r="J754" s="159"/>
      <c r="K754" s="159"/>
      <c r="L754" s="159"/>
      <c r="M754" s="185" t="s">
        <v>1360</v>
      </c>
      <c r="N754" s="157"/>
      <c r="O754" s="155" t="s">
        <v>1361</v>
      </c>
      <c r="P754" s="155" t="s">
        <v>1362</v>
      </c>
      <c r="Q754" s="155" t="s">
        <v>1363</v>
      </c>
      <c r="R754" s="162">
        <v>45219</v>
      </c>
      <c r="S754" s="158"/>
      <c r="T754" s="158"/>
      <c r="U754" s="158"/>
      <c r="V754" s="158"/>
      <c r="W754" s="158"/>
      <c r="X754" s="158" t="s">
        <v>676</v>
      </c>
      <c r="Y754" s="158" t="s">
        <v>270</v>
      </c>
      <c r="Z754" s="158" t="s">
        <v>271</v>
      </c>
      <c r="AA754" s="158" t="s">
        <v>271</v>
      </c>
      <c r="AB754" s="158" t="s">
        <v>271</v>
      </c>
      <c r="AC754" s="158" t="s">
        <v>271</v>
      </c>
      <c r="AD754" s="158" t="s">
        <v>272</v>
      </c>
      <c r="AE754" s="158" t="s">
        <v>273</v>
      </c>
      <c r="AF754" s="158"/>
    </row>
    <row r="755" spans="1:32" s="152" customFormat="1" ht="30.75" customHeight="1" x14ac:dyDescent="0.25">
      <c r="A755" s="160">
        <v>11327</v>
      </c>
      <c r="B755" s="159" t="s">
        <v>2348</v>
      </c>
      <c r="C755" s="159" t="s">
        <v>2349</v>
      </c>
      <c r="D755" s="159" t="s">
        <v>374</v>
      </c>
      <c r="E755" s="175">
        <v>2</v>
      </c>
      <c r="F755" s="163"/>
      <c r="G755" s="158" t="s">
        <v>635</v>
      </c>
      <c r="H755" s="155" t="s">
        <v>2323</v>
      </c>
      <c r="I755" s="159"/>
      <c r="J755" s="159"/>
      <c r="K755" s="159"/>
      <c r="L755" s="159"/>
      <c r="M755" s="185" t="s">
        <v>1360</v>
      </c>
      <c r="N755" s="157"/>
      <c r="O755" s="155" t="s">
        <v>1361</v>
      </c>
      <c r="P755" s="155" t="s">
        <v>1362</v>
      </c>
      <c r="Q755" s="155" t="s">
        <v>1363</v>
      </c>
      <c r="R755" s="162">
        <v>45219</v>
      </c>
      <c r="S755" s="158"/>
      <c r="T755" s="158"/>
      <c r="U755" s="158"/>
      <c r="V755" s="158"/>
      <c r="W755" s="158"/>
      <c r="X755" s="158" t="s">
        <v>676</v>
      </c>
      <c r="Y755" s="158" t="s">
        <v>270</v>
      </c>
      <c r="Z755" s="158" t="s">
        <v>271</v>
      </c>
      <c r="AA755" s="158" t="s">
        <v>271</v>
      </c>
      <c r="AB755" s="158" t="s">
        <v>271</v>
      </c>
      <c r="AC755" s="158" t="s">
        <v>271</v>
      </c>
      <c r="AD755" s="158" t="s">
        <v>272</v>
      </c>
      <c r="AE755" s="158" t="s">
        <v>273</v>
      </c>
      <c r="AF755" s="158"/>
    </row>
    <row r="756" spans="1:32" s="137" customFormat="1" ht="30.75" customHeight="1" x14ac:dyDescent="0.25">
      <c r="A756" s="153">
        <v>11328</v>
      </c>
      <c r="B756" s="155" t="s">
        <v>2350</v>
      </c>
      <c r="C756" s="155" t="s">
        <v>2351</v>
      </c>
      <c r="D756" s="155" t="s">
        <v>374</v>
      </c>
      <c r="E756" s="180">
        <v>2</v>
      </c>
      <c r="F756" s="157" t="s">
        <v>635</v>
      </c>
      <c r="G756" s="157" t="s">
        <v>635</v>
      </c>
      <c r="H756" s="155" t="s">
        <v>1230</v>
      </c>
      <c r="I756" s="155"/>
      <c r="J756" s="155"/>
      <c r="K756" s="155"/>
      <c r="L756" s="155"/>
      <c r="M756" s="155" t="s">
        <v>2352</v>
      </c>
      <c r="N756" s="157"/>
      <c r="O756" s="157"/>
      <c r="P756" s="157"/>
      <c r="Q756" s="157"/>
      <c r="R756" s="157"/>
      <c r="S756" s="157"/>
      <c r="T756" s="157"/>
      <c r="U756" s="157" t="s">
        <v>287</v>
      </c>
      <c r="V756" s="157"/>
      <c r="W756" s="157"/>
      <c r="X756" s="158" t="s">
        <v>676</v>
      </c>
      <c r="Y756" s="158" t="s">
        <v>270</v>
      </c>
      <c r="Z756" s="158" t="s">
        <v>271</v>
      </c>
      <c r="AA756" s="158" t="s">
        <v>271</v>
      </c>
      <c r="AB756" s="158" t="s">
        <v>271</v>
      </c>
      <c r="AC756" s="158" t="s">
        <v>271</v>
      </c>
      <c r="AD756" s="158" t="s">
        <v>272</v>
      </c>
      <c r="AE756" s="158" t="s">
        <v>273</v>
      </c>
      <c r="AF756" s="157"/>
    </row>
    <row r="757" spans="1:32" s="137" customFormat="1" ht="30.75" customHeight="1" x14ac:dyDescent="0.25">
      <c r="A757" s="153">
        <v>11329</v>
      </c>
      <c r="B757" s="155" t="s">
        <v>2353</v>
      </c>
      <c r="C757" s="155" t="s">
        <v>2354</v>
      </c>
      <c r="D757" s="155" t="s">
        <v>374</v>
      </c>
      <c r="E757" s="180">
        <v>2</v>
      </c>
      <c r="F757" s="157" t="s">
        <v>635</v>
      </c>
      <c r="G757" s="157" t="s">
        <v>635</v>
      </c>
      <c r="H757" s="155" t="s">
        <v>1230</v>
      </c>
      <c r="I757" s="155"/>
      <c r="J757" s="155"/>
      <c r="K757" s="155"/>
      <c r="L757" s="155"/>
      <c r="M757" s="155" t="s">
        <v>2355</v>
      </c>
      <c r="N757" s="157"/>
      <c r="O757" s="157"/>
      <c r="P757" s="157"/>
      <c r="Q757" s="157"/>
      <c r="R757" s="157"/>
      <c r="S757" s="157"/>
      <c r="T757" s="157"/>
      <c r="U757" s="157" t="s">
        <v>287</v>
      </c>
      <c r="V757" s="157"/>
      <c r="W757" s="157"/>
      <c r="X757" s="158" t="s">
        <v>329</v>
      </c>
      <c r="Y757" s="158" t="s">
        <v>270</v>
      </c>
      <c r="Z757" s="158">
        <v>54</v>
      </c>
      <c r="AA757" s="158">
        <v>69</v>
      </c>
      <c r="AB757" s="158">
        <v>84</v>
      </c>
      <c r="AC757" s="158">
        <v>85</v>
      </c>
      <c r="AD757" s="158" t="s">
        <v>272</v>
      </c>
      <c r="AE757" s="158" t="s">
        <v>273</v>
      </c>
      <c r="AF757" s="157"/>
    </row>
    <row r="758" spans="1:32" s="152" customFormat="1" ht="30.75" customHeight="1" x14ac:dyDescent="0.25">
      <c r="A758" s="160">
        <v>11330</v>
      </c>
      <c r="B758" s="159" t="s">
        <v>2356</v>
      </c>
      <c r="C758" s="159" t="s">
        <v>2357</v>
      </c>
      <c r="D758" s="159" t="s">
        <v>374</v>
      </c>
      <c r="E758" s="175">
        <v>2</v>
      </c>
      <c r="F758" s="163"/>
      <c r="G758" s="158" t="s">
        <v>635</v>
      </c>
      <c r="H758" s="159" t="s">
        <v>1230</v>
      </c>
      <c r="I758" s="159"/>
      <c r="J758" s="159"/>
      <c r="K758" s="159"/>
      <c r="L758" s="159"/>
      <c r="M758" s="158"/>
      <c r="N758" s="158"/>
      <c r="O758" s="158"/>
      <c r="P758" s="158"/>
      <c r="Q758" s="158"/>
      <c r="R758" s="158"/>
      <c r="S758" s="158"/>
      <c r="T758" s="158"/>
      <c r="U758" s="158"/>
      <c r="V758" s="158"/>
      <c r="W758" s="158"/>
      <c r="X758" s="158" t="s">
        <v>329</v>
      </c>
      <c r="Y758" s="158" t="s">
        <v>270</v>
      </c>
      <c r="Z758" s="158" t="s">
        <v>271</v>
      </c>
      <c r="AA758" s="158" t="s">
        <v>271</v>
      </c>
      <c r="AB758" s="158" t="s">
        <v>271</v>
      </c>
      <c r="AC758" s="158" t="s">
        <v>271</v>
      </c>
      <c r="AD758" s="158" t="s">
        <v>272</v>
      </c>
      <c r="AE758" s="158" t="s">
        <v>273</v>
      </c>
      <c r="AF758" s="158"/>
    </row>
    <row r="759" spans="1:32" s="152" customFormat="1" ht="30.75" customHeight="1" x14ac:dyDescent="0.25">
      <c r="A759" s="160">
        <v>11331</v>
      </c>
      <c r="B759" s="159" t="s">
        <v>2358</v>
      </c>
      <c r="C759" s="159" t="s">
        <v>2359</v>
      </c>
      <c r="D759" s="159" t="s">
        <v>374</v>
      </c>
      <c r="E759" s="175">
        <v>2</v>
      </c>
      <c r="F759" s="163"/>
      <c r="G759" s="158" t="s">
        <v>635</v>
      </c>
      <c r="H759" s="159" t="s">
        <v>1230</v>
      </c>
      <c r="I759" s="159"/>
      <c r="J759" s="159"/>
      <c r="K759" s="159"/>
      <c r="L759" s="159"/>
      <c r="M759" s="158"/>
      <c r="N759" s="158"/>
      <c r="O759" s="158"/>
      <c r="P759" s="158"/>
      <c r="Q759" s="158"/>
      <c r="R759" s="158"/>
      <c r="S759" s="158"/>
      <c r="T759" s="158"/>
      <c r="U759" s="158"/>
      <c r="V759" s="158"/>
      <c r="W759" s="158"/>
      <c r="X759" s="158" t="s">
        <v>329</v>
      </c>
      <c r="Y759" s="158" t="s">
        <v>270</v>
      </c>
      <c r="Z759" s="158" t="s">
        <v>271</v>
      </c>
      <c r="AA759" s="158" t="s">
        <v>271</v>
      </c>
      <c r="AB759" s="158" t="s">
        <v>271</v>
      </c>
      <c r="AC759" s="158" t="s">
        <v>271</v>
      </c>
      <c r="AD759" s="158" t="s">
        <v>272</v>
      </c>
      <c r="AE759" s="158" t="s">
        <v>273</v>
      </c>
      <c r="AF759" s="158"/>
    </row>
    <row r="760" spans="1:32" s="137" customFormat="1" ht="30.75" customHeight="1" x14ac:dyDescent="0.25">
      <c r="A760" s="153">
        <v>11332</v>
      </c>
      <c r="B760" s="155" t="s">
        <v>2360</v>
      </c>
      <c r="C760" s="155" t="s">
        <v>2361</v>
      </c>
      <c r="D760" s="155" t="s">
        <v>374</v>
      </c>
      <c r="E760" s="180">
        <v>2</v>
      </c>
      <c r="F760" s="157" t="s">
        <v>635</v>
      </c>
      <c r="G760" s="157" t="s">
        <v>635</v>
      </c>
      <c r="H760" s="155" t="s">
        <v>1230</v>
      </c>
      <c r="I760" s="155"/>
      <c r="J760" s="155"/>
      <c r="K760" s="155"/>
      <c r="L760" s="155"/>
      <c r="M760" s="155" t="s">
        <v>2362</v>
      </c>
      <c r="N760" s="157"/>
      <c r="O760" s="157"/>
      <c r="P760" s="157"/>
      <c r="Q760" s="157"/>
      <c r="R760" s="157"/>
      <c r="S760" s="157"/>
      <c r="T760" s="155"/>
      <c r="U760" s="157" t="s">
        <v>287</v>
      </c>
      <c r="V760" s="157"/>
      <c r="W760" s="157"/>
      <c r="X760" s="158" t="s">
        <v>329</v>
      </c>
      <c r="Y760" s="158" t="s">
        <v>270</v>
      </c>
      <c r="Z760" s="158" t="s">
        <v>271</v>
      </c>
      <c r="AA760" s="158" t="s">
        <v>271</v>
      </c>
      <c r="AB760" s="158" t="s">
        <v>271</v>
      </c>
      <c r="AC760" s="158" t="s">
        <v>271</v>
      </c>
      <c r="AD760" s="158" t="s">
        <v>272</v>
      </c>
      <c r="AE760" s="158" t="s">
        <v>273</v>
      </c>
      <c r="AF760" s="157"/>
    </row>
    <row r="761" spans="1:32" s="137" customFormat="1" ht="30.75" customHeight="1" x14ac:dyDescent="0.25">
      <c r="A761" s="153">
        <v>11333</v>
      </c>
      <c r="B761" s="155" t="s">
        <v>2363</v>
      </c>
      <c r="C761" s="155" t="s">
        <v>2364</v>
      </c>
      <c r="D761" s="155" t="s">
        <v>374</v>
      </c>
      <c r="E761" s="180">
        <v>2</v>
      </c>
      <c r="F761" s="157" t="s">
        <v>635</v>
      </c>
      <c r="G761" s="157" t="s">
        <v>635</v>
      </c>
      <c r="H761" s="155" t="s">
        <v>2365</v>
      </c>
      <c r="I761" s="155"/>
      <c r="J761" s="155"/>
      <c r="K761" s="155"/>
      <c r="L761" s="155"/>
      <c r="M761" s="155" t="s">
        <v>2366</v>
      </c>
      <c r="N761" s="157"/>
      <c r="O761" s="155" t="s">
        <v>1361</v>
      </c>
      <c r="P761" s="155" t="s">
        <v>1362</v>
      </c>
      <c r="Q761" s="155" t="s">
        <v>1363</v>
      </c>
      <c r="R761" s="162">
        <v>45219</v>
      </c>
      <c r="S761" s="157"/>
      <c r="T761" s="157"/>
      <c r="U761" s="157" t="s">
        <v>287</v>
      </c>
      <c r="V761" s="157"/>
      <c r="W761" s="157"/>
      <c r="X761" s="158" t="s">
        <v>329</v>
      </c>
      <c r="Y761" s="158" t="s">
        <v>270</v>
      </c>
      <c r="Z761" s="158" t="s">
        <v>271</v>
      </c>
      <c r="AA761" s="158" t="s">
        <v>271</v>
      </c>
      <c r="AB761" s="158" t="s">
        <v>271</v>
      </c>
      <c r="AC761" s="158" t="s">
        <v>271</v>
      </c>
      <c r="AD761" s="158" t="s">
        <v>272</v>
      </c>
      <c r="AE761" s="158" t="s">
        <v>273</v>
      </c>
      <c r="AF761" s="157"/>
    </row>
    <row r="762" spans="1:32" s="152" customFormat="1" ht="30.75" customHeight="1" x14ac:dyDescent="0.25">
      <c r="A762" s="160">
        <v>11335</v>
      </c>
      <c r="B762" s="159" t="s">
        <v>2367</v>
      </c>
      <c r="C762" s="159" t="s">
        <v>2368</v>
      </c>
      <c r="D762" s="159" t="s">
        <v>374</v>
      </c>
      <c r="E762" s="175">
        <v>2</v>
      </c>
      <c r="F762" s="163"/>
      <c r="G762" s="158" t="s">
        <v>635</v>
      </c>
      <c r="H762" s="155" t="s">
        <v>2323</v>
      </c>
      <c r="I762" s="159"/>
      <c r="J762" s="159"/>
      <c r="K762" s="159"/>
      <c r="L762" s="159"/>
      <c r="M762" s="185" t="s">
        <v>1360</v>
      </c>
      <c r="N762" s="157"/>
      <c r="O762" s="155" t="s">
        <v>1361</v>
      </c>
      <c r="P762" s="155" t="s">
        <v>1362</v>
      </c>
      <c r="Q762" s="155" t="s">
        <v>1363</v>
      </c>
      <c r="R762" s="162">
        <v>45219</v>
      </c>
      <c r="S762" s="158"/>
      <c r="T762" s="158"/>
      <c r="U762" s="158"/>
      <c r="V762" s="158"/>
      <c r="W762" s="158"/>
      <c r="X762" s="158" t="s">
        <v>676</v>
      </c>
      <c r="Y762" s="158" t="s">
        <v>270</v>
      </c>
      <c r="Z762" s="158">
        <v>59</v>
      </c>
      <c r="AA762" s="158">
        <v>74</v>
      </c>
      <c r="AB762" s="158">
        <v>89</v>
      </c>
      <c r="AC762" s="158">
        <v>90</v>
      </c>
      <c r="AD762" s="158" t="s">
        <v>272</v>
      </c>
      <c r="AE762" s="158" t="s">
        <v>273</v>
      </c>
      <c r="AF762" s="158"/>
    </row>
    <row r="763" spans="1:32" s="152" customFormat="1" ht="30.75" customHeight="1" x14ac:dyDescent="0.25">
      <c r="A763" s="160">
        <v>11337</v>
      </c>
      <c r="B763" s="159" t="s">
        <v>1245</v>
      </c>
      <c r="C763" s="159" t="s">
        <v>1246</v>
      </c>
      <c r="D763" s="159" t="s">
        <v>374</v>
      </c>
      <c r="E763" s="175">
        <v>2</v>
      </c>
      <c r="F763" s="158" t="s">
        <v>635</v>
      </c>
      <c r="G763" s="163"/>
      <c r="H763" s="159" t="s">
        <v>1158</v>
      </c>
      <c r="I763" s="159"/>
      <c r="J763" s="159"/>
      <c r="K763" s="159"/>
      <c r="L763" s="159"/>
      <c r="M763" s="158"/>
      <c r="N763" s="158"/>
      <c r="O763" s="158"/>
      <c r="P763" s="158"/>
      <c r="Q763" s="158"/>
      <c r="R763" s="158"/>
      <c r="S763" s="158"/>
      <c r="T763" s="158"/>
      <c r="U763" s="158"/>
      <c r="V763" s="158"/>
      <c r="W763" s="158"/>
      <c r="X763" s="158" t="s">
        <v>329</v>
      </c>
      <c r="Y763" s="158" t="s">
        <v>270</v>
      </c>
      <c r="Z763" s="158" t="s">
        <v>271</v>
      </c>
      <c r="AA763" s="158" t="s">
        <v>271</v>
      </c>
      <c r="AB763" s="158" t="s">
        <v>271</v>
      </c>
      <c r="AC763" s="158" t="s">
        <v>271</v>
      </c>
      <c r="AD763" s="158" t="s">
        <v>924</v>
      </c>
      <c r="AE763" s="158" t="s">
        <v>273</v>
      </c>
      <c r="AF763" s="158"/>
    </row>
    <row r="764" spans="1:32" s="152" customFormat="1" ht="30.75" customHeight="1" x14ac:dyDescent="0.25">
      <c r="A764" s="160">
        <v>11338</v>
      </c>
      <c r="B764" s="159" t="s">
        <v>2369</v>
      </c>
      <c r="C764" s="159" t="s">
        <v>2370</v>
      </c>
      <c r="D764" s="159" t="s">
        <v>374</v>
      </c>
      <c r="E764" s="175">
        <v>2</v>
      </c>
      <c r="F764" s="158" t="s">
        <v>635</v>
      </c>
      <c r="G764" s="163"/>
      <c r="H764" s="159" t="s">
        <v>1158</v>
      </c>
      <c r="I764" s="159"/>
      <c r="J764" s="159"/>
      <c r="K764" s="159"/>
      <c r="L764" s="159"/>
      <c r="M764" s="158"/>
      <c r="N764" s="158"/>
      <c r="O764" s="158"/>
      <c r="P764" s="158"/>
      <c r="Q764" s="158"/>
      <c r="R764" s="158"/>
      <c r="S764" s="158"/>
      <c r="T764" s="158"/>
      <c r="U764" s="158"/>
      <c r="V764" s="158"/>
      <c r="W764" s="158"/>
      <c r="X764" s="158" t="s">
        <v>676</v>
      </c>
      <c r="Y764" s="158" t="s">
        <v>270</v>
      </c>
      <c r="Z764" s="158" t="s">
        <v>271</v>
      </c>
      <c r="AA764" s="158" t="s">
        <v>271</v>
      </c>
      <c r="AB764" s="158" t="s">
        <v>271</v>
      </c>
      <c r="AC764" s="158" t="s">
        <v>271</v>
      </c>
      <c r="AD764" s="158" t="s">
        <v>924</v>
      </c>
      <c r="AE764" s="158" t="s">
        <v>273</v>
      </c>
      <c r="AF764" s="158"/>
    </row>
    <row r="765" spans="1:32" s="152" customFormat="1" ht="30.75" customHeight="1" x14ac:dyDescent="0.25">
      <c r="A765" s="160">
        <v>11339</v>
      </c>
      <c r="B765" s="159" t="s">
        <v>2371</v>
      </c>
      <c r="C765" s="159" t="s">
        <v>2372</v>
      </c>
      <c r="D765" s="159" t="s">
        <v>374</v>
      </c>
      <c r="E765" s="175">
        <v>2</v>
      </c>
      <c r="F765" s="158" t="s">
        <v>635</v>
      </c>
      <c r="G765" s="163"/>
      <c r="H765" s="159" t="s">
        <v>1158</v>
      </c>
      <c r="I765" s="159"/>
      <c r="J765" s="159"/>
      <c r="K765" s="159"/>
      <c r="L765" s="159"/>
      <c r="M765" s="158"/>
      <c r="N765" s="158"/>
      <c r="O765" s="158"/>
      <c r="P765" s="158"/>
      <c r="Q765" s="158"/>
      <c r="R765" s="158"/>
      <c r="S765" s="158"/>
      <c r="T765" s="158"/>
      <c r="U765" s="158"/>
      <c r="V765" s="158"/>
      <c r="W765" s="158"/>
      <c r="X765" s="158" t="s">
        <v>676</v>
      </c>
      <c r="Y765" s="158" t="s">
        <v>270</v>
      </c>
      <c r="Z765" s="158">
        <v>59</v>
      </c>
      <c r="AA765" s="158">
        <v>74</v>
      </c>
      <c r="AB765" s="158">
        <v>89</v>
      </c>
      <c r="AC765" s="158">
        <v>90</v>
      </c>
      <c r="AD765" s="158" t="s">
        <v>924</v>
      </c>
      <c r="AE765" s="158" t="s">
        <v>273</v>
      </c>
      <c r="AF765" s="158"/>
    </row>
    <row r="766" spans="1:32" s="152" customFormat="1" ht="30.75" customHeight="1" x14ac:dyDescent="0.25">
      <c r="A766" s="160">
        <v>11340</v>
      </c>
      <c r="B766" s="159" t="s">
        <v>2373</v>
      </c>
      <c r="C766" s="159" t="s">
        <v>2374</v>
      </c>
      <c r="D766" s="159" t="s">
        <v>374</v>
      </c>
      <c r="E766" s="175">
        <v>2</v>
      </c>
      <c r="F766" s="163"/>
      <c r="G766" s="158" t="s">
        <v>635</v>
      </c>
      <c r="H766" s="155" t="s">
        <v>2347</v>
      </c>
      <c r="I766" s="159"/>
      <c r="J766" s="159"/>
      <c r="K766" s="159"/>
      <c r="L766" s="159" t="s">
        <v>2375</v>
      </c>
      <c r="M766" s="185" t="s">
        <v>1360</v>
      </c>
      <c r="N766" s="157"/>
      <c r="O766" s="155" t="s">
        <v>1361</v>
      </c>
      <c r="P766" s="155" t="s">
        <v>1362</v>
      </c>
      <c r="Q766" s="155" t="s">
        <v>1363</v>
      </c>
      <c r="R766" s="162">
        <v>45219</v>
      </c>
      <c r="S766" s="158"/>
      <c r="T766" s="158"/>
      <c r="U766" s="158"/>
      <c r="V766" s="158"/>
      <c r="W766" s="158"/>
      <c r="X766" s="158" t="s">
        <v>676</v>
      </c>
      <c r="Y766" s="158" t="s">
        <v>270</v>
      </c>
      <c r="Z766" s="158" t="s">
        <v>271</v>
      </c>
      <c r="AA766" s="158" t="s">
        <v>271</v>
      </c>
      <c r="AB766" s="158" t="s">
        <v>271</v>
      </c>
      <c r="AC766" s="158" t="s">
        <v>271</v>
      </c>
      <c r="AD766" s="158" t="s">
        <v>272</v>
      </c>
      <c r="AE766" s="158" t="s">
        <v>273</v>
      </c>
      <c r="AF766" s="158"/>
    </row>
    <row r="767" spans="1:32" s="152" customFormat="1" ht="30.75" customHeight="1" x14ac:dyDescent="0.25">
      <c r="A767" s="160">
        <v>11341</v>
      </c>
      <c r="B767" s="159" t="s">
        <v>2376</v>
      </c>
      <c r="C767" s="159" t="s">
        <v>2377</v>
      </c>
      <c r="D767" s="159" t="s">
        <v>374</v>
      </c>
      <c r="E767" s="175">
        <v>2</v>
      </c>
      <c r="F767" s="163"/>
      <c r="G767" s="158" t="s">
        <v>635</v>
      </c>
      <c r="H767" s="155" t="s">
        <v>2323</v>
      </c>
      <c r="I767" s="159"/>
      <c r="J767" s="159"/>
      <c r="K767" s="159"/>
      <c r="L767" s="159"/>
      <c r="M767" s="185" t="s">
        <v>1360</v>
      </c>
      <c r="N767" s="157"/>
      <c r="O767" s="155" t="s">
        <v>1361</v>
      </c>
      <c r="P767" s="155" t="s">
        <v>1362</v>
      </c>
      <c r="Q767" s="155" t="s">
        <v>1363</v>
      </c>
      <c r="R767" s="162">
        <v>45219</v>
      </c>
      <c r="S767" s="158"/>
      <c r="T767" s="158"/>
      <c r="U767" s="158"/>
      <c r="V767" s="158"/>
      <c r="W767" s="158"/>
      <c r="X767" s="158" t="s">
        <v>676</v>
      </c>
      <c r="Y767" s="158" t="s">
        <v>270</v>
      </c>
      <c r="Z767" s="158">
        <v>59</v>
      </c>
      <c r="AA767" s="158">
        <v>74</v>
      </c>
      <c r="AB767" s="158">
        <v>89</v>
      </c>
      <c r="AC767" s="158">
        <v>90</v>
      </c>
      <c r="AD767" s="158" t="s">
        <v>272</v>
      </c>
      <c r="AE767" s="158" t="s">
        <v>273</v>
      </c>
      <c r="AF767" s="158"/>
    </row>
    <row r="768" spans="1:32" s="152" customFormat="1" ht="30.75" customHeight="1" x14ac:dyDescent="0.25">
      <c r="A768" s="160">
        <v>11342</v>
      </c>
      <c r="B768" s="159" t="s">
        <v>2378</v>
      </c>
      <c r="C768" s="159" t="s">
        <v>2379</v>
      </c>
      <c r="D768" s="159" t="s">
        <v>374</v>
      </c>
      <c r="E768" s="175">
        <v>2</v>
      </c>
      <c r="F768" s="163"/>
      <c r="G768" s="158" t="s">
        <v>635</v>
      </c>
      <c r="H768" s="155" t="s">
        <v>2323</v>
      </c>
      <c r="I768" s="159"/>
      <c r="J768" s="159"/>
      <c r="K768" s="159"/>
      <c r="L768" s="159"/>
      <c r="M768" s="185" t="s">
        <v>1360</v>
      </c>
      <c r="N768" s="157"/>
      <c r="O768" s="155" t="s">
        <v>1361</v>
      </c>
      <c r="P768" s="155" t="s">
        <v>1362</v>
      </c>
      <c r="Q768" s="155" t="s">
        <v>1363</v>
      </c>
      <c r="R768" s="162">
        <v>45219</v>
      </c>
      <c r="S768" s="158"/>
      <c r="T768" s="158"/>
      <c r="U768" s="158"/>
      <c r="V768" s="158"/>
      <c r="W768" s="158"/>
      <c r="X768" s="158" t="s">
        <v>676</v>
      </c>
      <c r="Y768" s="158" t="s">
        <v>270</v>
      </c>
      <c r="Z768" s="158" t="s">
        <v>271</v>
      </c>
      <c r="AA768" s="158" t="s">
        <v>271</v>
      </c>
      <c r="AB768" s="158" t="s">
        <v>271</v>
      </c>
      <c r="AC768" s="158" t="s">
        <v>271</v>
      </c>
      <c r="AD768" s="158" t="s">
        <v>272</v>
      </c>
      <c r="AE768" s="158" t="s">
        <v>273</v>
      </c>
      <c r="AF768" s="158"/>
    </row>
    <row r="769" spans="1:32" s="152" customFormat="1" ht="30.75" customHeight="1" x14ac:dyDescent="0.25">
      <c r="A769" s="160">
        <v>11343</v>
      </c>
      <c r="B769" s="159" t="s">
        <v>2380</v>
      </c>
      <c r="C769" s="159" t="s">
        <v>2381</v>
      </c>
      <c r="D769" s="159" t="s">
        <v>374</v>
      </c>
      <c r="E769" s="175">
        <v>2</v>
      </c>
      <c r="F769" s="158" t="s">
        <v>635</v>
      </c>
      <c r="G769" s="158"/>
      <c r="H769" s="159" t="s">
        <v>1158</v>
      </c>
      <c r="I769" s="159"/>
      <c r="J769" s="159"/>
      <c r="K769" s="159"/>
      <c r="L769" s="159"/>
      <c r="M769" s="158"/>
      <c r="N769" s="158"/>
      <c r="O769" s="158"/>
      <c r="P769" s="158"/>
      <c r="Q769" s="158"/>
      <c r="R769" s="158"/>
      <c r="S769" s="158"/>
      <c r="T769" s="158"/>
      <c r="U769" s="158"/>
      <c r="V769" s="158"/>
      <c r="W769" s="158"/>
      <c r="X769" s="158" t="s">
        <v>676</v>
      </c>
      <c r="Y769" s="158" t="s">
        <v>270</v>
      </c>
      <c r="Z769" s="158" t="s">
        <v>271</v>
      </c>
      <c r="AA769" s="158" t="s">
        <v>271</v>
      </c>
      <c r="AB769" s="158" t="s">
        <v>271</v>
      </c>
      <c r="AC769" s="158" t="s">
        <v>271</v>
      </c>
      <c r="AD769" s="158" t="s">
        <v>924</v>
      </c>
      <c r="AE769" s="158" t="s">
        <v>273</v>
      </c>
      <c r="AF769" s="158"/>
    </row>
    <row r="770" spans="1:32" s="152" customFormat="1" ht="30.75" customHeight="1" x14ac:dyDescent="0.25">
      <c r="A770" s="160">
        <v>11344</v>
      </c>
      <c r="B770" s="159" t="s">
        <v>2382</v>
      </c>
      <c r="C770" s="159" t="s">
        <v>2383</v>
      </c>
      <c r="D770" s="159" t="s">
        <v>374</v>
      </c>
      <c r="E770" s="175">
        <v>2</v>
      </c>
      <c r="F770" s="158" t="s">
        <v>635</v>
      </c>
      <c r="G770" s="158"/>
      <c r="H770" s="159" t="s">
        <v>1158</v>
      </c>
      <c r="I770" s="159"/>
      <c r="J770" s="159"/>
      <c r="K770" s="159"/>
      <c r="L770" s="159"/>
      <c r="M770" s="158"/>
      <c r="N770" s="158"/>
      <c r="O770" s="158"/>
      <c r="P770" s="158"/>
      <c r="Q770" s="158"/>
      <c r="R770" s="158"/>
      <c r="S770" s="158"/>
      <c r="T770" s="158"/>
      <c r="U770" s="158"/>
      <c r="V770" s="158"/>
      <c r="W770" s="158"/>
      <c r="X770" s="158" t="s">
        <v>676</v>
      </c>
      <c r="Y770" s="158" t="s">
        <v>270</v>
      </c>
      <c r="Z770" s="158">
        <v>59</v>
      </c>
      <c r="AA770" s="158">
        <v>74</v>
      </c>
      <c r="AB770" s="158">
        <v>89</v>
      </c>
      <c r="AC770" s="158">
        <v>90</v>
      </c>
      <c r="AD770" s="158" t="s">
        <v>924</v>
      </c>
      <c r="AE770" s="158" t="s">
        <v>273</v>
      </c>
      <c r="AF770" s="158"/>
    </row>
    <row r="771" spans="1:32" s="152" customFormat="1" ht="30.75" customHeight="1" x14ac:dyDescent="0.25">
      <c r="A771" s="160">
        <v>11345</v>
      </c>
      <c r="B771" s="159" t="s">
        <v>2384</v>
      </c>
      <c r="C771" s="159" t="s">
        <v>2385</v>
      </c>
      <c r="D771" s="159" t="s">
        <v>374</v>
      </c>
      <c r="E771" s="175">
        <v>2</v>
      </c>
      <c r="F771" s="158" t="s">
        <v>635</v>
      </c>
      <c r="G771" s="158"/>
      <c r="H771" s="159" t="s">
        <v>1158</v>
      </c>
      <c r="I771" s="159"/>
      <c r="J771" s="159"/>
      <c r="K771" s="159"/>
      <c r="L771" s="159"/>
      <c r="M771" s="158"/>
      <c r="N771" s="158"/>
      <c r="O771" s="158"/>
      <c r="P771" s="158"/>
      <c r="Q771" s="158"/>
      <c r="R771" s="158"/>
      <c r="S771" s="158"/>
      <c r="T771" s="158"/>
      <c r="U771" s="158"/>
      <c r="V771" s="158"/>
      <c r="W771" s="158"/>
      <c r="X771" s="158" t="s">
        <v>676</v>
      </c>
      <c r="Y771" s="158" t="s">
        <v>270</v>
      </c>
      <c r="Z771" s="158" t="s">
        <v>271</v>
      </c>
      <c r="AA771" s="158" t="s">
        <v>271</v>
      </c>
      <c r="AB771" s="158" t="s">
        <v>271</v>
      </c>
      <c r="AC771" s="158" t="s">
        <v>271</v>
      </c>
      <c r="AD771" s="158" t="s">
        <v>924</v>
      </c>
      <c r="AE771" s="158" t="s">
        <v>273</v>
      </c>
      <c r="AF771" s="158"/>
    </row>
    <row r="772" spans="1:32" s="152" customFormat="1" ht="30.75" customHeight="1" x14ac:dyDescent="0.25">
      <c r="A772" s="160">
        <v>11346</v>
      </c>
      <c r="B772" s="159" t="s">
        <v>2386</v>
      </c>
      <c r="C772" s="159" t="s">
        <v>2387</v>
      </c>
      <c r="D772" s="159" t="s">
        <v>374</v>
      </c>
      <c r="E772" s="168"/>
      <c r="F772" s="159"/>
      <c r="G772" s="159"/>
      <c r="H772" s="159" t="s">
        <v>223</v>
      </c>
      <c r="I772" s="159"/>
      <c r="J772" s="159" t="s">
        <v>2388</v>
      </c>
      <c r="K772" s="159"/>
      <c r="L772" s="159"/>
      <c r="M772" s="158"/>
      <c r="N772" s="158"/>
      <c r="O772" s="158"/>
      <c r="P772" s="158"/>
      <c r="Q772" s="158"/>
      <c r="R772" s="158"/>
      <c r="S772" s="158"/>
      <c r="T772" s="158"/>
      <c r="U772" s="158"/>
      <c r="V772" s="158"/>
      <c r="W772" s="158"/>
      <c r="X772" s="158" t="s">
        <v>269</v>
      </c>
      <c r="Y772" s="158" t="s">
        <v>270</v>
      </c>
      <c r="Z772" s="158" t="s">
        <v>271</v>
      </c>
      <c r="AA772" s="158" t="s">
        <v>271</v>
      </c>
      <c r="AB772" s="158" t="s">
        <v>271</v>
      </c>
      <c r="AC772" s="158" t="s">
        <v>271</v>
      </c>
      <c r="AD772" s="158" t="s">
        <v>272</v>
      </c>
      <c r="AE772" s="158" t="s">
        <v>273</v>
      </c>
      <c r="AF772" s="158"/>
    </row>
    <row r="773" spans="1:32" s="152" customFormat="1" ht="30.75" customHeight="1" x14ac:dyDescent="0.25">
      <c r="A773" s="160">
        <v>11347</v>
      </c>
      <c r="B773" s="159" t="s">
        <v>2389</v>
      </c>
      <c r="C773" s="159" t="s">
        <v>2390</v>
      </c>
      <c r="D773" s="159" t="s">
        <v>374</v>
      </c>
      <c r="E773" s="168"/>
      <c r="F773" s="159"/>
      <c r="G773" s="159"/>
      <c r="H773" s="159" t="s">
        <v>223</v>
      </c>
      <c r="I773" s="159" t="s">
        <v>2334</v>
      </c>
      <c r="J773" s="159" t="s">
        <v>2388</v>
      </c>
      <c r="K773" s="159"/>
      <c r="L773" s="159"/>
      <c r="M773" s="158"/>
      <c r="N773" s="158"/>
      <c r="O773" s="158"/>
      <c r="P773" s="158"/>
      <c r="Q773" s="158"/>
      <c r="R773" s="158"/>
      <c r="S773" s="158"/>
      <c r="T773" s="158"/>
      <c r="U773" s="158"/>
      <c r="V773" s="158"/>
      <c r="W773" s="158"/>
      <c r="X773" s="158" t="s">
        <v>269</v>
      </c>
      <c r="Y773" s="158" t="s">
        <v>270</v>
      </c>
      <c r="Z773" s="158" t="s">
        <v>271</v>
      </c>
      <c r="AA773" s="158" t="s">
        <v>271</v>
      </c>
      <c r="AB773" s="158" t="s">
        <v>271</v>
      </c>
      <c r="AC773" s="158" t="s">
        <v>271</v>
      </c>
      <c r="AD773" s="158" t="s">
        <v>272</v>
      </c>
      <c r="AE773" s="158" t="s">
        <v>273</v>
      </c>
      <c r="AF773" s="158"/>
    </row>
    <row r="774" spans="1:32" s="152" customFormat="1" ht="30.75" customHeight="1" x14ac:dyDescent="0.25">
      <c r="A774" s="160">
        <v>11348</v>
      </c>
      <c r="B774" s="159" t="s">
        <v>2391</v>
      </c>
      <c r="C774" s="159" t="s">
        <v>2392</v>
      </c>
      <c r="D774" s="159" t="s">
        <v>374</v>
      </c>
      <c r="E774" s="168"/>
      <c r="F774" s="159"/>
      <c r="G774" s="159"/>
      <c r="H774" s="159" t="s">
        <v>223</v>
      </c>
      <c r="I774" s="159" t="s">
        <v>2393</v>
      </c>
      <c r="J774" s="159" t="s">
        <v>2388</v>
      </c>
      <c r="K774" s="159"/>
      <c r="L774" s="159"/>
      <c r="M774" s="158"/>
      <c r="N774" s="158"/>
      <c r="O774" s="158"/>
      <c r="P774" s="158"/>
      <c r="Q774" s="158"/>
      <c r="R774" s="158"/>
      <c r="S774" s="158"/>
      <c r="T774" s="158"/>
      <c r="U774" s="158"/>
      <c r="V774" s="158"/>
      <c r="W774" s="158"/>
      <c r="X774" s="158" t="s">
        <v>269</v>
      </c>
      <c r="Y774" s="158" t="s">
        <v>270</v>
      </c>
      <c r="Z774" s="158" t="s">
        <v>271</v>
      </c>
      <c r="AA774" s="158" t="s">
        <v>271</v>
      </c>
      <c r="AB774" s="158" t="s">
        <v>271</v>
      </c>
      <c r="AC774" s="158" t="s">
        <v>271</v>
      </c>
      <c r="AD774" s="158" t="s">
        <v>272</v>
      </c>
      <c r="AE774" s="158" t="s">
        <v>273</v>
      </c>
      <c r="AF774" s="158"/>
    </row>
    <row r="775" spans="1:32" s="152" customFormat="1" ht="30.75" customHeight="1" x14ac:dyDescent="0.25">
      <c r="A775" s="160">
        <v>11349</v>
      </c>
      <c r="B775" s="159" t="s">
        <v>2394</v>
      </c>
      <c r="C775" s="159" t="s">
        <v>2395</v>
      </c>
      <c r="D775" s="159" t="s">
        <v>374</v>
      </c>
      <c r="E775" s="168"/>
      <c r="F775" s="159"/>
      <c r="G775" s="159"/>
      <c r="H775" s="159" t="s">
        <v>223</v>
      </c>
      <c r="I775" s="159"/>
      <c r="J775" s="159" t="s">
        <v>2388</v>
      </c>
      <c r="K775" s="159"/>
      <c r="L775" s="159"/>
      <c r="M775" s="158"/>
      <c r="N775" s="158"/>
      <c r="O775" s="158"/>
      <c r="P775" s="158"/>
      <c r="Q775" s="158"/>
      <c r="R775" s="158"/>
      <c r="S775" s="158"/>
      <c r="T775" s="158"/>
      <c r="U775" s="158"/>
      <c r="V775" s="158"/>
      <c r="W775" s="158"/>
      <c r="X775" s="158" t="s">
        <v>269</v>
      </c>
      <c r="Y775" s="158" t="s">
        <v>270</v>
      </c>
      <c r="Z775" s="158" t="s">
        <v>271</v>
      </c>
      <c r="AA775" s="158" t="s">
        <v>271</v>
      </c>
      <c r="AB775" s="158" t="s">
        <v>271</v>
      </c>
      <c r="AC775" s="158" t="s">
        <v>271</v>
      </c>
      <c r="AD775" s="158" t="s">
        <v>272</v>
      </c>
      <c r="AE775" s="158" t="s">
        <v>273</v>
      </c>
      <c r="AF775" s="158"/>
    </row>
    <row r="776" spans="1:32" s="152" customFormat="1" ht="30.75" customHeight="1" x14ac:dyDescent="0.25">
      <c r="A776" s="160">
        <v>11350</v>
      </c>
      <c r="B776" s="159" t="s">
        <v>2396</v>
      </c>
      <c r="C776" s="159" t="s">
        <v>2397</v>
      </c>
      <c r="D776" s="159" t="s">
        <v>374</v>
      </c>
      <c r="E776" s="168"/>
      <c r="F776" s="159"/>
      <c r="G776" s="159"/>
      <c r="H776" s="159" t="s">
        <v>223</v>
      </c>
      <c r="I776" s="159"/>
      <c r="J776" s="159" t="s">
        <v>2388</v>
      </c>
      <c r="K776" s="159"/>
      <c r="L776" s="159"/>
      <c r="M776" s="158"/>
      <c r="N776" s="158"/>
      <c r="O776" s="158"/>
      <c r="P776" s="158"/>
      <c r="Q776" s="158"/>
      <c r="R776" s="158"/>
      <c r="S776" s="158"/>
      <c r="T776" s="158"/>
      <c r="U776" s="158"/>
      <c r="V776" s="158"/>
      <c r="W776" s="158"/>
      <c r="X776" s="158" t="s">
        <v>269</v>
      </c>
      <c r="Y776" s="158" t="s">
        <v>270</v>
      </c>
      <c r="Z776" s="158" t="s">
        <v>271</v>
      </c>
      <c r="AA776" s="158" t="s">
        <v>271</v>
      </c>
      <c r="AB776" s="158" t="s">
        <v>271</v>
      </c>
      <c r="AC776" s="158" t="s">
        <v>271</v>
      </c>
      <c r="AD776" s="158" t="s">
        <v>272</v>
      </c>
      <c r="AE776" s="158" t="s">
        <v>273</v>
      </c>
      <c r="AF776" s="158"/>
    </row>
    <row r="777" spans="1:32" s="152" customFormat="1" ht="30.75" customHeight="1" x14ac:dyDescent="0.25">
      <c r="A777" s="160">
        <v>11351</v>
      </c>
      <c r="B777" s="159" t="s">
        <v>2398</v>
      </c>
      <c r="C777" s="159" t="s">
        <v>2399</v>
      </c>
      <c r="D777" s="159" t="s">
        <v>374</v>
      </c>
      <c r="E777" s="168"/>
      <c r="F777" s="159"/>
      <c r="G777" s="159"/>
      <c r="H777" s="159" t="s">
        <v>223</v>
      </c>
      <c r="I777" s="159" t="s">
        <v>2334</v>
      </c>
      <c r="J777" s="159"/>
      <c r="K777" s="159"/>
      <c r="L777" s="159"/>
      <c r="M777" s="158"/>
      <c r="N777" s="158"/>
      <c r="O777" s="158"/>
      <c r="P777" s="158"/>
      <c r="Q777" s="158"/>
      <c r="R777" s="158"/>
      <c r="S777" s="158"/>
      <c r="T777" s="158"/>
      <c r="U777" s="158"/>
      <c r="V777" s="158"/>
      <c r="W777" s="158"/>
      <c r="X777" s="158" t="s">
        <v>269</v>
      </c>
      <c r="Y777" s="158" t="s">
        <v>270</v>
      </c>
      <c r="Z777" s="158" t="s">
        <v>271</v>
      </c>
      <c r="AA777" s="158" t="s">
        <v>271</v>
      </c>
      <c r="AB777" s="158" t="s">
        <v>271</v>
      </c>
      <c r="AC777" s="158" t="s">
        <v>271</v>
      </c>
      <c r="AD777" s="158" t="s">
        <v>272</v>
      </c>
      <c r="AE777" s="158" t="s">
        <v>273</v>
      </c>
      <c r="AF777" s="158"/>
    </row>
    <row r="778" spans="1:32" s="152" customFormat="1" ht="30.75" customHeight="1" x14ac:dyDescent="0.25">
      <c r="A778" s="160">
        <v>11353</v>
      </c>
      <c r="B778" s="159" t="s">
        <v>2400</v>
      </c>
      <c r="C778" s="159" t="s">
        <v>2401</v>
      </c>
      <c r="D778" s="159" t="s">
        <v>374</v>
      </c>
      <c r="E778" s="168"/>
      <c r="F778" s="159"/>
      <c r="G778" s="159"/>
      <c r="H778" s="159" t="s">
        <v>223</v>
      </c>
      <c r="I778" s="159" t="s">
        <v>2402</v>
      </c>
      <c r="J778" s="159"/>
      <c r="K778" s="159"/>
      <c r="L778" s="159"/>
      <c r="M778" s="158"/>
      <c r="N778" s="158"/>
      <c r="O778" s="158"/>
      <c r="P778" s="158"/>
      <c r="Q778" s="158"/>
      <c r="R778" s="158"/>
      <c r="S778" s="158"/>
      <c r="T778" s="158"/>
      <c r="U778" s="158"/>
      <c r="V778" s="158"/>
      <c r="W778" s="158"/>
      <c r="X778" s="158" t="s">
        <v>269</v>
      </c>
      <c r="Y778" s="158" t="s">
        <v>270</v>
      </c>
      <c r="Z778" s="158" t="s">
        <v>271</v>
      </c>
      <c r="AA778" s="158" t="s">
        <v>271</v>
      </c>
      <c r="AB778" s="158" t="s">
        <v>271</v>
      </c>
      <c r="AC778" s="158" t="s">
        <v>271</v>
      </c>
      <c r="AD778" s="158" t="s">
        <v>272</v>
      </c>
      <c r="AE778" s="158" t="s">
        <v>273</v>
      </c>
      <c r="AF778" s="158"/>
    </row>
    <row r="779" spans="1:32" s="152" customFormat="1" ht="30.75" customHeight="1" x14ac:dyDescent="0.25">
      <c r="A779" s="160">
        <v>11354</v>
      </c>
      <c r="B779" s="159" t="s">
        <v>2403</v>
      </c>
      <c r="C779" s="159" t="s">
        <v>2404</v>
      </c>
      <c r="D779" s="159" t="s">
        <v>374</v>
      </c>
      <c r="E779" s="168"/>
      <c r="F779" s="159"/>
      <c r="G779" s="159"/>
      <c r="H779" s="159" t="s">
        <v>223</v>
      </c>
      <c r="I779" s="159" t="s">
        <v>1372</v>
      </c>
      <c r="J779" s="159"/>
      <c r="K779" s="159"/>
      <c r="L779" s="159" t="s">
        <v>2405</v>
      </c>
      <c r="M779" s="158"/>
      <c r="N779" s="158"/>
      <c r="O779" s="158"/>
      <c r="P779" s="158"/>
      <c r="Q779" s="158"/>
      <c r="R779" s="158"/>
      <c r="S779" s="158"/>
      <c r="T779" s="158"/>
      <c r="U779" s="158"/>
      <c r="V779" s="158"/>
      <c r="W779" s="158"/>
      <c r="X779" s="158" t="s">
        <v>269</v>
      </c>
      <c r="Y779" s="158" t="s">
        <v>270</v>
      </c>
      <c r="Z779" s="158" t="s">
        <v>271</v>
      </c>
      <c r="AA779" s="158" t="s">
        <v>271</v>
      </c>
      <c r="AB779" s="158" t="s">
        <v>271</v>
      </c>
      <c r="AC779" s="158" t="s">
        <v>271</v>
      </c>
      <c r="AD779" s="158" t="s">
        <v>272</v>
      </c>
      <c r="AE779" s="158" t="s">
        <v>273</v>
      </c>
      <c r="AF779" s="158"/>
    </row>
    <row r="780" spans="1:32" s="152" customFormat="1" ht="30.75" customHeight="1" x14ac:dyDescent="0.25">
      <c r="A780" s="160">
        <v>11355</v>
      </c>
      <c r="B780" s="159" t="s">
        <v>2406</v>
      </c>
      <c r="C780" s="159" t="s">
        <v>2407</v>
      </c>
      <c r="D780" s="159" t="s">
        <v>374</v>
      </c>
      <c r="E780" s="168"/>
      <c r="F780" s="159"/>
      <c r="G780" s="159"/>
      <c r="H780" s="159" t="s">
        <v>223</v>
      </c>
      <c r="I780" s="159" t="s">
        <v>1372</v>
      </c>
      <c r="J780" s="159"/>
      <c r="K780" s="159"/>
      <c r="L780" s="159" t="s">
        <v>2405</v>
      </c>
      <c r="M780" s="158"/>
      <c r="N780" s="158"/>
      <c r="O780" s="158"/>
      <c r="P780" s="158"/>
      <c r="Q780" s="158"/>
      <c r="R780" s="158"/>
      <c r="S780" s="158"/>
      <c r="T780" s="158"/>
      <c r="U780" s="158"/>
      <c r="V780" s="158"/>
      <c r="W780" s="158"/>
      <c r="X780" s="158" t="s">
        <v>269</v>
      </c>
      <c r="Y780" s="158" t="s">
        <v>270</v>
      </c>
      <c r="Z780" s="158" t="s">
        <v>271</v>
      </c>
      <c r="AA780" s="158" t="s">
        <v>271</v>
      </c>
      <c r="AB780" s="158" t="s">
        <v>271</v>
      </c>
      <c r="AC780" s="158" t="s">
        <v>271</v>
      </c>
      <c r="AD780" s="158" t="s">
        <v>272</v>
      </c>
      <c r="AE780" s="158" t="s">
        <v>273</v>
      </c>
      <c r="AF780" s="158"/>
    </row>
    <row r="781" spans="1:32" s="152" customFormat="1" ht="30.75" customHeight="1" x14ac:dyDescent="0.25">
      <c r="A781" s="160">
        <v>11356</v>
      </c>
      <c r="B781" s="159" t="s">
        <v>2408</v>
      </c>
      <c r="C781" s="159" t="s">
        <v>2409</v>
      </c>
      <c r="D781" s="159" t="s">
        <v>374</v>
      </c>
      <c r="E781" s="168"/>
      <c r="F781" s="159"/>
      <c r="G781" s="159"/>
      <c r="H781" s="159" t="s">
        <v>223</v>
      </c>
      <c r="I781" s="159" t="s">
        <v>1372</v>
      </c>
      <c r="J781" s="159"/>
      <c r="K781" s="159"/>
      <c r="L781" s="159"/>
      <c r="M781" s="158"/>
      <c r="N781" s="158"/>
      <c r="O781" s="158"/>
      <c r="P781" s="158"/>
      <c r="Q781" s="158"/>
      <c r="R781" s="158"/>
      <c r="S781" s="158"/>
      <c r="T781" s="158"/>
      <c r="U781" s="158"/>
      <c r="V781" s="158"/>
      <c r="W781" s="158"/>
      <c r="X781" s="158" t="s">
        <v>269</v>
      </c>
      <c r="Y781" s="158" t="s">
        <v>270</v>
      </c>
      <c r="Z781" s="158" t="s">
        <v>271</v>
      </c>
      <c r="AA781" s="158" t="s">
        <v>271</v>
      </c>
      <c r="AB781" s="158" t="s">
        <v>271</v>
      </c>
      <c r="AC781" s="158" t="s">
        <v>271</v>
      </c>
      <c r="AD781" s="158" t="s">
        <v>272</v>
      </c>
      <c r="AE781" s="158" t="s">
        <v>273</v>
      </c>
      <c r="AF781" s="158"/>
    </row>
    <row r="782" spans="1:32" s="152" customFormat="1" ht="30.75" customHeight="1" x14ac:dyDescent="0.25">
      <c r="A782" s="160">
        <v>11357</v>
      </c>
      <c r="B782" s="159" t="s">
        <v>2410</v>
      </c>
      <c r="C782" s="159" t="s">
        <v>2411</v>
      </c>
      <c r="D782" s="159" t="s">
        <v>374</v>
      </c>
      <c r="E782" s="168"/>
      <c r="F782" s="159"/>
      <c r="G782" s="159"/>
      <c r="H782" s="159" t="s">
        <v>223</v>
      </c>
      <c r="I782" s="159" t="s">
        <v>2334</v>
      </c>
      <c r="J782" s="159"/>
      <c r="K782" s="159"/>
      <c r="L782" s="159"/>
      <c r="M782" s="158"/>
      <c r="N782" s="158"/>
      <c r="O782" s="158"/>
      <c r="P782" s="158"/>
      <c r="Q782" s="158"/>
      <c r="R782" s="158"/>
      <c r="S782" s="158"/>
      <c r="T782" s="158"/>
      <c r="U782" s="158"/>
      <c r="V782" s="158"/>
      <c r="W782" s="158"/>
      <c r="X782" s="158" t="s">
        <v>269</v>
      </c>
      <c r="Y782" s="158" t="s">
        <v>270</v>
      </c>
      <c r="Z782" s="158" t="s">
        <v>271</v>
      </c>
      <c r="AA782" s="158" t="s">
        <v>271</v>
      </c>
      <c r="AB782" s="158" t="s">
        <v>271</v>
      </c>
      <c r="AC782" s="158" t="s">
        <v>271</v>
      </c>
      <c r="AD782" s="158" t="s">
        <v>272</v>
      </c>
      <c r="AE782" s="158" t="s">
        <v>273</v>
      </c>
      <c r="AF782" s="158"/>
    </row>
    <row r="783" spans="1:32" s="152" customFormat="1" ht="30.75" customHeight="1" x14ac:dyDescent="0.25">
      <c r="A783" s="160">
        <v>11358</v>
      </c>
      <c r="B783" s="159" t="s">
        <v>2412</v>
      </c>
      <c r="C783" s="159" t="s">
        <v>2413</v>
      </c>
      <c r="D783" s="159" t="s">
        <v>374</v>
      </c>
      <c r="E783" s="168"/>
      <c r="F783" s="159"/>
      <c r="G783" s="159"/>
      <c r="H783" s="159" t="s">
        <v>223</v>
      </c>
      <c r="I783" s="159" t="s">
        <v>2334</v>
      </c>
      <c r="J783" s="159"/>
      <c r="K783" s="159"/>
      <c r="L783" s="159"/>
      <c r="M783" s="158"/>
      <c r="N783" s="158"/>
      <c r="O783" s="158"/>
      <c r="P783" s="158"/>
      <c r="Q783" s="158"/>
      <c r="R783" s="158"/>
      <c r="S783" s="158"/>
      <c r="T783" s="158"/>
      <c r="U783" s="158"/>
      <c r="V783" s="158"/>
      <c r="W783" s="158"/>
      <c r="X783" s="158" t="s">
        <v>269</v>
      </c>
      <c r="Y783" s="158" t="s">
        <v>270</v>
      </c>
      <c r="Z783" s="158" t="s">
        <v>271</v>
      </c>
      <c r="AA783" s="158" t="s">
        <v>271</v>
      </c>
      <c r="AB783" s="158" t="s">
        <v>271</v>
      </c>
      <c r="AC783" s="158" t="s">
        <v>271</v>
      </c>
      <c r="AD783" s="158" t="s">
        <v>272</v>
      </c>
      <c r="AE783" s="158" t="s">
        <v>273</v>
      </c>
      <c r="AF783" s="158"/>
    </row>
    <row r="784" spans="1:32" s="152" customFormat="1" ht="30.75" customHeight="1" x14ac:dyDescent="0.25">
      <c r="A784" s="160">
        <v>11359</v>
      </c>
      <c r="B784" s="159" t="s">
        <v>2414</v>
      </c>
      <c r="C784" s="159" t="s">
        <v>2415</v>
      </c>
      <c r="D784" s="159" t="s">
        <v>374</v>
      </c>
      <c r="E784" s="168"/>
      <c r="F784" s="159"/>
      <c r="G784" s="159"/>
      <c r="H784" s="159" t="s">
        <v>223</v>
      </c>
      <c r="I784" s="159" t="s">
        <v>2334</v>
      </c>
      <c r="J784" s="159"/>
      <c r="K784" s="159"/>
      <c r="L784" s="159"/>
      <c r="M784" s="158"/>
      <c r="N784" s="158"/>
      <c r="O784" s="158"/>
      <c r="P784" s="158"/>
      <c r="Q784" s="158"/>
      <c r="R784" s="158"/>
      <c r="S784" s="158"/>
      <c r="T784" s="158"/>
      <c r="U784" s="158"/>
      <c r="V784" s="158"/>
      <c r="W784" s="158"/>
      <c r="X784" s="158" t="s">
        <v>269</v>
      </c>
      <c r="Y784" s="158" t="s">
        <v>270</v>
      </c>
      <c r="Z784" s="158" t="s">
        <v>271</v>
      </c>
      <c r="AA784" s="158" t="s">
        <v>271</v>
      </c>
      <c r="AB784" s="158" t="s">
        <v>271</v>
      </c>
      <c r="AC784" s="158" t="s">
        <v>271</v>
      </c>
      <c r="AD784" s="158" t="s">
        <v>272</v>
      </c>
      <c r="AE784" s="158" t="s">
        <v>273</v>
      </c>
      <c r="AF784" s="158"/>
    </row>
    <row r="785" spans="1:32" s="152" customFormat="1" ht="30.75" customHeight="1" x14ac:dyDescent="0.25">
      <c r="A785" s="160">
        <v>11360</v>
      </c>
      <c r="B785" s="159" t="s">
        <v>2416</v>
      </c>
      <c r="C785" s="159" t="s">
        <v>2417</v>
      </c>
      <c r="D785" s="159" t="s">
        <v>374</v>
      </c>
      <c r="E785" s="168"/>
      <c r="F785" s="159"/>
      <c r="G785" s="159"/>
      <c r="H785" s="159" t="s">
        <v>223</v>
      </c>
      <c r="I785" s="159" t="s">
        <v>2334</v>
      </c>
      <c r="J785" s="159"/>
      <c r="K785" s="159"/>
      <c r="L785" s="159"/>
      <c r="M785" s="159"/>
      <c r="N785" s="158"/>
      <c r="O785" s="159"/>
      <c r="P785" s="159"/>
      <c r="Q785" s="159"/>
      <c r="R785" s="158"/>
      <c r="S785" s="159"/>
      <c r="T785" s="158"/>
      <c r="U785" s="158"/>
      <c r="V785" s="158"/>
      <c r="W785" s="159"/>
      <c r="X785" s="158" t="s">
        <v>269</v>
      </c>
      <c r="Y785" s="158" t="s">
        <v>270</v>
      </c>
      <c r="Z785" s="158" t="s">
        <v>271</v>
      </c>
      <c r="AA785" s="158" t="s">
        <v>271</v>
      </c>
      <c r="AB785" s="158" t="s">
        <v>271</v>
      </c>
      <c r="AC785" s="158" t="s">
        <v>271</v>
      </c>
      <c r="AD785" s="158" t="s">
        <v>272</v>
      </c>
      <c r="AE785" s="158" t="s">
        <v>273</v>
      </c>
      <c r="AF785" s="158"/>
    </row>
    <row r="786" spans="1:32" s="152" customFormat="1" ht="30.75" customHeight="1" x14ac:dyDescent="0.25">
      <c r="A786" s="160">
        <v>11361</v>
      </c>
      <c r="B786" s="159" t="s">
        <v>2418</v>
      </c>
      <c r="C786" s="159" t="s">
        <v>2419</v>
      </c>
      <c r="D786" s="159" t="s">
        <v>374</v>
      </c>
      <c r="E786" s="168"/>
      <c r="F786" s="159"/>
      <c r="G786" s="159"/>
      <c r="H786" s="159" t="s">
        <v>223</v>
      </c>
      <c r="I786" s="159" t="s">
        <v>2420</v>
      </c>
      <c r="J786" s="159"/>
      <c r="K786" s="159"/>
      <c r="L786" s="159" t="s">
        <v>2421</v>
      </c>
      <c r="M786" s="158"/>
      <c r="N786" s="158"/>
      <c r="O786" s="158"/>
      <c r="P786" s="158"/>
      <c r="Q786" s="158"/>
      <c r="R786" s="158"/>
      <c r="S786" s="158"/>
      <c r="T786" s="158"/>
      <c r="U786" s="158"/>
      <c r="V786" s="158"/>
      <c r="W786" s="158"/>
      <c r="X786" s="158" t="s">
        <v>269</v>
      </c>
      <c r="Y786" s="158" t="s">
        <v>270</v>
      </c>
      <c r="Z786" s="158" t="s">
        <v>271</v>
      </c>
      <c r="AA786" s="158" t="s">
        <v>271</v>
      </c>
      <c r="AB786" s="158" t="s">
        <v>271</v>
      </c>
      <c r="AC786" s="158" t="s">
        <v>271</v>
      </c>
      <c r="AD786" s="158" t="s">
        <v>272</v>
      </c>
      <c r="AE786" s="158" t="s">
        <v>273</v>
      </c>
      <c r="AF786" s="158"/>
    </row>
    <row r="787" spans="1:32" s="152" customFormat="1" ht="30.75" customHeight="1" x14ac:dyDescent="0.25">
      <c r="A787" s="160">
        <v>11362</v>
      </c>
      <c r="B787" s="159" t="s">
        <v>2422</v>
      </c>
      <c r="C787" s="159" t="s">
        <v>2423</v>
      </c>
      <c r="D787" s="159" t="s">
        <v>374</v>
      </c>
      <c r="E787" s="168"/>
      <c r="F787" s="159"/>
      <c r="G787" s="159"/>
      <c r="H787" s="159" t="s">
        <v>223</v>
      </c>
      <c r="I787" s="159" t="s">
        <v>2074</v>
      </c>
      <c r="J787" s="159"/>
      <c r="K787" s="159"/>
      <c r="L787" s="159" t="s">
        <v>2424</v>
      </c>
      <c r="M787" s="158"/>
      <c r="N787" s="158"/>
      <c r="O787" s="158"/>
      <c r="P787" s="158"/>
      <c r="Q787" s="158"/>
      <c r="R787" s="158"/>
      <c r="S787" s="158"/>
      <c r="T787" s="158"/>
      <c r="U787" s="158"/>
      <c r="V787" s="158"/>
      <c r="W787" s="158"/>
      <c r="X787" s="158" t="s">
        <v>269</v>
      </c>
      <c r="Y787" s="158" t="s">
        <v>270</v>
      </c>
      <c r="Z787" s="158" t="s">
        <v>271</v>
      </c>
      <c r="AA787" s="158" t="s">
        <v>271</v>
      </c>
      <c r="AB787" s="158" t="s">
        <v>271</v>
      </c>
      <c r="AC787" s="158" t="s">
        <v>271</v>
      </c>
      <c r="AD787" s="158" t="s">
        <v>272</v>
      </c>
      <c r="AE787" s="158" t="s">
        <v>273</v>
      </c>
      <c r="AF787" s="158"/>
    </row>
    <row r="788" spans="1:32" s="152" customFormat="1" ht="30.75" customHeight="1" x14ac:dyDescent="0.25">
      <c r="A788" s="160">
        <v>11363</v>
      </c>
      <c r="B788" s="159" t="s">
        <v>2425</v>
      </c>
      <c r="C788" s="159" t="s">
        <v>2426</v>
      </c>
      <c r="D788" s="159" t="s">
        <v>374</v>
      </c>
      <c r="E788" s="168"/>
      <c r="F788" s="159"/>
      <c r="G788" s="159"/>
      <c r="H788" s="159"/>
      <c r="I788" s="159" t="s">
        <v>2334</v>
      </c>
      <c r="J788" s="159"/>
      <c r="K788" s="159"/>
      <c r="L788" s="159"/>
      <c r="M788" s="158"/>
      <c r="N788" s="158"/>
      <c r="O788" s="158"/>
      <c r="P788" s="158"/>
      <c r="Q788" s="158"/>
      <c r="R788" s="158"/>
      <c r="S788" s="158"/>
      <c r="T788" s="158"/>
      <c r="U788" s="158"/>
      <c r="V788" s="158"/>
      <c r="W788" s="158"/>
      <c r="X788" s="158" t="s">
        <v>269</v>
      </c>
      <c r="Y788" s="158" t="s">
        <v>270</v>
      </c>
      <c r="Z788" s="158" t="s">
        <v>271</v>
      </c>
      <c r="AA788" s="158" t="s">
        <v>271</v>
      </c>
      <c r="AB788" s="158" t="s">
        <v>271</v>
      </c>
      <c r="AC788" s="158" t="s">
        <v>271</v>
      </c>
      <c r="AD788" s="158" t="s">
        <v>272</v>
      </c>
      <c r="AE788" s="158" t="s">
        <v>273</v>
      </c>
      <c r="AF788" s="158"/>
    </row>
    <row r="789" spans="1:32" s="152" customFormat="1" ht="30.75" customHeight="1" x14ac:dyDescent="0.25">
      <c r="A789" s="160">
        <v>11364</v>
      </c>
      <c r="B789" s="159" t="s">
        <v>2427</v>
      </c>
      <c r="C789" s="159" t="s">
        <v>2428</v>
      </c>
      <c r="D789" s="159" t="s">
        <v>374</v>
      </c>
      <c r="E789" s="168"/>
      <c r="F789" s="159"/>
      <c r="G789" s="159"/>
      <c r="H789" s="159"/>
      <c r="I789" s="159" t="s">
        <v>2334</v>
      </c>
      <c r="J789" s="159"/>
      <c r="K789" s="159"/>
      <c r="L789" s="159"/>
      <c r="M789" s="158"/>
      <c r="N789" s="158"/>
      <c r="O789" s="158"/>
      <c r="P789" s="158"/>
      <c r="Q789" s="158"/>
      <c r="R789" s="158"/>
      <c r="S789" s="158"/>
      <c r="T789" s="158"/>
      <c r="U789" s="158"/>
      <c r="V789" s="158"/>
      <c r="W789" s="158"/>
      <c r="X789" s="158" t="s">
        <v>269</v>
      </c>
      <c r="Y789" s="158" t="s">
        <v>270</v>
      </c>
      <c r="Z789" s="158" t="s">
        <v>271</v>
      </c>
      <c r="AA789" s="158" t="s">
        <v>271</v>
      </c>
      <c r="AB789" s="158" t="s">
        <v>271</v>
      </c>
      <c r="AC789" s="158" t="s">
        <v>271</v>
      </c>
      <c r="AD789" s="158" t="s">
        <v>272</v>
      </c>
      <c r="AE789" s="158" t="s">
        <v>273</v>
      </c>
      <c r="AF789" s="158"/>
    </row>
    <row r="790" spans="1:32" s="152" customFormat="1" ht="30.75" customHeight="1" x14ac:dyDescent="0.25">
      <c r="A790" s="153">
        <v>11365</v>
      </c>
      <c r="B790" s="159" t="s">
        <v>2429</v>
      </c>
      <c r="C790" s="159" t="s">
        <v>2430</v>
      </c>
      <c r="D790" s="159" t="s">
        <v>374</v>
      </c>
      <c r="E790" s="168"/>
      <c r="F790" s="159"/>
      <c r="G790" s="159"/>
      <c r="H790" s="155" t="s">
        <v>1158</v>
      </c>
      <c r="I790" s="159" t="s">
        <v>2334</v>
      </c>
      <c r="J790" s="159"/>
      <c r="K790" s="159"/>
      <c r="L790" s="159"/>
      <c r="M790" s="159" t="s">
        <v>2431</v>
      </c>
      <c r="N790" s="158"/>
      <c r="O790" s="159" t="s">
        <v>2432</v>
      </c>
      <c r="P790" s="159" t="s">
        <v>2433</v>
      </c>
      <c r="Q790" s="159" t="s">
        <v>2434</v>
      </c>
      <c r="R790" s="158"/>
      <c r="S790" s="158"/>
      <c r="T790" s="159" t="s">
        <v>2306</v>
      </c>
      <c r="U790" s="158" t="s">
        <v>287</v>
      </c>
      <c r="V790" s="158"/>
      <c r="W790" s="158"/>
      <c r="X790" s="158" t="s">
        <v>269</v>
      </c>
      <c r="Y790" s="158" t="s">
        <v>270</v>
      </c>
      <c r="Z790" s="158" t="s">
        <v>271</v>
      </c>
      <c r="AA790" s="158" t="s">
        <v>271</v>
      </c>
      <c r="AB790" s="158" t="s">
        <v>271</v>
      </c>
      <c r="AC790" s="158" t="s">
        <v>271</v>
      </c>
      <c r="AD790" s="158" t="s">
        <v>272</v>
      </c>
      <c r="AE790" s="158" t="s">
        <v>273</v>
      </c>
      <c r="AF790" s="158"/>
    </row>
    <row r="791" spans="1:32" s="152" customFormat="1" ht="30.75" customHeight="1" x14ac:dyDescent="0.25">
      <c r="A791" s="160">
        <v>11366</v>
      </c>
      <c r="B791" s="159" t="s">
        <v>2435</v>
      </c>
      <c r="C791" s="159" t="s">
        <v>2436</v>
      </c>
      <c r="D791" s="159" t="s">
        <v>374</v>
      </c>
      <c r="E791" s="168"/>
      <c r="F791" s="159"/>
      <c r="G791" s="159"/>
      <c r="H791" s="159"/>
      <c r="I791" s="159" t="s">
        <v>2334</v>
      </c>
      <c r="J791" s="159"/>
      <c r="K791" s="159"/>
      <c r="L791" s="159"/>
      <c r="M791" s="158"/>
      <c r="N791" s="158"/>
      <c r="O791" s="158"/>
      <c r="P791" s="158"/>
      <c r="Q791" s="158"/>
      <c r="R791" s="158"/>
      <c r="S791" s="158"/>
      <c r="T791" s="158"/>
      <c r="U791" s="158"/>
      <c r="V791" s="158"/>
      <c r="W791" s="158"/>
      <c r="X791" s="158" t="s">
        <v>269</v>
      </c>
      <c r="Y791" s="158" t="s">
        <v>270</v>
      </c>
      <c r="Z791" s="158" t="s">
        <v>271</v>
      </c>
      <c r="AA791" s="158" t="s">
        <v>271</v>
      </c>
      <c r="AB791" s="158" t="s">
        <v>271</v>
      </c>
      <c r="AC791" s="158" t="s">
        <v>271</v>
      </c>
      <c r="AD791" s="158" t="s">
        <v>272</v>
      </c>
      <c r="AE791" s="158" t="s">
        <v>273</v>
      </c>
      <c r="AF791" s="158"/>
    </row>
    <row r="792" spans="1:32" s="152" customFormat="1" ht="30.75" customHeight="1" x14ac:dyDescent="0.25">
      <c r="A792" s="164">
        <v>11367</v>
      </c>
      <c r="B792" s="159" t="s">
        <v>2437</v>
      </c>
      <c r="C792" s="159"/>
      <c r="D792" s="159" t="s">
        <v>374</v>
      </c>
      <c r="E792" s="168">
        <v>2</v>
      </c>
      <c r="F792" s="159"/>
      <c r="G792" s="159"/>
      <c r="H792" s="159"/>
      <c r="I792" s="159" t="s">
        <v>2438</v>
      </c>
      <c r="J792" s="159"/>
      <c r="K792" s="159"/>
      <c r="L792" s="159"/>
      <c r="M792" s="158"/>
      <c r="N792" s="158"/>
      <c r="O792" s="158"/>
      <c r="P792" s="158"/>
      <c r="Q792" s="158"/>
      <c r="R792" s="158"/>
      <c r="S792" s="158"/>
      <c r="T792" s="158"/>
      <c r="U792" s="158"/>
      <c r="V792" s="158"/>
      <c r="W792" s="158"/>
      <c r="X792" s="158" t="s">
        <v>269</v>
      </c>
      <c r="Y792" s="158" t="s">
        <v>270</v>
      </c>
      <c r="Z792" s="158" t="s">
        <v>271</v>
      </c>
      <c r="AA792" s="158" t="s">
        <v>271</v>
      </c>
      <c r="AB792" s="158" t="s">
        <v>271</v>
      </c>
      <c r="AC792" s="158" t="s">
        <v>271</v>
      </c>
      <c r="AD792" s="158" t="s">
        <v>272</v>
      </c>
      <c r="AE792" s="158" t="s">
        <v>273</v>
      </c>
      <c r="AF792" s="158"/>
    </row>
    <row r="793" spans="1:32" s="137" customFormat="1" ht="30.75" customHeight="1" x14ac:dyDescent="0.25">
      <c r="A793" s="153">
        <v>11368</v>
      </c>
      <c r="B793" s="155" t="s">
        <v>2439</v>
      </c>
      <c r="C793" s="155" t="s">
        <v>2440</v>
      </c>
      <c r="D793" s="155" t="s">
        <v>374</v>
      </c>
      <c r="E793" s="156">
        <v>2</v>
      </c>
      <c r="F793" s="155" t="s">
        <v>635</v>
      </c>
      <c r="G793" s="155"/>
      <c r="H793" s="155" t="s">
        <v>1158</v>
      </c>
      <c r="I793" s="155"/>
      <c r="J793" s="155"/>
      <c r="K793" s="155"/>
      <c r="L793" s="155"/>
      <c r="M793" s="155" t="s">
        <v>2441</v>
      </c>
      <c r="N793" s="157"/>
      <c r="O793" s="155" t="s">
        <v>2442</v>
      </c>
      <c r="P793" s="155" t="s">
        <v>2443</v>
      </c>
      <c r="Q793" s="155" t="s">
        <v>2444</v>
      </c>
      <c r="R793" s="157"/>
      <c r="S793" s="157"/>
      <c r="T793" s="155" t="s">
        <v>2306</v>
      </c>
      <c r="U793" s="157" t="s">
        <v>287</v>
      </c>
      <c r="V793" s="157"/>
      <c r="W793" s="157"/>
      <c r="X793" s="158" t="s">
        <v>269</v>
      </c>
      <c r="Y793" s="158" t="s">
        <v>270</v>
      </c>
      <c r="Z793" s="158" t="s">
        <v>271</v>
      </c>
      <c r="AA793" s="158" t="s">
        <v>271</v>
      </c>
      <c r="AB793" s="158" t="s">
        <v>271</v>
      </c>
      <c r="AC793" s="158" t="s">
        <v>271</v>
      </c>
      <c r="AD793" s="158" t="s">
        <v>272</v>
      </c>
      <c r="AE793" s="158" t="s">
        <v>273</v>
      </c>
      <c r="AF793" s="157"/>
    </row>
    <row r="794" spans="1:32" s="137" customFormat="1" ht="30.75" customHeight="1" x14ac:dyDescent="0.25">
      <c r="A794" s="160">
        <v>11401</v>
      </c>
      <c r="B794" s="159" t="s">
        <v>2445</v>
      </c>
      <c r="C794" s="159" t="s">
        <v>2446</v>
      </c>
      <c r="D794" s="159" t="s">
        <v>374</v>
      </c>
      <c r="E794" s="168">
        <v>2</v>
      </c>
      <c r="F794" s="159" t="s">
        <v>635</v>
      </c>
      <c r="G794" s="158"/>
      <c r="H794" s="159" t="s">
        <v>2447</v>
      </c>
      <c r="I794" s="159"/>
      <c r="J794" s="159"/>
      <c r="K794" s="159"/>
      <c r="L794" s="155"/>
      <c r="M794" s="157"/>
      <c r="N794" s="157"/>
      <c r="O794" s="157"/>
      <c r="P794" s="157"/>
      <c r="Q794" s="157"/>
      <c r="R794" s="157"/>
      <c r="S794" s="157"/>
      <c r="T794" s="157"/>
      <c r="U794" s="157"/>
      <c r="V794" s="157"/>
      <c r="W794" s="157"/>
      <c r="X794" s="158" t="s">
        <v>329</v>
      </c>
      <c r="Y794" s="158" t="s">
        <v>270</v>
      </c>
      <c r="Z794" s="158">
        <v>54</v>
      </c>
      <c r="AA794" s="158">
        <v>69</v>
      </c>
      <c r="AB794" s="158">
        <v>84</v>
      </c>
      <c r="AC794" s="158">
        <v>85</v>
      </c>
      <c r="AD794" s="158" t="s">
        <v>924</v>
      </c>
      <c r="AE794" s="158" t="s">
        <v>273</v>
      </c>
      <c r="AF794" s="157"/>
    </row>
    <row r="795" spans="1:32" s="137" customFormat="1" ht="30.75" customHeight="1" x14ac:dyDescent="0.25">
      <c r="A795" s="160">
        <v>11402</v>
      </c>
      <c r="B795" s="159" t="s">
        <v>2448</v>
      </c>
      <c r="C795" s="159" t="s">
        <v>2449</v>
      </c>
      <c r="D795" s="159" t="s">
        <v>374</v>
      </c>
      <c r="E795" s="168">
        <v>2</v>
      </c>
      <c r="F795" s="159" t="s">
        <v>635</v>
      </c>
      <c r="G795" s="158"/>
      <c r="H795" s="159" t="s">
        <v>2447</v>
      </c>
      <c r="I795" s="159"/>
      <c r="J795" s="159"/>
      <c r="K795" s="159"/>
      <c r="L795" s="155"/>
      <c r="M795" s="157"/>
      <c r="N795" s="157"/>
      <c r="O795" s="157"/>
      <c r="P795" s="157"/>
      <c r="Q795" s="157"/>
      <c r="R795" s="157"/>
      <c r="S795" s="157"/>
      <c r="T795" s="157"/>
      <c r="U795" s="157"/>
      <c r="V795" s="157"/>
      <c r="W795" s="157"/>
      <c r="X795" s="158" t="s">
        <v>329</v>
      </c>
      <c r="Y795" s="158" t="s">
        <v>270</v>
      </c>
      <c r="Z795" s="158">
        <v>59</v>
      </c>
      <c r="AA795" s="158">
        <v>74</v>
      </c>
      <c r="AB795" s="158">
        <v>89</v>
      </c>
      <c r="AC795" s="158">
        <v>90</v>
      </c>
      <c r="AD795" s="158" t="s">
        <v>924</v>
      </c>
      <c r="AE795" s="158" t="s">
        <v>273</v>
      </c>
      <c r="AF795" s="157"/>
    </row>
    <row r="796" spans="1:32" s="137" customFormat="1" ht="30.75" customHeight="1" x14ac:dyDescent="0.25">
      <c r="A796" s="160">
        <v>11404</v>
      </c>
      <c r="B796" s="159" t="s">
        <v>2450</v>
      </c>
      <c r="C796" s="159" t="s">
        <v>2451</v>
      </c>
      <c r="D796" s="159" t="s">
        <v>374</v>
      </c>
      <c r="E796" s="168">
        <v>2</v>
      </c>
      <c r="F796" s="159" t="s">
        <v>635</v>
      </c>
      <c r="G796" s="158"/>
      <c r="H796" s="159" t="s">
        <v>2447</v>
      </c>
      <c r="I796" s="159"/>
      <c r="J796" s="159"/>
      <c r="K796" s="159"/>
      <c r="L796" s="155"/>
      <c r="M796" s="157"/>
      <c r="N796" s="157"/>
      <c r="O796" s="157"/>
      <c r="P796" s="157"/>
      <c r="Q796" s="157"/>
      <c r="R796" s="157"/>
      <c r="S796" s="157"/>
      <c r="T796" s="157"/>
      <c r="U796" s="157"/>
      <c r="V796" s="157"/>
      <c r="W796" s="157"/>
      <c r="X796" s="158" t="s">
        <v>329</v>
      </c>
      <c r="Y796" s="158" t="s">
        <v>270</v>
      </c>
      <c r="Z796" s="158" t="s">
        <v>271</v>
      </c>
      <c r="AA796" s="158" t="s">
        <v>271</v>
      </c>
      <c r="AB796" s="158" t="s">
        <v>271</v>
      </c>
      <c r="AC796" s="158" t="s">
        <v>271</v>
      </c>
      <c r="AD796" s="158" t="s">
        <v>924</v>
      </c>
      <c r="AE796" s="158" t="s">
        <v>273</v>
      </c>
      <c r="AF796" s="157"/>
    </row>
    <row r="797" spans="1:32" s="137" customFormat="1" ht="30.75" customHeight="1" x14ac:dyDescent="0.25">
      <c r="A797" s="160">
        <v>11406</v>
      </c>
      <c r="B797" s="159" t="s">
        <v>2452</v>
      </c>
      <c r="C797" s="159" t="s">
        <v>2453</v>
      </c>
      <c r="D797" s="159" t="s">
        <v>374</v>
      </c>
      <c r="E797" s="168">
        <v>2</v>
      </c>
      <c r="F797" s="159" t="s">
        <v>635</v>
      </c>
      <c r="G797" s="158" t="s">
        <v>635</v>
      </c>
      <c r="H797" s="159" t="s">
        <v>2454</v>
      </c>
      <c r="I797" s="159"/>
      <c r="J797" s="159"/>
      <c r="K797" s="159"/>
      <c r="L797" s="155"/>
      <c r="M797" s="157"/>
      <c r="N797" s="157"/>
      <c r="O797" s="157"/>
      <c r="P797" s="157"/>
      <c r="Q797" s="157"/>
      <c r="R797" s="157"/>
      <c r="S797" s="157"/>
      <c r="T797" s="157"/>
      <c r="U797" s="157"/>
      <c r="V797" s="157"/>
      <c r="W797" s="157"/>
      <c r="X797" s="158" t="s">
        <v>648</v>
      </c>
      <c r="Y797" s="158">
        <v>0.01</v>
      </c>
      <c r="Z797" s="158">
        <v>54</v>
      </c>
      <c r="AA797" s="158">
        <v>69</v>
      </c>
      <c r="AB797" s="158">
        <v>84</v>
      </c>
      <c r="AC797" s="158">
        <v>85</v>
      </c>
      <c r="AD797" s="158" t="s">
        <v>924</v>
      </c>
      <c r="AE797" s="158" t="s">
        <v>273</v>
      </c>
      <c r="AF797" s="157"/>
    </row>
    <row r="798" spans="1:32" s="137" customFormat="1" ht="30.75" customHeight="1" x14ac:dyDescent="0.25">
      <c r="A798" s="160">
        <v>11407</v>
      </c>
      <c r="B798" s="159" t="s">
        <v>2455</v>
      </c>
      <c r="C798" s="159" t="s">
        <v>2456</v>
      </c>
      <c r="D798" s="159" t="s">
        <v>374</v>
      </c>
      <c r="E798" s="168">
        <v>2</v>
      </c>
      <c r="F798" s="159" t="s">
        <v>635</v>
      </c>
      <c r="G798" s="158" t="s">
        <v>635</v>
      </c>
      <c r="H798" s="159" t="s">
        <v>2457</v>
      </c>
      <c r="I798" s="159"/>
      <c r="J798" s="159"/>
      <c r="K798" s="159"/>
      <c r="L798" s="155"/>
      <c r="M798" s="157"/>
      <c r="N798" s="157"/>
      <c r="O798" s="157"/>
      <c r="P798" s="157"/>
      <c r="Q798" s="157"/>
      <c r="R798" s="157"/>
      <c r="S798" s="157"/>
      <c r="T798" s="157"/>
      <c r="U798" s="157"/>
      <c r="V798" s="157"/>
      <c r="W798" s="157"/>
      <c r="X798" s="158" t="s">
        <v>648</v>
      </c>
      <c r="Y798" s="158">
        <v>0.01</v>
      </c>
      <c r="Z798" s="158">
        <v>54</v>
      </c>
      <c r="AA798" s="158">
        <v>69</v>
      </c>
      <c r="AB798" s="158">
        <v>84</v>
      </c>
      <c r="AC798" s="158">
        <v>85</v>
      </c>
      <c r="AD798" s="158" t="s">
        <v>924</v>
      </c>
      <c r="AE798" s="158" t="s">
        <v>273</v>
      </c>
      <c r="AF798" s="157"/>
    </row>
    <row r="799" spans="1:32" s="137" customFormat="1" ht="30.75" customHeight="1" x14ac:dyDescent="0.25">
      <c r="A799" s="160">
        <v>11408</v>
      </c>
      <c r="B799" s="159" t="s">
        <v>2458</v>
      </c>
      <c r="C799" s="159" t="s">
        <v>2459</v>
      </c>
      <c r="D799" s="159" t="s">
        <v>374</v>
      </c>
      <c r="E799" s="168">
        <v>2</v>
      </c>
      <c r="F799" s="159" t="s">
        <v>635</v>
      </c>
      <c r="G799" s="158"/>
      <c r="H799" s="159" t="s">
        <v>2447</v>
      </c>
      <c r="I799" s="159"/>
      <c r="J799" s="159"/>
      <c r="K799" s="159"/>
      <c r="L799" s="155"/>
      <c r="M799" s="157"/>
      <c r="N799" s="157"/>
      <c r="O799" s="157"/>
      <c r="P799" s="157"/>
      <c r="Q799" s="157"/>
      <c r="R799" s="157"/>
      <c r="S799" s="157"/>
      <c r="T799" s="157"/>
      <c r="U799" s="157"/>
      <c r="V799" s="157"/>
      <c r="W799" s="157"/>
      <c r="X799" s="158" t="s">
        <v>329</v>
      </c>
      <c r="Y799" s="158" t="s">
        <v>270</v>
      </c>
      <c r="Z799" s="158">
        <v>54</v>
      </c>
      <c r="AA799" s="158">
        <v>69</v>
      </c>
      <c r="AB799" s="158">
        <v>84</v>
      </c>
      <c r="AC799" s="158">
        <v>85</v>
      </c>
      <c r="AD799" s="158" t="s">
        <v>924</v>
      </c>
      <c r="AE799" s="158" t="s">
        <v>273</v>
      </c>
      <c r="AF799" s="157"/>
    </row>
    <row r="800" spans="1:32" s="137" customFormat="1" ht="30.75" customHeight="1" x14ac:dyDescent="0.25">
      <c r="A800" s="160">
        <v>11409</v>
      </c>
      <c r="B800" s="159" t="s">
        <v>2460</v>
      </c>
      <c r="C800" s="155" t="s">
        <v>2461</v>
      </c>
      <c r="D800" s="159" t="s">
        <v>374</v>
      </c>
      <c r="E800" s="168">
        <v>2</v>
      </c>
      <c r="F800" s="159" t="s">
        <v>635</v>
      </c>
      <c r="G800" s="158"/>
      <c r="H800" s="159" t="s">
        <v>2447</v>
      </c>
      <c r="I800" s="159"/>
      <c r="J800" s="159"/>
      <c r="K800" s="159"/>
      <c r="L800" s="155"/>
      <c r="M800" s="158" t="s">
        <v>2462</v>
      </c>
      <c r="N800" s="157"/>
      <c r="O800" s="157"/>
      <c r="P800" s="157"/>
      <c r="Q800" s="157"/>
      <c r="R800" s="157"/>
      <c r="S800" s="157"/>
      <c r="T800" s="157"/>
      <c r="U800" s="157"/>
      <c r="V800" s="157"/>
      <c r="W800" s="157" t="s">
        <v>414</v>
      </c>
      <c r="X800" s="158" t="s">
        <v>329</v>
      </c>
      <c r="Y800" s="158" t="s">
        <v>270</v>
      </c>
      <c r="Z800" s="158" t="s">
        <v>271</v>
      </c>
      <c r="AA800" s="158" t="s">
        <v>271</v>
      </c>
      <c r="AB800" s="158" t="s">
        <v>271</v>
      </c>
      <c r="AC800" s="158" t="s">
        <v>271</v>
      </c>
      <c r="AD800" s="158" t="s">
        <v>924</v>
      </c>
      <c r="AE800" s="158" t="s">
        <v>273</v>
      </c>
      <c r="AF800" s="157"/>
    </row>
    <row r="801" spans="1:32" s="137" customFormat="1" ht="30.75" customHeight="1" x14ac:dyDescent="0.25">
      <c r="A801" s="160">
        <v>11412</v>
      </c>
      <c r="B801" s="155" t="s">
        <v>2463</v>
      </c>
      <c r="C801" s="155" t="s">
        <v>2464</v>
      </c>
      <c r="D801" s="159" t="s">
        <v>374</v>
      </c>
      <c r="E801" s="168">
        <v>2</v>
      </c>
      <c r="F801" s="159" t="s">
        <v>635</v>
      </c>
      <c r="G801" s="158"/>
      <c r="H801" s="159" t="s">
        <v>2447</v>
      </c>
      <c r="I801" s="159"/>
      <c r="J801" s="159"/>
      <c r="K801" s="159"/>
      <c r="L801" s="155"/>
      <c r="M801" s="159" t="s">
        <v>2465</v>
      </c>
      <c r="N801" s="158"/>
      <c r="O801" s="159" t="s">
        <v>1239</v>
      </c>
      <c r="P801" s="159" t="s">
        <v>1240</v>
      </c>
      <c r="Q801" s="159" t="s">
        <v>1241</v>
      </c>
      <c r="R801" s="158"/>
      <c r="S801" s="158"/>
      <c r="T801" s="159" t="s">
        <v>2466</v>
      </c>
      <c r="U801" s="158" t="s">
        <v>287</v>
      </c>
      <c r="V801" s="158"/>
      <c r="W801" s="158"/>
      <c r="X801" s="158" t="s">
        <v>329</v>
      </c>
      <c r="Y801" s="158" t="s">
        <v>270</v>
      </c>
      <c r="Z801" s="158">
        <v>54</v>
      </c>
      <c r="AA801" s="158">
        <v>69</v>
      </c>
      <c r="AB801" s="158">
        <v>84</v>
      </c>
      <c r="AC801" s="158">
        <v>85</v>
      </c>
      <c r="AD801" s="158" t="s">
        <v>924</v>
      </c>
      <c r="AE801" s="158" t="s">
        <v>273</v>
      </c>
      <c r="AF801" s="157"/>
    </row>
    <row r="802" spans="1:32" s="137" customFormat="1" ht="30.75" customHeight="1" x14ac:dyDescent="0.25">
      <c r="A802" s="160">
        <v>11413</v>
      </c>
      <c r="B802" s="159" t="s">
        <v>2467</v>
      </c>
      <c r="C802" s="159" t="s">
        <v>2468</v>
      </c>
      <c r="D802" s="159" t="s">
        <v>374</v>
      </c>
      <c r="E802" s="168">
        <v>2</v>
      </c>
      <c r="F802" s="159" t="s">
        <v>635</v>
      </c>
      <c r="G802" s="158"/>
      <c r="H802" s="159" t="s">
        <v>2447</v>
      </c>
      <c r="I802" s="159"/>
      <c r="J802" s="159"/>
      <c r="K802" s="159"/>
      <c r="L802" s="155"/>
      <c r="M802" s="157"/>
      <c r="N802" s="157"/>
      <c r="O802" s="157"/>
      <c r="P802" s="157"/>
      <c r="Q802" s="157"/>
      <c r="R802" s="157"/>
      <c r="S802" s="157"/>
      <c r="T802" s="157"/>
      <c r="U802" s="157"/>
      <c r="V802" s="157"/>
      <c r="W802" s="157"/>
      <c r="X802" s="158" t="s">
        <v>676</v>
      </c>
      <c r="Y802" s="158">
        <v>0.01</v>
      </c>
      <c r="Z802" s="158" t="s">
        <v>271</v>
      </c>
      <c r="AA802" s="158" t="s">
        <v>271</v>
      </c>
      <c r="AB802" s="158" t="s">
        <v>271</v>
      </c>
      <c r="AC802" s="158" t="s">
        <v>271</v>
      </c>
      <c r="AD802" s="158" t="s">
        <v>924</v>
      </c>
      <c r="AE802" s="158" t="s">
        <v>273</v>
      </c>
      <c r="AF802" s="157"/>
    </row>
    <row r="803" spans="1:32" s="137" customFormat="1" ht="30.75" customHeight="1" x14ac:dyDescent="0.25">
      <c r="A803" s="160">
        <v>11415</v>
      </c>
      <c r="B803" s="159" t="s">
        <v>2469</v>
      </c>
      <c r="C803" s="159" t="s">
        <v>2470</v>
      </c>
      <c r="D803" s="159" t="s">
        <v>374</v>
      </c>
      <c r="E803" s="168">
        <v>2</v>
      </c>
      <c r="F803" s="159" t="s">
        <v>635</v>
      </c>
      <c r="G803" s="158" t="s">
        <v>635</v>
      </c>
      <c r="H803" s="159" t="s">
        <v>2471</v>
      </c>
      <c r="I803" s="159"/>
      <c r="J803" s="159"/>
      <c r="K803" s="159"/>
      <c r="L803" s="155"/>
      <c r="M803" s="157"/>
      <c r="N803" s="157"/>
      <c r="O803" s="157"/>
      <c r="P803" s="157"/>
      <c r="Q803" s="157"/>
      <c r="R803" s="157"/>
      <c r="S803" s="157"/>
      <c r="T803" s="157"/>
      <c r="U803" s="157"/>
      <c r="V803" s="157"/>
      <c r="W803" s="157"/>
      <c r="X803" s="158" t="s">
        <v>329</v>
      </c>
      <c r="Y803" s="158" t="s">
        <v>270</v>
      </c>
      <c r="Z803" s="158" t="s">
        <v>271</v>
      </c>
      <c r="AA803" s="158" t="s">
        <v>271</v>
      </c>
      <c r="AB803" s="158" t="s">
        <v>271</v>
      </c>
      <c r="AC803" s="158" t="s">
        <v>271</v>
      </c>
      <c r="AD803" s="158" t="s">
        <v>924</v>
      </c>
      <c r="AE803" s="158" t="s">
        <v>273</v>
      </c>
      <c r="AF803" s="157"/>
    </row>
    <row r="804" spans="1:32" s="137" customFormat="1" ht="30.75" customHeight="1" x14ac:dyDescent="0.25">
      <c r="A804" s="160">
        <v>11416</v>
      </c>
      <c r="B804" s="159" t="s">
        <v>2472</v>
      </c>
      <c r="C804" s="159" t="s">
        <v>2473</v>
      </c>
      <c r="D804" s="159" t="s">
        <v>374</v>
      </c>
      <c r="E804" s="168">
        <v>2</v>
      </c>
      <c r="F804" s="159" t="s">
        <v>635</v>
      </c>
      <c r="G804" s="158"/>
      <c r="H804" s="159" t="s">
        <v>2447</v>
      </c>
      <c r="I804" s="159"/>
      <c r="J804" s="159"/>
      <c r="K804" s="159"/>
      <c r="L804" s="155"/>
      <c r="M804" s="157"/>
      <c r="N804" s="157"/>
      <c r="O804" s="157"/>
      <c r="P804" s="157"/>
      <c r="Q804" s="157"/>
      <c r="R804" s="157"/>
      <c r="S804" s="157"/>
      <c r="T804" s="157"/>
      <c r="U804" s="157"/>
      <c r="V804" s="157"/>
      <c r="W804" s="157"/>
      <c r="X804" s="158" t="s">
        <v>676</v>
      </c>
      <c r="Y804" s="158">
        <v>0.01</v>
      </c>
      <c r="Z804" s="158" t="s">
        <v>271</v>
      </c>
      <c r="AA804" s="158" t="s">
        <v>271</v>
      </c>
      <c r="AB804" s="158" t="s">
        <v>271</v>
      </c>
      <c r="AC804" s="158" t="s">
        <v>271</v>
      </c>
      <c r="AD804" s="158" t="s">
        <v>924</v>
      </c>
      <c r="AE804" s="158" t="s">
        <v>273</v>
      </c>
      <c r="AF804" s="157"/>
    </row>
    <row r="805" spans="1:32" s="137" customFormat="1" ht="30.75" customHeight="1" x14ac:dyDescent="0.25">
      <c r="A805" s="160">
        <v>11417</v>
      </c>
      <c r="B805" s="159" t="s">
        <v>2474</v>
      </c>
      <c r="C805" s="159" t="s">
        <v>2475</v>
      </c>
      <c r="D805" s="159" t="s">
        <v>374</v>
      </c>
      <c r="E805" s="175">
        <v>2</v>
      </c>
      <c r="F805" s="158" t="s">
        <v>635</v>
      </c>
      <c r="G805" s="158" t="s">
        <v>635</v>
      </c>
      <c r="H805" s="159" t="s">
        <v>2471</v>
      </c>
      <c r="I805" s="159"/>
      <c r="J805" s="159"/>
      <c r="K805" s="159"/>
      <c r="L805" s="155"/>
      <c r="M805" s="157"/>
      <c r="N805" s="157"/>
      <c r="O805" s="157"/>
      <c r="P805" s="157"/>
      <c r="Q805" s="157"/>
      <c r="R805" s="157"/>
      <c r="S805" s="157"/>
      <c r="T805" s="157"/>
      <c r="U805" s="157"/>
      <c r="V805" s="157"/>
      <c r="W805" s="157"/>
      <c r="X805" s="158" t="s">
        <v>329</v>
      </c>
      <c r="Y805" s="158" t="s">
        <v>270</v>
      </c>
      <c r="Z805" s="158">
        <v>54</v>
      </c>
      <c r="AA805" s="158">
        <v>69</v>
      </c>
      <c r="AB805" s="158">
        <v>84</v>
      </c>
      <c r="AC805" s="158">
        <v>85</v>
      </c>
      <c r="AD805" s="158" t="s">
        <v>924</v>
      </c>
      <c r="AE805" s="158" t="s">
        <v>273</v>
      </c>
      <c r="AF805" s="157"/>
    </row>
    <row r="806" spans="1:32" s="137" customFormat="1" ht="30.75" customHeight="1" x14ac:dyDescent="0.25">
      <c r="A806" s="160">
        <v>11419</v>
      </c>
      <c r="B806" s="155" t="s">
        <v>2476</v>
      </c>
      <c r="C806" s="159" t="s">
        <v>2477</v>
      </c>
      <c r="D806" s="159" t="s">
        <v>374</v>
      </c>
      <c r="E806" s="168">
        <v>2</v>
      </c>
      <c r="F806" s="159" t="s">
        <v>635</v>
      </c>
      <c r="G806" s="158"/>
      <c r="H806" s="159" t="s">
        <v>2447</v>
      </c>
      <c r="I806" s="159"/>
      <c r="J806" s="159"/>
      <c r="K806" s="159"/>
      <c r="L806" s="155"/>
      <c r="M806" s="157"/>
      <c r="N806" s="157"/>
      <c r="O806" s="157"/>
      <c r="P806" s="157"/>
      <c r="Q806" s="157"/>
      <c r="R806" s="157"/>
      <c r="S806" s="157"/>
      <c r="T806" s="157"/>
      <c r="U806" s="157"/>
      <c r="V806" s="157"/>
      <c r="W806" s="157"/>
      <c r="X806" s="158" t="s">
        <v>329</v>
      </c>
      <c r="Y806" s="158" t="s">
        <v>270</v>
      </c>
      <c r="Z806" s="158" t="s">
        <v>271</v>
      </c>
      <c r="AA806" s="158" t="s">
        <v>271</v>
      </c>
      <c r="AB806" s="158" t="s">
        <v>271</v>
      </c>
      <c r="AC806" s="158" t="s">
        <v>271</v>
      </c>
      <c r="AD806" s="158" t="s">
        <v>924</v>
      </c>
      <c r="AE806" s="158" t="s">
        <v>273</v>
      </c>
      <c r="AF806" s="157"/>
    </row>
    <row r="807" spans="1:32" s="137" customFormat="1" ht="30.75" customHeight="1" x14ac:dyDescent="0.25">
      <c r="A807" s="160">
        <v>11420</v>
      </c>
      <c r="B807" s="155" t="s">
        <v>2478</v>
      </c>
      <c r="C807" s="159" t="s">
        <v>2479</v>
      </c>
      <c r="D807" s="159" t="s">
        <v>374</v>
      </c>
      <c r="E807" s="168">
        <v>2</v>
      </c>
      <c r="F807" s="159" t="s">
        <v>635</v>
      </c>
      <c r="G807" s="158"/>
      <c r="H807" s="159" t="s">
        <v>2447</v>
      </c>
      <c r="I807" s="159"/>
      <c r="J807" s="159"/>
      <c r="K807" s="159"/>
      <c r="L807" s="155"/>
      <c r="M807" s="157"/>
      <c r="N807" s="157"/>
      <c r="O807" s="157"/>
      <c r="P807" s="157"/>
      <c r="Q807" s="157"/>
      <c r="R807" s="157"/>
      <c r="S807" s="157"/>
      <c r="T807" s="157"/>
      <c r="U807" s="157"/>
      <c r="V807" s="157"/>
      <c r="W807" s="157"/>
      <c r="X807" s="158" t="s">
        <v>329</v>
      </c>
      <c r="Y807" s="158" t="s">
        <v>270</v>
      </c>
      <c r="Z807" s="158" t="s">
        <v>271</v>
      </c>
      <c r="AA807" s="158" t="s">
        <v>271</v>
      </c>
      <c r="AB807" s="158" t="s">
        <v>271</v>
      </c>
      <c r="AC807" s="158" t="s">
        <v>271</v>
      </c>
      <c r="AD807" s="158" t="s">
        <v>924</v>
      </c>
      <c r="AE807" s="158" t="s">
        <v>273</v>
      </c>
      <c r="AF807" s="157"/>
    </row>
    <row r="808" spans="1:32" s="137" customFormat="1" ht="30.75" customHeight="1" x14ac:dyDescent="0.25">
      <c r="A808" s="160">
        <v>11421</v>
      </c>
      <c r="B808" s="159" t="s">
        <v>2480</v>
      </c>
      <c r="C808" s="159" t="s">
        <v>2481</v>
      </c>
      <c r="D808" s="159" t="s">
        <v>374</v>
      </c>
      <c r="E808" s="175">
        <v>2</v>
      </c>
      <c r="F808" s="158" t="s">
        <v>635</v>
      </c>
      <c r="G808" s="163"/>
      <c r="H808" s="159" t="s">
        <v>2447</v>
      </c>
      <c r="I808" s="159" t="s">
        <v>2393</v>
      </c>
      <c r="J808" s="159"/>
      <c r="K808" s="159"/>
      <c r="L808" s="155"/>
      <c r="M808" s="157"/>
      <c r="N808" s="157"/>
      <c r="O808" s="157"/>
      <c r="P808" s="157"/>
      <c r="Q808" s="157"/>
      <c r="R808" s="157"/>
      <c r="S808" s="157"/>
      <c r="T808" s="157"/>
      <c r="U808" s="157"/>
      <c r="V808" s="157"/>
      <c r="W808" s="157"/>
      <c r="X808" s="158" t="s">
        <v>329</v>
      </c>
      <c r="Y808" s="158" t="s">
        <v>270</v>
      </c>
      <c r="Z808" s="158" t="s">
        <v>271</v>
      </c>
      <c r="AA808" s="158" t="s">
        <v>271</v>
      </c>
      <c r="AB808" s="158" t="s">
        <v>271</v>
      </c>
      <c r="AC808" s="158" t="s">
        <v>271</v>
      </c>
      <c r="AD808" s="158" t="s">
        <v>924</v>
      </c>
      <c r="AE808" s="158" t="s">
        <v>273</v>
      </c>
      <c r="AF808" s="157"/>
    </row>
    <row r="809" spans="1:32" s="137" customFormat="1" ht="30.75" customHeight="1" x14ac:dyDescent="0.25">
      <c r="A809" s="160">
        <v>11423</v>
      </c>
      <c r="B809" s="159" t="s">
        <v>2482</v>
      </c>
      <c r="C809" s="159" t="s">
        <v>2483</v>
      </c>
      <c r="D809" s="159" t="s">
        <v>374</v>
      </c>
      <c r="E809" s="168">
        <v>2</v>
      </c>
      <c r="F809" s="159"/>
      <c r="G809" s="158" t="s">
        <v>635</v>
      </c>
      <c r="H809" s="159" t="s">
        <v>1230</v>
      </c>
      <c r="I809" s="159"/>
      <c r="J809" s="159"/>
      <c r="K809" s="159"/>
      <c r="L809" s="155"/>
      <c r="M809" s="157"/>
      <c r="N809" s="157"/>
      <c r="O809" s="157"/>
      <c r="P809" s="157"/>
      <c r="Q809" s="157"/>
      <c r="R809" s="157"/>
      <c r="S809" s="157"/>
      <c r="T809" s="157"/>
      <c r="U809" s="157"/>
      <c r="V809" s="157"/>
      <c r="W809" s="157"/>
      <c r="X809" s="158" t="s">
        <v>676</v>
      </c>
      <c r="Y809" s="158" t="s">
        <v>270</v>
      </c>
      <c r="Z809" s="158" t="s">
        <v>271</v>
      </c>
      <c r="AA809" s="158" t="s">
        <v>271</v>
      </c>
      <c r="AB809" s="158" t="s">
        <v>271</v>
      </c>
      <c r="AC809" s="158" t="s">
        <v>271</v>
      </c>
      <c r="AD809" s="158" t="s">
        <v>272</v>
      </c>
      <c r="AE809" s="158" t="s">
        <v>273</v>
      </c>
      <c r="AF809" s="157"/>
    </row>
    <row r="810" spans="1:32" s="137" customFormat="1" ht="30.75" customHeight="1" x14ac:dyDescent="0.25">
      <c r="A810" s="160">
        <v>11501</v>
      </c>
      <c r="B810" s="159" t="s">
        <v>2484</v>
      </c>
      <c r="C810" s="159" t="s">
        <v>2485</v>
      </c>
      <c r="D810" s="159" t="s">
        <v>374</v>
      </c>
      <c r="E810" s="175">
        <v>2</v>
      </c>
      <c r="F810" s="158" t="s">
        <v>635</v>
      </c>
      <c r="G810" s="163"/>
      <c r="H810" s="159" t="s">
        <v>746</v>
      </c>
      <c r="I810" s="159"/>
      <c r="J810" s="159"/>
      <c r="K810" s="155"/>
      <c r="L810" s="155" t="s">
        <v>2486</v>
      </c>
      <c r="M810" s="157"/>
      <c r="N810" s="157"/>
      <c r="O810" s="157"/>
      <c r="P810" s="157"/>
      <c r="Q810" s="157"/>
      <c r="R810" s="157"/>
      <c r="S810" s="157"/>
      <c r="T810" s="157"/>
      <c r="U810" s="157"/>
      <c r="V810" s="157"/>
      <c r="W810" s="157"/>
      <c r="X810" s="158" t="s">
        <v>329</v>
      </c>
      <c r="Y810" s="158" t="s">
        <v>270</v>
      </c>
      <c r="Z810" s="158">
        <v>54</v>
      </c>
      <c r="AA810" s="158">
        <v>69</v>
      </c>
      <c r="AB810" s="158">
        <v>84</v>
      </c>
      <c r="AC810" s="158">
        <v>85</v>
      </c>
      <c r="AD810" s="158" t="s">
        <v>924</v>
      </c>
      <c r="AE810" s="158" t="s">
        <v>273</v>
      </c>
      <c r="AF810" s="157"/>
    </row>
    <row r="811" spans="1:32" s="137" customFormat="1" ht="30.75" customHeight="1" x14ac:dyDescent="0.25">
      <c r="A811" s="160">
        <v>11502</v>
      </c>
      <c r="B811" s="159" t="s">
        <v>2487</v>
      </c>
      <c r="C811" s="159" t="s">
        <v>2488</v>
      </c>
      <c r="D811" s="159" t="s">
        <v>374</v>
      </c>
      <c r="E811" s="175">
        <v>2</v>
      </c>
      <c r="F811" s="158" t="s">
        <v>635</v>
      </c>
      <c r="G811" s="163"/>
      <c r="H811" s="159" t="s">
        <v>746</v>
      </c>
      <c r="I811" s="159"/>
      <c r="J811" s="159"/>
      <c r="K811" s="155"/>
      <c r="L811" s="155"/>
      <c r="M811" s="157"/>
      <c r="N811" s="157"/>
      <c r="O811" s="157"/>
      <c r="P811" s="157"/>
      <c r="Q811" s="157"/>
      <c r="R811" s="157"/>
      <c r="S811" s="157"/>
      <c r="T811" s="157"/>
      <c r="U811" s="157"/>
      <c r="V811" s="157"/>
      <c r="W811" s="157"/>
      <c r="X811" s="158" t="s">
        <v>329</v>
      </c>
      <c r="Y811" s="158" t="s">
        <v>270</v>
      </c>
      <c r="Z811" s="158">
        <v>54</v>
      </c>
      <c r="AA811" s="158">
        <v>69</v>
      </c>
      <c r="AB811" s="158">
        <v>84</v>
      </c>
      <c r="AC811" s="158">
        <v>85</v>
      </c>
      <c r="AD811" s="158" t="s">
        <v>924</v>
      </c>
      <c r="AE811" s="158" t="s">
        <v>273</v>
      </c>
      <c r="AF811" s="157"/>
    </row>
    <row r="812" spans="1:32" s="137" customFormat="1" ht="30.75" customHeight="1" x14ac:dyDescent="0.25">
      <c r="A812" s="160">
        <v>11504</v>
      </c>
      <c r="B812" s="159" t="s">
        <v>2489</v>
      </c>
      <c r="C812" s="159" t="s">
        <v>2490</v>
      </c>
      <c r="D812" s="159" t="s">
        <v>374</v>
      </c>
      <c r="E812" s="175">
        <v>2</v>
      </c>
      <c r="F812" s="158" t="s">
        <v>635</v>
      </c>
      <c r="G812" s="163"/>
      <c r="H812" s="159" t="s">
        <v>746</v>
      </c>
      <c r="I812" s="159"/>
      <c r="J812" s="159"/>
      <c r="K812" s="155"/>
      <c r="L812" s="155" t="s">
        <v>2491</v>
      </c>
      <c r="M812" s="157"/>
      <c r="N812" s="157"/>
      <c r="O812" s="157"/>
      <c r="P812" s="157"/>
      <c r="Q812" s="157"/>
      <c r="R812" s="157"/>
      <c r="S812" s="157"/>
      <c r="T812" s="157"/>
      <c r="U812" s="157"/>
      <c r="V812" s="157"/>
      <c r="W812" s="157"/>
      <c r="X812" s="158" t="s">
        <v>329</v>
      </c>
      <c r="Y812" s="158" t="s">
        <v>270</v>
      </c>
      <c r="Z812" s="158">
        <v>54</v>
      </c>
      <c r="AA812" s="158">
        <v>69</v>
      </c>
      <c r="AB812" s="158">
        <v>84</v>
      </c>
      <c r="AC812" s="158">
        <v>85</v>
      </c>
      <c r="AD812" s="158" t="s">
        <v>924</v>
      </c>
      <c r="AE812" s="158" t="s">
        <v>273</v>
      </c>
      <c r="AF812" s="157"/>
    </row>
    <row r="813" spans="1:32" s="137" customFormat="1" ht="30.75" customHeight="1" x14ac:dyDescent="0.25">
      <c r="A813" s="160">
        <v>11505</v>
      </c>
      <c r="B813" s="159" t="s">
        <v>2492</v>
      </c>
      <c r="C813" s="159" t="s">
        <v>2493</v>
      </c>
      <c r="D813" s="159" t="s">
        <v>374</v>
      </c>
      <c r="E813" s="175">
        <v>2</v>
      </c>
      <c r="F813" s="158" t="s">
        <v>635</v>
      </c>
      <c r="G813" s="158" t="s">
        <v>635</v>
      </c>
      <c r="H813" s="155" t="s">
        <v>2494</v>
      </c>
      <c r="I813" s="159"/>
      <c r="J813" s="159"/>
      <c r="K813" s="155"/>
      <c r="L813" s="155"/>
      <c r="M813" s="185" t="s">
        <v>2495</v>
      </c>
      <c r="N813" s="157"/>
      <c r="O813" s="155" t="s">
        <v>1361</v>
      </c>
      <c r="P813" s="155" t="s">
        <v>1362</v>
      </c>
      <c r="Q813" s="155" t="s">
        <v>1363</v>
      </c>
      <c r="R813" s="162">
        <v>45219</v>
      </c>
      <c r="S813" s="157"/>
      <c r="T813" s="157"/>
      <c r="U813" s="157"/>
      <c r="V813" s="157"/>
      <c r="W813" s="157"/>
      <c r="X813" s="158" t="s">
        <v>329</v>
      </c>
      <c r="Y813" s="158" t="s">
        <v>270</v>
      </c>
      <c r="Z813" s="158">
        <v>54</v>
      </c>
      <c r="AA813" s="158">
        <v>69</v>
      </c>
      <c r="AB813" s="158">
        <v>84</v>
      </c>
      <c r="AC813" s="158">
        <v>85</v>
      </c>
      <c r="AD813" s="158" t="s">
        <v>924</v>
      </c>
      <c r="AE813" s="158" t="s">
        <v>273</v>
      </c>
      <c r="AF813" s="157"/>
    </row>
    <row r="814" spans="1:32" s="137" customFormat="1" ht="30.75" customHeight="1" x14ac:dyDescent="0.25">
      <c r="A814" s="160">
        <v>11506</v>
      </c>
      <c r="B814" s="159" t="s">
        <v>2496</v>
      </c>
      <c r="C814" s="159" t="s">
        <v>2497</v>
      </c>
      <c r="D814" s="159" t="s">
        <v>374</v>
      </c>
      <c r="E814" s="175">
        <v>2</v>
      </c>
      <c r="F814" s="158" t="s">
        <v>635</v>
      </c>
      <c r="G814" s="163"/>
      <c r="H814" s="159" t="s">
        <v>746</v>
      </c>
      <c r="I814" s="159"/>
      <c r="J814" s="159"/>
      <c r="K814" s="155"/>
      <c r="L814" s="155"/>
      <c r="M814" s="157"/>
      <c r="N814" s="157"/>
      <c r="O814" s="157"/>
      <c r="P814" s="157"/>
      <c r="Q814" s="157"/>
      <c r="R814" s="157"/>
      <c r="S814" s="157"/>
      <c r="T814" s="157"/>
      <c r="U814" s="157"/>
      <c r="V814" s="157"/>
      <c r="W814" s="157"/>
      <c r="X814" s="158" t="s">
        <v>329</v>
      </c>
      <c r="Y814" s="158" t="s">
        <v>270</v>
      </c>
      <c r="Z814" s="158" t="s">
        <v>271</v>
      </c>
      <c r="AA814" s="158" t="s">
        <v>271</v>
      </c>
      <c r="AB814" s="158" t="s">
        <v>271</v>
      </c>
      <c r="AC814" s="158" t="s">
        <v>271</v>
      </c>
      <c r="AD814" s="158" t="s">
        <v>924</v>
      </c>
      <c r="AE814" s="158" t="s">
        <v>273</v>
      </c>
      <c r="AF814" s="157"/>
    </row>
    <row r="815" spans="1:32" s="137" customFormat="1" ht="30.75" customHeight="1" x14ac:dyDescent="0.25">
      <c r="A815" s="160">
        <v>11508</v>
      </c>
      <c r="B815" s="159" t="s">
        <v>2498</v>
      </c>
      <c r="C815" s="159" t="s">
        <v>2499</v>
      </c>
      <c r="D815" s="159" t="s">
        <v>374</v>
      </c>
      <c r="E815" s="175">
        <v>2</v>
      </c>
      <c r="F815" s="158" t="s">
        <v>635</v>
      </c>
      <c r="G815" s="163"/>
      <c r="H815" s="159" t="s">
        <v>279</v>
      </c>
      <c r="I815" s="159"/>
      <c r="J815" s="159"/>
      <c r="K815" s="155"/>
      <c r="L815" s="155"/>
      <c r="M815" s="157"/>
      <c r="N815" s="157"/>
      <c r="O815" s="157"/>
      <c r="P815" s="157"/>
      <c r="Q815" s="157"/>
      <c r="R815" s="157"/>
      <c r="S815" s="157"/>
      <c r="T815" s="157"/>
      <c r="U815" s="157"/>
      <c r="V815" s="157"/>
      <c r="W815" s="157"/>
      <c r="X815" s="158" t="s">
        <v>329</v>
      </c>
      <c r="Y815" s="158" t="s">
        <v>270</v>
      </c>
      <c r="Z815" s="158">
        <v>54</v>
      </c>
      <c r="AA815" s="158">
        <v>69</v>
      </c>
      <c r="AB815" s="158">
        <v>84</v>
      </c>
      <c r="AC815" s="158">
        <v>85</v>
      </c>
      <c r="AD815" s="158" t="s">
        <v>924</v>
      </c>
      <c r="AE815" s="158" t="s">
        <v>273</v>
      </c>
      <c r="AF815" s="157"/>
    </row>
    <row r="816" spans="1:32" s="137" customFormat="1" ht="30.75" customHeight="1" x14ac:dyDescent="0.25">
      <c r="A816" s="160">
        <v>11509</v>
      </c>
      <c r="B816" s="159" t="s">
        <v>2500</v>
      </c>
      <c r="C816" s="159" t="s">
        <v>2501</v>
      </c>
      <c r="D816" s="159" t="s">
        <v>374</v>
      </c>
      <c r="E816" s="175">
        <v>2</v>
      </c>
      <c r="F816" s="158" t="s">
        <v>635</v>
      </c>
      <c r="G816" s="163"/>
      <c r="H816" s="159" t="s">
        <v>279</v>
      </c>
      <c r="I816" s="159"/>
      <c r="J816" s="159"/>
      <c r="K816" s="155"/>
      <c r="L816" s="155"/>
      <c r="M816" s="157"/>
      <c r="N816" s="157"/>
      <c r="O816" s="157"/>
      <c r="P816" s="157"/>
      <c r="Q816" s="157"/>
      <c r="R816" s="157"/>
      <c r="S816" s="157"/>
      <c r="T816" s="157"/>
      <c r="U816" s="157"/>
      <c r="V816" s="157"/>
      <c r="W816" s="157"/>
      <c r="X816" s="158" t="s">
        <v>329</v>
      </c>
      <c r="Y816" s="158" t="s">
        <v>270</v>
      </c>
      <c r="Z816" s="158">
        <v>54</v>
      </c>
      <c r="AA816" s="158">
        <v>69</v>
      </c>
      <c r="AB816" s="158">
        <v>84</v>
      </c>
      <c r="AC816" s="158">
        <v>85</v>
      </c>
      <c r="AD816" s="158" t="s">
        <v>924</v>
      </c>
      <c r="AE816" s="158" t="s">
        <v>273</v>
      </c>
      <c r="AF816" s="157"/>
    </row>
    <row r="817" spans="1:32" s="137" customFormat="1" ht="30.75" customHeight="1" x14ac:dyDescent="0.25">
      <c r="A817" s="160">
        <v>11510</v>
      </c>
      <c r="B817" s="159" t="s">
        <v>2502</v>
      </c>
      <c r="C817" s="159" t="s">
        <v>2503</v>
      </c>
      <c r="D817" s="159" t="s">
        <v>374</v>
      </c>
      <c r="E817" s="175">
        <v>2</v>
      </c>
      <c r="F817" s="158" t="s">
        <v>635</v>
      </c>
      <c r="G817" s="163"/>
      <c r="H817" s="159" t="s">
        <v>279</v>
      </c>
      <c r="I817" s="159" t="s">
        <v>279</v>
      </c>
      <c r="J817" s="159" t="s">
        <v>279</v>
      </c>
      <c r="K817" s="159"/>
      <c r="L817" s="155"/>
      <c r="M817" s="157"/>
      <c r="N817" s="157"/>
      <c r="O817" s="157"/>
      <c r="P817" s="157"/>
      <c r="Q817" s="157"/>
      <c r="R817" s="157"/>
      <c r="S817" s="157"/>
      <c r="T817" s="157"/>
      <c r="U817" s="157"/>
      <c r="V817" s="157"/>
      <c r="W817" s="157"/>
      <c r="X817" s="158" t="s">
        <v>329</v>
      </c>
      <c r="Y817" s="158" t="s">
        <v>270</v>
      </c>
      <c r="Z817" s="158">
        <v>54</v>
      </c>
      <c r="AA817" s="158">
        <v>69</v>
      </c>
      <c r="AB817" s="158">
        <v>84</v>
      </c>
      <c r="AC817" s="158">
        <v>85</v>
      </c>
      <c r="AD817" s="158" t="s">
        <v>924</v>
      </c>
      <c r="AE817" s="158" t="s">
        <v>273</v>
      </c>
      <c r="AF817" s="157"/>
    </row>
    <row r="818" spans="1:32" s="137" customFormat="1" ht="30.75" customHeight="1" x14ac:dyDescent="0.25">
      <c r="A818" s="160">
        <v>11511</v>
      </c>
      <c r="B818" s="159" t="s">
        <v>2504</v>
      </c>
      <c r="C818" s="159" t="s">
        <v>2505</v>
      </c>
      <c r="D818" s="159" t="s">
        <v>374</v>
      </c>
      <c r="E818" s="175">
        <v>2</v>
      </c>
      <c r="F818" s="158" t="s">
        <v>635</v>
      </c>
      <c r="G818" s="163"/>
      <c r="H818" s="159" t="s">
        <v>279</v>
      </c>
      <c r="I818" s="159"/>
      <c r="J818" s="159"/>
      <c r="K818" s="155"/>
      <c r="L818" s="155"/>
      <c r="M818" s="157"/>
      <c r="N818" s="157"/>
      <c r="O818" s="157"/>
      <c r="P818" s="157"/>
      <c r="Q818" s="157"/>
      <c r="R818" s="157"/>
      <c r="S818" s="157"/>
      <c r="T818" s="157"/>
      <c r="U818" s="157"/>
      <c r="V818" s="157"/>
      <c r="W818" s="157"/>
      <c r="X818" s="158" t="s">
        <v>329</v>
      </c>
      <c r="Y818" s="158" t="s">
        <v>270</v>
      </c>
      <c r="Z818" s="158">
        <v>54</v>
      </c>
      <c r="AA818" s="158">
        <v>69</v>
      </c>
      <c r="AB818" s="158">
        <v>84</v>
      </c>
      <c r="AC818" s="158">
        <v>85</v>
      </c>
      <c r="AD818" s="158" t="s">
        <v>924</v>
      </c>
      <c r="AE818" s="158" t="s">
        <v>273</v>
      </c>
      <c r="AF818" s="157"/>
    </row>
    <row r="819" spans="1:32" s="137" customFormat="1" ht="30.75" customHeight="1" x14ac:dyDescent="0.25">
      <c r="A819" s="160">
        <v>11512</v>
      </c>
      <c r="B819" s="159" t="s">
        <v>2506</v>
      </c>
      <c r="C819" s="159" t="s">
        <v>2507</v>
      </c>
      <c r="D819" s="159" t="s">
        <v>374</v>
      </c>
      <c r="E819" s="175">
        <v>2</v>
      </c>
      <c r="F819" s="158" t="s">
        <v>635</v>
      </c>
      <c r="G819" s="163"/>
      <c r="H819" s="159" t="s">
        <v>279</v>
      </c>
      <c r="I819" s="159"/>
      <c r="J819" s="159"/>
      <c r="K819" s="155"/>
      <c r="L819" s="155"/>
      <c r="M819" s="157"/>
      <c r="N819" s="157"/>
      <c r="O819" s="157"/>
      <c r="P819" s="157"/>
      <c r="Q819" s="157"/>
      <c r="R819" s="157"/>
      <c r="S819" s="157"/>
      <c r="T819" s="157"/>
      <c r="U819" s="157"/>
      <c r="V819" s="157"/>
      <c r="W819" s="157"/>
      <c r="X819" s="158" t="s">
        <v>329</v>
      </c>
      <c r="Y819" s="158" t="s">
        <v>270</v>
      </c>
      <c r="Z819" s="158">
        <v>54</v>
      </c>
      <c r="AA819" s="158">
        <v>69</v>
      </c>
      <c r="AB819" s="158">
        <v>84</v>
      </c>
      <c r="AC819" s="158">
        <v>85</v>
      </c>
      <c r="AD819" s="158" t="s">
        <v>924</v>
      </c>
      <c r="AE819" s="158" t="s">
        <v>273</v>
      </c>
      <c r="AF819" s="157"/>
    </row>
    <row r="820" spans="1:32" s="137" customFormat="1" ht="30.75" customHeight="1" x14ac:dyDescent="0.25">
      <c r="A820" s="160">
        <v>11513</v>
      </c>
      <c r="B820" s="159" t="s">
        <v>2508</v>
      </c>
      <c r="C820" s="159" t="s">
        <v>2509</v>
      </c>
      <c r="D820" s="159" t="s">
        <v>374</v>
      </c>
      <c r="E820" s="175">
        <v>2</v>
      </c>
      <c r="F820" s="158" t="s">
        <v>635</v>
      </c>
      <c r="G820" s="163"/>
      <c r="H820" s="159" t="s">
        <v>279</v>
      </c>
      <c r="I820" s="159" t="s">
        <v>279</v>
      </c>
      <c r="J820" s="159" t="s">
        <v>279</v>
      </c>
      <c r="K820" s="159"/>
      <c r="L820" s="155"/>
      <c r="M820" s="157"/>
      <c r="N820" s="157"/>
      <c r="O820" s="157"/>
      <c r="P820" s="157"/>
      <c r="Q820" s="157"/>
      <c r="R820" s="157"/>
      <c r="S820" s="157"/>
      <c r="T820" s="157"/>
      <c r="U820" s="157"/>
      <c r="V820" s="157"/>
      <c r="W820" s="157"/>
      <c r="X820" s="158" t="s">
        <v>329</v>
      </c>
      <c r="Y820" s="158" t="s">
        <v>270</v>
      </c>
      <c r="Z820" s="158">
        <v>54</v>
      </c>
      <c r="AA820" s="158">
        <v>69</v>
      </c>
      <c r="AB820" s="158">
        <v>84</v>
      </c>
      <c r="AC820" s="158">
        <v>85</v>
      </c>
      <c r="AD820" s="158" t="s">
        <v>924</v>
      </c>
      <c r="AE820" s="158" t="s">
        <v>273</v>
      </c>
      <c r="AF820" s="157"/>
    </row>
    <row r="821" spans="1:32" s="137" customFormat="1" ht="30.75" customHeight="1" x14ac:dyDescent="0.25">
      <c r="A821" s="160">
        <v>11514</v>
      </c>
      <c r="B821" s="159" t="s">
        <v>2510</v>
      </c>
      <c r="C821" s="159" t="s">
        <v>2511</v>
      </c>
      <c r="D821" s="159" t="s">
        <v>374</v>
      </c>
      <c r="E821" s="175">
        <v>2</v>
      </c>
      <c r="F821" s="158" t="s">
        <v>635</v>
      </c>
      <c r="G821" s="163"/>
      <c r="H821" s="159" t="s">
        <v>746</v>
      </c>
      <c r="I821" s="159"/>
      <c r="J821" s="159"/>
      <c r="K821" s="155"/>
      <c r="L821" s="155"/>
      <c r="M821" s="157"/>
      <c r="N821" s="157"/>
      <c r="O821" s="157"/>
      <c r="P821" s="157"/>
      <c r="Q821" s="157"/>
      <c r="R821" s="157"/>
      <c r="S821" s="157"/>
      <c r="T821" s="157"/>
      <c r="U821" s="157"/>
      <c r="V821" s="157"/>
      <c r="W821" s="157"/>
      <c r="X821" s="158" t="s">
        <v>329</v>
      </c>
      <c r="Y821" s="158" t="s">
        <v>270</v>
      </c>
      <c r="Z821" s="158" t="s">
        <v>271</v>
      </c>
      <c r="AA821" s="158" t="s">
        <v>271</v>
      </c>
      <c r="AB821" s="158" t="s">
        <v>271</v>
      </c>
      <c r="AC821" s="158" t="s">
        <v>271</v>
      </c>
      <c r="AD821" s="158" t="s">
        <v>924</v>
      </c>
      <c r="AE821" s="158" t="s">
        <v>273</v>
      </c>
      <c r="AF821" s="157"/>
    </row>
    <row r="822" spans="1:32" s="137" customFormat="1" ht="30.75" customHeight="1" x14ac:dyDescent="0.25">
      <c r="A822" s="160">
        <v>11515</v>
      </c>
      <c r="B822" s="159" t="s">
        <v>2512</v>
      </c>
      <c r="C822" s="159" t="s">
        <v>2513</v>
      </c>
      <c r="D822" s="159" t="s">
        <v>374</v>
      </c>
      <c r="E822" s="175">
        <v>2</v>
      </c>
      <c r="F822" s="158" t="s">
        <v>635</v>
      </c>
      <c r="G822" s="163"/>
      <c r="H822" s="159" t="s">
        <v>279</v>
      </c>
      <c r="I822" s="159"/>
      <c r="J822" s="159"/>
      <c r="K822" s="155"/>
      <c r="L822" s="155"/>
      <c r="M822" s="157"/>
      <c r="N822" s="157"/>
      <c r="O822" s="157"/>
      <c r="P822" s="157"/>
      <c r="Q822" s="157"/>
      <c r="R822" s="157"/>
      <c r="S822" s="157"/>
      <c r="T822" s="157"/>
      <c r="U822" s="157"/>
      <c r="V822" s="157"/>
      <c r="W822" s="157"/>
      <c r="X822" s="158" t="s">
        <v>329</v>
      </c>
      <c r="Y822" s="158" t="s">
        <v>270</v>
      </c>
      <c r="Z822" s="158">
        <v>54</v>
      </c>
      <c r="AA822" s="158">
        <v>69</v>
      </c>
      <c r="AB822" s="158">
        <v>84</v>
      </c>
      <c r="AC822" s="158">
        <v>85</v>
      </c>
      <c r="AD822" s="158" t="s">
        <v>924</v>
      </c>
      <c r="AE822" s="158" t="s">
        <v>273</v>
      </c>
      <c r="AF822" s="157"/>
    </row>
    <row r="823" spans="1:32" s="137" customFormat="1" ht="30.75" customHeight="1" x14ac:dyDescent="0.25">
      <c r="A823" s="160">
        <v>11516</v>
      </c>
      <c r="B823" s="159" t="s">
        <v>2514</v>
      </c>
      <c r="C823" s="159" t="s">
        <v>2515</v>
      </c>
      <c r="D823" s="159" t="s">
        <v>374</v>
      </c>
      <c r="E823" s="175">
        <v>2</v>
      </c>
      <c r="F823" s="158" t="s">
        <v>635</v>
      </c>
      <c r="G823" s="163"/>
      <c r="H823" s="159" t="s">
        <v>279</v>
      </c>
      <c r="I823" s="159"/>
      <c r="J823" s="159"/>
      <c r="K823" s="155"/>
      <c r="L823" s="155"/>
      <c r="M823" s="157"/>
      <c r="N823" s="157"/>
      <c r="O823" s="157"/>
      <c r="P823" s="157"/>
      <c r="Q823" s="157"/>
      <c r="R823" s="157"/>
      <c r="S823" s="157"/>
      <c r="T823" s="157"/>
      <c r="U823" s="157"/>
      <c r="V823" s="157"/>
      <c r="W823" s="157"/>
      <c r="X823" s="158" t="s">
        <v>329</v>
      </c>
      <c r="Y823" s="158" t="s">
        <v>270</v>
      </c>
      <c r="Z823" s="158">
        <v>54</v>
      </c>
      <c r="AA823" s="158">
        <v>69</v>
      </c>
      <c r="AB823" s="158">
        <v>84</v>
      </c>
      <c r="AC823" s="158">
        <v>85</v>
      </c>
      <c r="AD823" s="158" t="s">
        <v>924</v>
      </c>
      <c r="AE823" s="158" t="s">
        <v>273</v>
      </c>
      <c r="AF823" s="157"/>
    </row>
    <row r="824" spans="1:32" s="137" customFormat="1" ht="30.75" customHeight="1" x14ac:dyDescent="0.25">
      <c r="A824" s="160">
        <v>11517</v>
      </c>
      <c r="B824" s="159" t="s">
        <v>2516</v>
      </c>
      <c r="C824" s="159" t="s">
        <v>2517</v>
      </c>
      <c r="D824" s="159" t="s">
        <v>374</v>
      </c>
      <c r="E824" s="168">
        <v>2</v>
      </c>
      <c r="F824" s="159" t="s">
        <v>635</v>
      </c>
      <c r="G824" s="159"/>
      <c r="H824" s="159" t="s">
        <v>279</v>
      </c>
      <c r="I824" s="159"/>
      <c r="J824" s="159"/>
      <c r="K824" s="159"/>
      <c r="L824" s="159"/>
      <c r="M824" s="157"/>
      <c r="N824" s="157"/>
      <c r="O824" s="157"/>
      <c r="P824" s="157"/>
      <c r="Q824" s="157"/>
      <c r="R824" s="157"/>
      <c r="S824" s="157"/>
      <c r="T824" s="157"/>
      <c r="U824" s="157"/>
      <c r="V824" s="157"/>
      <c r="W824" s="157"/>
      <c r="X824" s="158" t="s">
        <v>676</v>
      </c>
      <c r="Y824" s="158">
        <v>0.02</v>
      </c>
      <c r="Z824" s="158">
        <v>54</v>
      </c>
      <c r="AA824" s="158">
        <v>69</v>
      </c>
      <c r="AB824" s="158">
        <v>84</v>
      </c>
      <c r="AC824" s="158">
        <v>85</v>
      </c>
      <c r="AD824" s="158" t="s">
        <v>924</v>
      </c>
      <c r="AE824" s="158" t="s">
        <v>273</v>
      </c>
      <c r="AF824" s="157"/>
    </row>
    <row r="825" spans="1:32" s="137" customFormat="1" ht="30.75" customHeight="1" x14ac:dyDescent="0.25">
      <c r="A825" s="160">
        <v>11518</v>
      </c>
      <c r="B825" s="159" t="s">
        <v>2518</v>
      </c>
      <c r="C825" s="159" t="s">
        <v>2519</v>
      </c>
      <c r="D825" s="159" t="s">
        <v>374</v>
      </c>
      <c r="E825" s="175">
        <v>2</v>
      </c>
      <c r="F825" s="158" t="s">
        <v>635</v>
      </c>
      <c r="G825" s="163"/>
      <c r="H825" s="159" t="s">
        <v>279</v>
      </c>
      <c r="I825" s="159"/>
      <c r="J825" s="159"/>
      <c r="K825" s="155"/>
      <c r="L825" s="155"/>
      <c r="M825" s="157"/>
      <c r="N825" s="157"/>
      <c r="O825" s="157"/>
      <c r="P825" s="157"/>
      <c r="Q825" s="157"/>
      <c r="R825" s="157"/>
      <c r="S825" s="157"/>
      <c r="T825" s="157"/>
      <c r="U825" s="157"/>
      <c r="V825" s="157"/>
      <c r="W825" s="157"/>
      <c r="X825" s="158" t="s">
        <v>329</v>
      </c>
      <c r="Y825" s="158" t="s">
        <v>270</v>
      </c>
      <c r="Z825" s="158" t="s">
        <v>271</v>
      </c>
      <c r="AA825" s="158" t="s">
        <v>271</v>
      </c>
      <c r="AB825" s="158" t="s">
        <v>271</v>
      </c>
      <c r="AC825" s="158" t="s">
        <v>271</v>
      </c>
      <c r="AD825" s="158" t="s">
        <v>924</v>
      </c>
      <c r="AE825" s="158" t="s">
        <v>273</v>
      </c>
      <c r="AF825" s="157"/>
    </row>
    <row r="826" spans="1:32" s="137" customFormat="1" ht="30.75" customHeight="1" x14ac:dyDescent="0.25">
      <c r="A826" s="160">
        <v>11519</v>
      </c>
      <c r="B826" s="159" t="s">
        <v>2520</v>
      </c>
      <c r="C826" s="159" t="s">
        <v>2521</v>
      </c>
      <c r="D826" s="159" t="s">
        <v>374</v>
      </c>
      <c r="E826" s="175">
        <v>2</v>
      </c>
      <c r="F826" s="158" t="s">
        <v>635</v>
      </c>
      <c r="G826" s="158" t="s">
        <v>635</v>
      </c>
      <c r="H826" s="159" t="s">
        <v>746</v>
      </c>
      <c r="I826" s="159"/>
      <c r="J826" s="159"/>
      <c r="K826" s="155"/>
      <c r="L826" s="155"/>
      <c r="M826" s="157"/>
      <c r="N826" s="157"/>
      <c r="O826" s="157"/>
      <c r="P826" s="157"/>
      <c r="Q826" s="157"/>
      <c r="R826" s="157"/>
      <c r="S826" s="157"/>
      <c r="T826" s="157"/>
      <c r="U826" s="157"/>
      <c r="V826" s="157"/>
      <c r="W826" s="157"/>
      <c r="X826" s="158" t="s">
        <v>329</v>
      </c>
      <c r="Y826" s="158" t="s">
        <v>270</v>
      </c>
      <c r="Z826" s="158">
        <v>54</v>
      </c>
      <c r="AA826" s="158">
        <v>69</v>
      </c>
      <c r="AB826" s="158">
        <v>84</v>
      </c>
      <c r="AC826" s="158">
        <v>85</v>
      </c>
      <c r="AD826" s="158" t="s">
        <v>924</v>
      </c>
      <c r="AE826" s="158" t="s">
        <v>273</v>
      </c>
      <c r="AF826" s="157"/>
    </row>
    <row r="827" spans="1:32" s="137" customFormat="1" ht="30.75" customHeight="1" x14ac:dyDescent="0.25">
      <c r="A827" s="160">
        <v>11520</v>
      </c>
      <c r="B827" s="159" t="s">
        <v>2522</v>
      </c>
      <c r="C827" s="159" t="s">
        <v>2523</v>
      </c>
      <c r="D827" s="159" t="s">
        <v>374</v>
      </c>
      <c r="E827" s="175">
        <v>2</v>
      </c>
      <c r="F827" s="158" t="s">
        <v>635</v>
      </c>
      <c r="G827" s="163"/>
      <c r="H827" s="159" t="s">
        <v>746</v>
      </c>
      <c r="I827" s="159"/>
      <c r="J827" s="159"/>
      <c r="K827" s="155"/>
      <c r="L827" s="155"/>
      <c r="M827" s="157"/>
      <c r="N827" s="157"/>
      <c r="O827" s="157"/>
      <c r="P827" s="157"/>
      <c r="Q827" s="157"/>
      <c r="R827" s="157"/>
      <c r="S827" s="157"/>
      <c r="T827" s="157"/>
      <c r="U827" s="157"/>
      <c r="V827" s="157"/>
      <c r="W827" s="157"/>
      <c r="X827" s="158" t="s">
        <v>329</v>
      </c>
      <c r="Y827" s="158" t="s">
        <v>270</v>
      </c>
      <c r="Z827" s="158">
        <v>54</v>
      </c>
      <c r="AA827" s="158">
        <v>69</v>
      </c>
      <c r="AB827" s="158">
        <v>84</v>
      </c>
      <c r="AC827" s="158">
        <v>85</v>
      </c>
      <c r="AD827" s="158" t="s">
        <v>924</v>
      </c>
      <c r="AE827" s="158" t="s">
        <v>273</v>
      </c>
      <c r="AF827" s="157"/>
    </row>
    <row r="828" spans="1:32" s="137" customFormat="1" ht="30.75" customHeight="1" x14ac:dyDescent="0.25">
      <c r="A828" s="160">
        <v>11521</v>
      </c>
      <c r="B828" s="159" t="s">
        <v>2524</v>
      </c>
      <c r="C828" s="159" t="s">
        <v>2525</v>
      </c>
      <c r="D828" s="159" t="s">
        <v>374</v>
      </c>
      <c r="E828" s="175">
        <v>2</v>
      </c>
      <c r="F828" s="158" t="s">
        <v>635</v>
      </c>
      <c r="G828" s="163"/>
      <c r="H828" s="159" t="s">
        <v>279</v>
      </c>
      <c r="I828" s="159"/>
      <c r="J828" s="159"/>
      <c r="K828" s="155"/>
      <c r="L828" s="155"/>
      <c r="M828" s="157"/>
      <c r="N828" s="157"/>
      <c r="O828" s="157"/>
      <c r="P828" s="157"/>
      <c r="Q828" s="157"/>
      <c r="R828" s="157"/>
      <c r="S828" s="157"/>
      <c r="T828" s="157"/>
      <c r="U828" s="157"/>
      <c r="V828" s="157"/>
      <c r="W828" s="157"/>
      <c r="X828" s="158" t="s">
        <v>329</v>
      </c>
      <c r="Y828" s="158" t="s">
        <v>270</v>
      </c>
      <c r="Z828" s="158" t="s">
        <v>271</v>
      </c>
      <c r="AA828" s="158" t="s">
        <v>271</v>
      </c>
      <c r="AB828" s="158" t="s">
        <v>271</v>
      </c>
      <c r="AC828" s="158" t="s">
        <v>271</v>
      </c>
      <c r="AD828" s="158" t="s">
        <v>924</v>
      </c>
      <c r="AE828" s="158" t="s">
        <v>273</v>
      </c>
      <c r="AF828" s="157"/>
    </row>
    <row r="829" spans="1:32" s="137" customFormat="1" ht="30.75" customHeight="1" x14ac:dyDescent="0.25">
      <c r="A829" s="160">
        <v>11522</v>
      </c>
      <c r="B829" s="159" t="s">
        <v>2526</v>
      </c>
      <c r="C829" s="159" t="s">
        <v>2527</v>
      </c>
      <c r="D829" s="159" t="s">
        <v>374</v>
      </c>
      <c r="E829" s="175">
        <v>2</v>
      </c>
      <c r="F829" s="158" t="s">
        <v>635</v>
      </c>
      <c r="G829" s="158" t="s">
        <v>635</v>
      </c>
      <c r="H829" s="155" t="s">
        <v>2528</v>
      </c>
      <c r="I829" s="159"/>
      <c r="J829" s="159"/>
      <c r="K829" s="155"/>
      <c r="L829" s="155"/>
      <c r="M829" s="155" t="s">
        <v>2529</v>
      </c>
      <c r="N829" s="157"/>
      <c r="O829" s="155" t="s">
        <v>827</v>
      </c>
      <c r="P829" s="155" t="s">
        <v>828</v>
      </c>
      <c r="Q829" s="155" t="s">
        <v>2530</v>
      </c>
      <c r="R829" s="162">
        <v>45231</v>
      </c>
      <c r="S829" s="157"/>
      <c r="T829" s="157"/>
      <c r="U829" s="157"/>
      <c r="V829" s="157"/>
      <c r="W829" s="157"/>
      <c r="X829" s="158" t="s">
        <v>676</v>
      </c>
      <c r="Y829" s="158" t="s">
        <v>270</v>
      </c>
      <c r="Z829" s="158" t="s">
        <v>271</v>
      </c>
      <c r="AA829" s="158" t="s">
        <v>271</v>
      </c>
      <c r="AB829" s="158" t="s">
        <v>271</v>
      </c>
      <c r="AC829" s="158" t="s">
        <v>271</v>
      </c>
      <c r="AD829" s="158" t="s">
        <v>924</v>
      </c>
      <c r="AE829" s="158" t="s">
        <v>273</v>
      </c>
      <c r="AF829" s="157"/>
    </row>
    <row r="830" spans="1:32" s="137" customFormat="1" ht="30.75" customHeight="1" x14ac:dyDescent="0.25">
      <c r="A830" s="160">
        <v>11523</v>
      </c>
      <c r="B830" s="159" t="s">
        <v>2531</v>
      </c>
      <c r="C830" s="159" t="s">
        <v>2532</v>
      </c>
      <c r="D830" s="159" t="s">
        <v>374</v>
      </c>
      <c r="E830" s="175">
        <v>2</v>
      </c>
      <c r="F830" s="158" t="s">
        <v>635</v>
      </c>
      <c r="G830" s="158" t="s">
        <v>635</v>
      </c>
      <c r="H830" s="159" t="s">
        <v>2533</v>
      </c>
      <c r="I830" s="159"/>
      <c r="J830" s="159"/>
      <c r="K830" s="155"/>
      <c r="L830" s="155"/>
      <c r="M830" s="157"/>
      <c r="N830" s="157"/>
      <c r="O830" s="157"/>
      <c r="P830" s="157"/>
      <c r="Q830" s="157"/>
      <c r="R830" s="157"/>
      <c r="S830" s="157"/>
      <c r="T830" s="157"/>
      <c r="U830" s="157"/>
      <c r="V830" s="157"/>
      <c r="W830" s="157"/>
      <c r="X830" s="158" t="s">
        <v>329</v>
      </c>
      <c r="Y830" s="158" t="s">
        <v>270</v>
      </c>
      <c r="Z830" s="158">
        <v>54</v>
      </c>
      <c r="AA830" s="158">
        <v>69</v>
      </c>
      <c r="AB830" s="158">
        <v>84</v>
      </c>
      <c r="AC830" s="158">
        <v>85</v>
      </c>
      <c r="AD830" s="158" t="s">
        <v>924</v>
      </c>
      <c r="AE830" s="158" t="s">
        <v>273</v>
      </c>
      <c r="AF830" s="157"/>
    </row>
    <row r="831" spans="1:32" s="137" customFormat="1" ht="30.75" customHeight="1" x14ac:dyDescent="0.25">
      <c r="A831" s="160">
        <v>11524</v>
      </c>
      <c r="B831" s="159" t="s">
        <v>2534</v>
      </c>
      <c r="C831" s="159" t="s">
        <v>2535</v>
      </c>
      <c r="D831" s="159" t="s">
        <v>374</v>
      </c>
      <c r="E831" s="175">
        <v>2</v>
      </c>
      <c r="F831" s="158" t="s">
        <v>635</v>
      </c>
      <c r="G831" s="158" t="s">
        <v>635</v>
      </c>
      <c r="H831" s="155" t="s">
        <v>2528</v>
      </c>
      <c r="I831" s="159"/>
      <c r="J831" s="159"/>
      <c r="K831" s="155"/>
      <c r="L831" s="155"/>
      <c r="M831" s="155" t="s">
        <v>2529</v>
      </c>
      <c r="N831" s="157"/>
      <c r="O831" s="155" t="s">
        <v>827</v>
      </c>
      <c r="P831" s="155" t="s">
        <v>828</v>
      </c>
      <c r="Q831" s="155" t="s">
        <v>2530</v>
      </c>
      <c r="R831" s="162">
        <v>45231</v>
      </c>
      <c r="S831" s="157"/>
      <c r="T831" s="157"/>
      <c r="U831" s="157"/>
      <c r="V831" s="157"/>
      <c r="W831" s="157"/>
      <c r="X831" s="158" t="s">
        <v>329</v>
      </c>
      <c r="Y831" s="158" t="s">
        <v>270</v>
      </c>
      <c r="Z831" s="158">
        <v>54</v>
      </c>
      <c r="AA831" s="158">
        <v>69</v>
      </c>
      <c r="AB831" s="158">
        <v>84</v>
      </c>
      <c r="AC831" s="158">
        <v>85</v>
      </c>
      <c r="AD831" s="158" t="s">
        <v>924</v>
      </c>
      <c r="AE831" s="158" t="s">
        <v>273</v>
      </c>
      <c r="AF831" s="157"/>
    </row>
    <row r="832" spans="1:32" s="137" customFormat="1" ht="30.75" customHeight="1" x14ac:dyDescent="0.25">
      <c r="A832" s="160">
        <v>11525</v>
      </c>
      <c r="B832" s="159" t="s">
        <v>2536</v>
      </c>
      <c r="C832" s="159" t="s">
        <v>2537</v>
      </c>
      <c r="D832" s="159" t="s">
        <v>374</v>
      </c>
      <c r="E832" s="175">
        <v>2</v>
      </c>
      <c r="F832" s="163"/>
      <c r="G832" s="158" t="s">
        <v>635</v>
      </c>
      <c r="H832" s="159" t="s">
        <v>746</v>
      </c>
      <c r="I832" s="159"/>
      <c r="J832" s="159"/>
      <c r="K832" s="155"/>
      <c r="L832" s="155"/>
      <c r="M832" s="157"/>
      <c r="N832" s="157"/>
      <c r="O832" s="157"/>
      <c r="P832" s="157"/>
      <c r="Q832" s="157"/>
      <c r="R832" s="157"/>
      <c r="S832" s="157"/>
      <c r="T832" s="157"/>
      <c r="U832" s="157"/>
      <c r="V832" s="157"/>
      <c r="W832" s="157"/>
      <c r="X832" s="158" t="s">
        <v>676</v>
      </c>
      <c r="Y832" s="158" t="s">
        <v>270</v>
      </c>
      <c r="Z832" s="158" t="s">
        <v>271</v>
      </c>
      <c r="AA832" s="158" t="s">
        <v>271</v>
      </c>
      <c r="AB832" s="158" t="s">
        <v>271</v>
      </c>
      <c r="AC832" s="158" t="s">
        <v>271</v>
      </c>
      <c r="AD832" s="158" t="s">
        <v>272</v>
      </c>
      <c r="AE832" s="158" t="s">
        <v>273</v>
      </c>
      <c r="AF832" s="157"/>
    </row>
    <row r="833" spans="1:32" s="137" customFormat="1" ht="30.75" customHeight="1" x14ac:dyDescent="0.25">
      <c r="A833" s="160">
        <v>11526</v>
      </c>
      <c r="B833" s="159" t="s">
        <v>2538</v>
      </c>
      <c r="C833" s="159" t="s">
        <v>2539</v>
      </c>
      <c r="D833" s="159" t="s">
        <v>374</v>
      </c>
      <c r="E833" s="175">
        <v>2</v>
      </c>
      <c r="F833" s="158" t="s">
        <v>635</v>
      </c>
      <c r="G833" s="163"/>
      <c r="H833" s="159" t="s">
        <v>746</v>
      </c>
      <c r="I833" s="159"/>
      <c r="J833" s="159"/>
      <c r="K833" s="155"/>
      <c r="L833" s="155" t="s">
        <v>2486</v>
      </c>
      <c r="M833" s="157"/>
      <c r="N833" s="157"/>
      <c r="O833" s="157"/>
      <c r="P833" s="157"/>
      <c r="Q833" s="157"/>
      <c r="R833" s="157"/>
      <c r="S833" s="157"/>
      <c r="T833" s="157"/>
      <c r="U833" s="157"/>
      <c r="V833" s="157"/>
      <c r="W833" s="157"/>
      <c r="X833" s="158" t="s">
        <v>329</v>
      </c>
      <c r="Y833" s="158" t="s">
        <v>270</v>
      </c>
      <c r="Z833" s="158">
        <v>54</v>
      </c>
      <c r="AA833" s="158">
        <v>69</v>
      </c>
      <c r="AB833" s="158">
        <v>84</v>
      </c>
      <c r="AC833" s="158">
        <v>85</v>
      </c>
      <c r="AD833" s="158" t="s">
        <v>924</v>
      </c>
      <c r="AE833" s="158" t="s">
        <v>273</v>
      </c>
      <c r="AF833" s="157"/>
    </row>
    <row r="834" spans="1:32" s="137" customFormat="1" ht="30.75" customHeight="1" x14ac:dyDescent="0.25">
      <c r="A834" s="160">
        <v>11527</v>
      </c>
      <c r="B834" s="159" t="s">
        <v>2540</v>
      </c>
      <c r="C834" s="159" t="s">
        <v>2539</v>
      </c>
      <c r="D834" s="159" t="s">
        <v>374</v>
      </c>
      <c r="E834" s="175">
        <v>2</v>
      </c>
      <c r="F834" s="158" t="s">
        <v>635</v>
      </c>
      <c r="G834" s="163"/>
      <c r="H834" s="159" t="s">
        <v>746</v>
      </c>
      <c r="I834" s="159"/>
      <c r="J834" s="159"/>
      <c r="K834" s="155"/>
      <c r="L834" s="155" t="s">
        <v>2486</v>
      </c>
      <c r="M834" s="157"/>
      <c r="N834" s="157"/>
      <c r="O834" s="157"/>
      <c r="P834" s="157"/>
      <c r="Q834" s="157"/>
      <c r="R834" s="157"/>
      <c r="S834" s="157"/>
      <c r="T834" s="157"/>
      <c r="U834" s="157"/>
      <c r="V834" s="157"/>
      <c r="W834" s="157"/>
      <c r="X834" s="158" t="s">
        <v>329</v>
      </c>
      <c r="Y834" s="158" t="s">
        <v>270</v>
      </c>
      <c r="Z834" s="158" t="s">
        <v>271</v>
      </c>
      <c r="AA834" s="158" t="s">
        <v>271</v>
      </c>
      <c r="AB834" s="158" t="s">
        <v>271</v>
      </c>
      <c r="AC834" s="158" t="s">
        <v>271</v>
      </c>
      <c r="AD834" s="158" t="s">
        <v>924</v>
      </c>
      <c r="AE834" s="158" t="s">
        <v>273</v>
      </c>
      <c r="AF834" s="157"/>
    </row>
    <row r="835" spans="1:32" s="137" customFormat="1" ht="30.75" customHeight="1" x14ac:dyDescent="0.25">
      <c r="A835" s="160">
        <v>11528</v>
      </c>
      <c r="B835" s="159" t="s">
        <v>2541</v>
      </c>
      <c r="C835" s="159" t="s">
        <v>2542</v>
      </c>
      <c r="D835" s="159" t="s">
        <v>374</v>
      </c>
      <c r="E835" s="175">
        <v>2</v>
      </c>
      <c r="F835" s="158" t="s">
        <v>635</v>
      </c>
      <c r="G835" s="163"/>
      <c r="H835" s="159" t="s">
        <v>746</v>
      </c>
      <c r="I835" s="159"/>
      <c r="J835" s="159"/>
      <c r="K835" s="155"/>
      <c r="L835" s="155"/>
      <c r="M835" s="157"/>
      <c r="N835" s="157"/>
      <c r="O835" s="157"/>
      <c r="P835" s="157"/>
      <c r="Q835" s="157"/>
      <c r="R835" s="157"/>
      <c r="S835" s="157"/>
      <c r="T835" s="157"/>
      <c r="U835" s="157"/>
      <c r="V835" s="157"/>
      <c r="W835" s="157"/>
      <c r="X835" s="158" t="s">
        <v>329</v>
      </c>
      <c r="Y835" s="158" t="s">
        <v>270</v>
      </c>
      <c r="Z835" s="158">
        <v>54</v>
      </c>
      <c r="AA835" s="158">
        <v>69</v>
      </c>
      <c r="AB835" s="158">
        <v>84</v>
      </c>
      <c r="AC835" s="158">
        <v>85</v>
      </c>
      <c r="AD835" s="158" t="s">
        <v>924</v>
      </c>
      <c r="AE835" s="158" t="s">
        <v>273</v>
      </c>
      <c r="AF835" s="157"/>
    </row>
    <row r="836" spans="1:32" s="137" customFormat="1" ht="30.75" customHeight="1" x14ac:dyDescent="0.25">
      <c r="A836" s="160">
        <v>11529</v>
      </c>
      <c r="B836" s="159" t="s">
        <v>2543</v>
      </c>
      <c r="C836" s="159" t="s">
        <v>2544</v>
      </c>
      <c r="D836" s="159" t="s">
        <v>374</v>
      </c>
      <c r="E836" s="175">
        <v>2</v>
      </c>
      <c r="F836" s="158" t="s">
        <v>635</v>
      </c>
      <c r="G836" s="163"/>
      <c r="H836" s="159" t="s">
        <v>746</v>
      </c>
      <c r="I836" s="159"/>
      <c r="J836" s="159"/>
      <c r="K836" s="155"/>
      <c r="L836" s="155" t="s">
        <v>2486</v>
      </c>
      <c r="M836" s="157"/>
      <c r="N836" s="157"/>
      <c r="O836" s="157"/>
      <c r="P836" s="157"/>
      <c r="Q836" s="157"/>
      <c r="R836" s="157"/>
      <c r="S836" s="157"/>
      <c r="T836" s="157"/>
      <c r="U836" s="157"/>
      <c r="V836" s="157"/>
      <c r="W836" s="157"/>
      <c r="X836" s="158" t="s">
        <v>329</v>
      </c>
      <c r="Y836" s="158" t="s">
        <v>270</v>
      </c>
      <c r="Z836" s="158">
        <v>54</v>
      </c>
      <c r="AA836" s="158">
        <v>69</v>
      </c>
      <c r="AB836" s="158">
        <v>84</v>
      </c>
      <c r="AC836" s="158">
        <v>85</v>
      </c>
      <c r="AD836" s="158" t="s">
        <v>924</v>
      </c>
      <c r="AE836" s="158" t="s">
        <v>273</v>
      </c>
      <c r="AF836" s="157"/>
    </row>
    <row r="837" spans="1:32" s="137" customFormat="1" ht="30.75" customHeight="1" x14ac:dyDescent="0.25">
      <c r="A837" s="160">
        <v>11530</v>
      </c>
      <c r="B837" s="159" t="s">
        <v>2545</v>
      </c>
      <c r="C837" s="159" t="s">
        <v>2546</v>
      </c>
      <c r="D837" s="159" t="s">
        <v>374</v>
      </c>
      <c r="E837" s="175">
        <v>2</v>
      </c>
      <c r="F837" s="158" t="s">
        <v>635</v>
      </c>
      <c r="G837" s="163"/>
      <c r="H837" s="159" t="s">
        <v>746</v>
      </c>
      <c r="I837" s="159"/>
      <c r="J837" s="159"/>
      <c r="K837" s="155"/>
      <c r="L837" s="155"/>
      <c r="M837" s="157"/>
      <c r="N837" s="157"/>
      <c r="O837" s="157"/>
      <c r="P837" s="157"/>
      <c r="Q837" s="157"/>
      <c r="R837" s="157"/>
      <c r="S837" s="157"/>
      <c r="T837" s="157"/>
      <c r="U837" s="157"/>
      <c r="V837" s="157"/>
      <c r="W837" s="157"/>
      <c r="X837" s="158" t="s">
        <v>329</v>
      </c>
      <c r="Y837" s="158" t="s">
        <v>270</v>
      </c>
      <c r="Z837" s="158" t="s">
        <v>271</v>
      </c>
      <c r="AA837" s="158" t="s">
        <v>271</v>
      </c>
      <c r="AB837" s="158" t="s">
        <v>271</v>
      </c>
      <c r="AC837" s="158" t="s">
        <v>271</v>
      </c>
      <c r="AD837" s="158" t="s">
        <v>924</v>
      </c>
      <c r="AE837" s="158" t="s">
        <v>273</v>
      </c>
      <c r="AF837" s="157"/>
    </row>
    <row r="838" spans="1:32" s="152" customFormat="1" ht="30.75" customHeight="1" x14ac:dyDescent="0.25">
      <c r="A838" s="165">
        <v>11531</v>
      </c>
      <c r="B838" s="159" t="s">
        <v>2547</v>
      </c>
      <c r="C838" s="159"/>
      <c r="D838" s="159" t="s">
        <v>374</v>
      </c>
      <c r="E838" s="168"/>
      <c r="F838" s="159"/>
      <c r="G838" s="159"/>
      <c r="H838" s="159"/>
      <c r="I838" s="155" t="s">
        <v>529</v>
      </c>
      <c r="J838" s="159"/>
      <c r="K838" s="159"/>
      <c r="L838" s="159"/>
      <c r="M838" s="158" t="s">
        <v>531</v>
      </c>
      <c r="N838" s="157"/>
      <c r="O838" s="155" t="s">
        <v>334</v>
      </c>
      <c r="P838" s="158"/>
      <c r="Q838" s="158"/>
      <c r="R838" s="158"/>
      <c r="S838" s="158"/>
      <c r="T838" s="157"/>
      <c r="U838" s="158"/>
      <c r="V838" s="158" t="s">
        <v>268</v>
      </c>
      <c r="W838" s="158"/>
      <c r="X838" s="158" t="s">
        <v>269</v>
      </c>
      <c r="Y838" s="158" t="s">
        <v>270</v>
      </c>
      <c r="Z838" s="158" t="s">
        <v>271</v>
      </c>
      <c r="AA838" s="158" t="s">
        <v>271</v>
      </c>
      <c r="AB838" s="158" t="s">
        <v>271</v>
      </c>
      <c r="AC838" s="158" t="s">
        <v>271</v>
      </c>
      <c r="AD838" s="158" t="s">
        <v>272</v>
      </c>
      <c r="AE838" s="158" t="s">
        <v>273</v>
      </c>
      <c r="AF838" s="158"/>
    </row>
    <row r="839" spans="1:32" s="137" customFormat="1" ht="30.75" customHeight="1" x14ac:dyDescent="0.25">
      <c r="A839" s="165">
        <v>11532</v>
      </c>
      <c r="B839" s="155" t="s">
        <v>2548</v>
      </c>
      <c r="C839" s="155" t="s">
        <v>2549</v>
      </c>
      <c r="D839" s="155" t="s">
        <v>374</v>
      </c>
      <c r="E839" s="156">
        <v>2</v>
      </c>
      <c r="F839" s="155" t="s">
        <v>635</v>
      </c>
      <c r="G839" s="155"/>
      <c r="H839" s="155" t="s">
        <v>279</v>
      </c>
      <c r="I839" s="155"/>
      <c r="J839" s="155"/>
      <c r="K839" s="155"/>
      <c r="L839" s="155"/>
      <c r="M839" s="155" t="s">
        <v>2550</v>
      </c>
      <c r="N839" s="157"/>
      <c r="O839" s="155" t="s">
        <v>2551</v>
      </c>
      <c r="P839" s="155" t="s">
        <v>2552</v>
      </c>
      <c r="Q839" s="155" t="s">
        <v>2553</v>
      </c>
      <c r="R839" s="157"/>
      <c r="S839" s="157"/>
      <c r="T839" s="155" t="s">
        <v>2554</v>
      </c>
      <c r="U839" s="157" t="s">
        <v>287</v>
      </c>
      <c r="V839" s="157"/>
      <c r="W839" s="157"/>
      <c r="X839" s="158" t="s">
        <v>269</v>
      </c>
      <c r="Y839" s="158" t="s">
        <v>270</v>
      </c>
      <c r="Z839" s="158" t="s">
        <v>271</v>
      </c>
      <c r="AA839" s="158" t="s">
        <v>271</v>
      </c>
      <c r="AB839" s="158" t="s">
        <v>271</v>
      </c>
      <c r="AC839" s="158" t="s">
        <v>271</v>
      </c>
      <c r="AD839" s="158" t="s">
        <v>272</v>
      </c>
      <c r="AE839" s="158" t="s">
        <v>273</v>
      </c>
      <c r="AF839" s="157"/>
    </row>
    <row r="840" spans="1:32" s="137" customFormat="1" ht="30.75" customHeight="1" x14ac:dyDescent="0.25">
      <c r="A840" s="160">
        <v>11601</v>
      </c>
      <c r="B840" s="159" t="s">
        <v>2555</v>
      </c>
      <c r="C840" s="159" t="s">
        <v>2556</v>
      </c>
      <c r="D840" s="159" t="s">
        <v>374</v>
      </c>
      <c r="E840" s="168">
        <v>2</v>
      </c>
      <c r="F840" s="159" t="s">
        <v>635</v>
      </c>
      <c r="G840" s="159"/>
      <c r="H840" s="159" t="s">
        <v>2557</v>
      </c>
      <c r="I840" s="155"/>
      <c r="J840" s="155"/>
      <c r="K840" s="155"/>
      <c r="L840" s="155"/>
      <c r="M840" s="157"/>
      <c r="N840" s="157"/>
      <c r="O840" s="157"/>
      <c r="P840" s="157"/>
      <c r="Q840" s="157"/>
      <c r="R840" s="157"/>
      <c r="S840" s="157"/>
      <c r="T840" s="157"/>
      <c r="U840" s="157"/>
      <c r="V840" s="157"/>
      <c r="W840" s="157"/>
      <c r="X840" s="158" t="s">
        <v>329</v>
      </c>
      <c r="Y840" s="158" t="s">
        <v>270</v>
      </c>
      <c r="Z840" s="158">
        <v>54</v>
      </c>
      <c r="AA840" s="158">
        <v>69</v>
      </c>
      <c r="AB840" s="158">
        <v>84</v>
      </c>
      <c r="AC840" s="158">
        <v>85</v>
      </c>
      <c r="AD840" s="158" t="s">
        <v>924</v>
      </c>
      <c r="AE840" s="158" t="s">
        <v>273</v>
      </c>
      <c r="AF840" s="157"/>
    </row>
    <row r="841" spans="1:32" s="137" customFormat="1" ht="30.75" customHeight="1" x14ac:dyDescent="0.25">
      <c r="A841" s="160">
        <v>11602</v>
      </c>
      <c r="B841" s="159" t="s">
        <v>2558</v>
      </c>
      <c r="C841" s="159" t="s">
        <v>2559</v>
      </c>
      <c r="D841" s="159" t="s">
        <v>374</v>
      </c>
      <c r="E841" s="168">
        <v>2</v>
      </c>
      <c r="F841" s="159" t="s">
        <v>635</v>
      </c>
      <c r="G841" s="159"/>
      <c r="H841" s="159" t="s">
        <v>2557</v>
      </c>
      <c r="I841" s="155"/>
      <c r="J841" s="155"/>
      <c r="K841" s="155"/>
      <c r="L841" s="155"/>
      <c r="M841" s="157"/>
      <c r="N841" s="157"/>
      <c r="O841" s="157"/>
      <c r="P841" s="157"/>
      <c r="Q841" s="157"/>
      <c r="R841" s="157"/>
      <c r="S841" s="157"/>
      <c r="T841" s="157"/>
      <c r="U841" s="157"/>
      <c r="V841" s="157"/>
      <c r="W841" s="157"/>
      <c r="X841" s="158" t="s">
        <v>329</v>
      </c>
      <c r="Y841" s="158" t="s">
        <v>270</v>
      </c>
      <c r="Z841" s="158">
        <v>59</v>
      </c>
      <c r="AA841" s="158">
        <v>74</v>
      </c>
      <c r="AB841" s="158">
        <v>89</v>
      </c>
      <c r="AC841" s="158">
        <v>90</v>
      </c>
      <c r="AD841" s="158" t="s">
        <v>924</v>
      </c>
      <c r="AE841" s="158" t="s">
        <v>273</v>
      </c>
      <c r="AF841" s="157"/>
    </row>
    <row r="842" spans="1:32" s="137" customFormat="1" ht="30.75" customHeight="1" x14ac:dyDescent="0.25">
      <c r="A842" s="160">
        <v>11603</v>
      </c>
      <c r="B842" s="159" t="s">
        <v>2560</v>
      </c>
      <c r="C842" s="159" t="s">
        <v>2561</v>
      </c>
      <c r="D842" s="159" t="s">
        <v>374</v>
      </c>
      <c r="E842" s="168">
        <v>2</v>
      </c>
      <c r="F842" s="159" t="s">
        <v>635</v>
      </c>
      <c r="G842" s="159"/>
      <c r="H842" s="159" t="s">
        <v>2557</v>
      </c>
      <c r="I842" s="155"/>
      <c r="J842" s="155"/>
      <c r="K842" s="155"/>
      <c r="L842" s="155"/>
      <c r="M842" s="157"/>
      <c r="N842" s="157"/>
      <c r="O842" s="157"/>
      <c r="P842" s="157"/>
      <c r="Q842" s="157"/>
      <c r="R842" s="157"/>
      <c r="S842" s="157"/>
      <c r="T842" s="157"/>
      <c r="U842" s="157"/>
      <c r="V842" s="157"/>
      <c r="W842" s="157"/>
      <c r="X842" s="158" t="s">
        <v>676</v>
      </c>
      <c r="Y842" s="158" t="s">
        <v>270</v>
      </c>
      <c r="Z842" s="158" t="s">
        <v>271</v>
      </c>
      <c r="AA842" s="158" t="s">
        <v>271</v>
      </c>
      <c r="AB842" s="158" t="s">
        <v>271</v>
      </c>
      <c r="AC842" s="158" t="s">
        <v>271</v>
      </c>
      <c r="AD842" s="158" t="s">
        <v>924</v>
      </c>
      <c r="AE842" s="158" t="s">
        <v>273</v>
      </c>
      <c r="AF842" s="157"/>
    </row>
    <row r="843" spans="1:32" s="137" customFormat="1" ht="30.75" customHeight="1" x14ac:dyDescent="0.25">
      <c r="A843" s="160">
        <v>11604</v>
      </c>
      <c r="B843" s="159" t="s">
        <v>2562</v>
      </c>
      <c r="C843" s="159" t="s">
        <v>2563</v>
      </c>
      <c r="D843" s="159" t="s">
        <v>374</v>
      </c>
      <c r="E843" s="168">
        <v>2</v>
      </c>
      <c r="F843" s="159" t="s">
        <v>635</v>
      </c>
      <c r="G843" s="159"/>
      <c r="H843" s="159" t="s">
        <v>2557</v>
      </c>
      <c r="I843" s="155"/>
      <c r="J843" s="155"/>
      <c r="K843" s="155"/>
      <c r="L843" s="155"/>
      <c r="M843" s="157"/>
      <c r="N843" s="157"/>
      <c r="O843" s="157"/>
      <c r="P843" s="157"/>
      <c r="Q843" s="157"/>
      <c r="R843" s="157"/>
      <c r="S843" s="157"/>
      <c r="T843" s="157"/>
      <c r="U843" s="157"/>
      <c r="V843" s="157"/>
      <c r="W843" s="157"/>
      <c r="X843" s="158" t="s">
        <v>329</v>
      </c>
      <c r="Y843" s="158" t="s">
        <v>270</v>
      </c>
      <c r="Z843" s="158">
        <v>59</v>
      </c>
      <c r="AA843" s="158">
        <v>74</v>
      </c>
      <c r="AB843" s="158">
        <v>89</v>
      </c>
      <c r="AC843" s="158">
        <v>90</v>
      </c>
      <c r="AD843" s="158" t="s">
        <v>924</v>
      </c>
      <c r="AE843" s="158" t="s">
        <v>273</v>
      </c>
      <c r="AF843" s="157"/>
    </row>
    <row r="844" spans="1:32" s="137" customFormat="1" ht="30.75" customHeight="1" x14ac:dyDescent="0.25">
      <c r="A844" s="160">
        <v>11605</v>
      </c>
      <c r="B844" s="155" t="s">
        <v>2564</v>
      </c>
      <c r="C844" s="155" t="s">
        <v>2565</v>
      </c>
      <c r="D844" s="159" t="s">
        <v>374</v>
      </c>
      <c r="E844" s="168">
        <v>2</v>
      </c>
      <c r="F844" s="159" t="s">
        <v>635</v>
      </c>
      <c r="G844" s="159"/>
      <c r="H844" s="159" t="s">
        <v>2557</v>
      </c>
      <c r="I844" s="155"/>
      <c r="J844" s="155"/>
      <c r="K844" s="155"/>
      <c r="L844" s="155"/>
      <c r="M844" s="159" t="s">
        <v>2566</v>
      </c>
      <c r="N844" s="158"/>
      <c r="O844" s="159" t="s">
        <v>2567</v>
      </c>
      <c r="P844" s="159" t="s">
        <v>2568</v>
      </c>
      <c r="Q844" s="159" t="s">
        <v>2569</v>
      </c>
      <c r="R844" s="158"/>
      <c r="S844" s="158"/>
      <c r="T844" s="159" t="s">
        <v>2570</v>
      </c>
      <c r="U844" s="158" t="s">
        <v>287</v>
      </c>
      <c r="V844" s="158"/>
      <c r="W844" s="158"/>
      <c r="X844" s="158" t="s">
        <v>329</v>
      </c>
      <c r="Y844" s="158" t="s">
        <v>270</v>
      </c>
      <c r="Z844" s="158">
        <v>59</v>
      </c>
      <c r="AA844" s="158">
        <v>74</v>
      </c>
      <c r="AB844" s="158">
        <v>89</v>
      </c>
      <c r="AC844" s="158">
        <v>90</v>
      </c>
      <c r="AD844" s="158" t="s">
        <v>924</v>
      </c>
      <c r="AE844" s="158" t="s">
        <v>273</v>
      </c>
      <c r="AF844" s="157"/>
    </row>
    <row r="845" spans="1:32" s="137" customFormat="1" ht="30.75" customHeight="1" x14ac:dyDescent="0.25">
      <c r="A845" s="160">
        <v>11606</v>
      </c>
      <c r="B845" s="159" t="s">
        <v>2571</v>
      </c>
      <c r="C845" s="159" t="s">
        <v>2572</v>
      </c>
      <c r="D845" s="159" t="s">
        <v>374</v>
      </c>
      <c r="E845" s="168">
        <v>2</v>
      </c>
      <c r="F845" s="159" t="s">
        <v>635</v>
      </c>
      <c r="G845" s="159"/>
      <c r="H845" s="159" t="s">
        <v>2557</v>
      </c>
      <c r="I845" s="155"/>
      <c r="J845" s="155"/>
      <c r="K845" s="155"/>
      <c r="L845" s="155"/>
      <c r="M845" s="157"/>
      <c r="N845" s="157"/>
      <c r="O845" s="157"/>
      <c r="P845" s="157"/>
      <c r="Q845" s="157"/>
      <c r="R845" s="157"/>
      <c r="S845" s="157"/>
      <c r="T845" s="157"/>
      <c r="U845" s="157"/>
      <c r="V845" s="157"/>
      <c r="W845" s="157"/>
      <c r="X845" s="158" t="s">
        <v>329</v>
      </c>
      <c r="Y845" s="158" t="s">
        <v>270</v>
      </c>
      <c r="Z845" s="158" t="s">
        <v>271</v>
      </c>
      <c r="AA845" s="158" t="s">
        <v>271</v>
      </c>
      <c r="AB845" s="158" t="s">
        <v>271</v>
      </c>
      <c r="AC845" s="158" t="s">
        <v>271</v>
      </c>
      <c r="AD845" s="158" t="s">
        <v>924</v>
      </c>
      <c r="AE845" s="158" t="s">
        <v>273</v>
      </c>
      <c r="AF845" s="157"/>
    </row>
    <row r="846" spans="1:32" s="137" customFormat="1" ht="30.75" customHeight="1" x14ac:dyDescent="0.25">
      <c r="A846" s="160">
        <v>11607</v>
      </c>
      <c r="B846" s="155" t="s">
        <v>2573</v>
      </c>
      <c r="C846" s="155" t="s">
        <v>2574</v>
      </c>
      <c r="D846" s="159" t="s">
        <v>374</v>
      </c>
      <c r="E846" s="168">
        <v>2</v>
      </c>
      <c r="F846" s="159" t="s">
        <v>635</v>
      </c>
      <c r="G846" s="159"/>
      <c r="H846" s="159" t="s">
        <v>2557</v>
      </c>
      <c r="I846" s="155"/>
      <c r="J846" s="155"/>
      <c r="K846" s="155"/>
      <c r="L846" s="155"/>
      <c r="M846" s="159" t="s">
        <v>2575</v>
      </c>
      <c r="N846" s="158"/>
      <c r="O846" s="159" t="s">
        <v>2567</v>
      </c>
      <c r="P846" s="159" t="s">
        <v>2568</v>
      </c>
      <c r="Q846" s="159" t="s">
        <v>2569</v>
      </c>
      <c r="R846" s="158"/>
      <c r="S846" s="158"/>
      <c r="T846" s="159" t="s">
        <v>2570</v>
      </c>
      <c r="U846" s="158" t="s">
        <v>287</v>
      </c>
      <c r="V846" s="158"/>
      <c r="W846" s="158"/>
      <c r="X846" s="158" t="s">
        <v>329</v>
      </c>
      <c r="Y846" s="158" t="s">
        <v>270</v>
      </c>
      <c r="Z846" s="158">
        <v>59</v>
      </c>
      <c r="AA846" s="158">
        <v>74</v>
      </c>
      <c r="AB846" s="158">
        <v>89</v>
      </c>
      <c r="AC846" s="158">
        <v>90</v>
      </c>
      <c r="AD846" s="158" t="s">
        <v>924</v>
      </c>
      <c r="AE846" s="158" t="s">
        <v>273</v>
      </c>
      <c r="AF846" s="157"/>
    </row>
    <row r="847" spans="1:32" s="137" customFormat="1" ht="30.75" customHeight="1" x14ac:dyDescent="0.25">
      <c r="A847" s="160">
        <v>11609</v>
      </c>
      <c r="B847" s="159" t="s">
        <v>2576</v>
      </c>
      <c r="C847" s="159" t="s">
        <v>2577</v>
      </c>
      <c r="D847" s="159" t="s">
        <v>374</v>
      </c>
      <c r="E847" s="168">
        <v>2</v>
      </c>
      <c r="F847" s="159" t="s">
        <v>635</v>
      </c>
      <c r="G847" s="159"/>
      <c r="H847" s="159" t="s">
        <v>2557</v>
      </c>
      <c r="I847" s="155"/>
      <c r="J847" s="155"/>
      <c r="K847" s="155"/>
      <c r="L847" s="155"/>
      <c r="M847" s="157"/>
      <c r="N847" s="157"/>
      <c r="O847" s="157"/>
      <c r="P847" s="157"/>
      <c r="Q847" s="157"/>
      <c r="R847" s="157"/>
      <c r="S847" s="157"/>
      <c r="T847" s="157"/>
      <c r="U847" s="157"/>
      <c r="V847" s="157"/>
      <c r="W847" s="157"/>
      <c r="X847" s="158" t="s">
        <v>676</v>
      </c>
      <c r="Y847" s="158" t="s">
        <v>270</v>
      </c>
      <c r="Z847" s="158" t="s">
        <v>271</v>
      </c>
      <c r="AA847" s="158" t="s">
        <v>271</v>
      </c>
      <c r="AB847" s="158" t="s">
        <v>271</v>
      </c>
      <c r="AC847" s="158" t="s">
        <v>271</v>
      </c>
      <c r="AD847" s="158" t="s">
        <v>924</v>
      </c>
      <c r="AE847" s="158" t="s">
        <v>273</v>
      </c>
      <c r="AF847" s="157"/>
    </row>
    <row r="848" spans="1:32" s="137" customFormat="1" ht="30.75" customHeight="1" x14ac:dyDescent="0.25">
      <c r="A848" s="160">
        <v>11610</v>
      </c>
      <c r="B848" s="159" t="s">
        <v>2578</v>
      </c>
      <c r="C848" s="159" t="s">
        <v>2579</v>
      </c>
      <c r="D848" s="159" t="s">
        <v>374</v>
      </c>
      <c r="E848" s="168">
        <v>2</v>
      </c>
      <c r="F848" s="159" t="s">
        <v>635</v>
      </c>
      <c r="G848" s="159"/>
      <c r="H848" s="159" t="s">
        <v>2557</v>
      </c>
      <c r="I848" s="155"/>
      <c r="J848" s="155"/>
      <c r="K848" s="155"/>
      <c r="L848" s="155"/>
      <c r="M848" s="157"/>
      <c r="N848" s="157"/>
      <c r="O848" s="157"/>
      <c r="P848" s="157"/>
      <c r="Q848" s="157"/>
      <c r="R848" s="157"/>
      <c r="S848" s="157"/>
      <c r="T848" s="157"/>
      <c r="U848" s="157"/>
      <c r="V848" s="157"/>
      <c r="W848" s="157"/>
      <c r="X848" s="158" t="s">
        <v>329</v>
      </c>
      <c r="Y848" s="158" t="s">
        <v>270</v>
      </c>
      <c r="Z848" s="158" t="s">
        <v>271</v>
      </c>
      <c r="AA848" s="158" t="s">
        <v>271</v>
      </c>
      <c r="AB848" s="158" t="s">
        <v>271</v>
      </c>
      <c r="AC848" s="158" t="s">
        <v>271</v>
      </c>
      <c r="AD848" s="158" t="s">
        <v>924</v>
      </c>
      <c r="AE848" s="158" t="s">
        <v>273</v>
      </c>
      <c r="AF848" s="157"/>
    </row>
    <row r="849" spans="1:32" s="137" customFormat="1" ht="30.75" customHeight="1" x14ac:dyDescent="0.25">
      <c r="A849" s="160">
        <v>11611</v>
      </c>
      <c r="B849" s="159" t="s">
        <v>2580</v>
      </c>
      <c r="C849" s="159" t="s">
        <v>2581</v>
      </c>
      <c r="D849" s="159" t="s">
        <v>374</v>
      </c>
      <c r="E849" s="175">
        <v>2</v>
      </c>
      <c r="F849" s="158" t="s">
        <v>635</v>
      </c>
      <c r="G849" s="163"/>
      <c r="H849" s="159" t="s">
        <v>2557</v>
      </c>
      <c r="I849" s="155"/>
      <c r="J849" s="155"/>
      <c r="K849" s="155"/>
      <c r="L849" s="155"/>
      <c r="M849" s="157"/>
      <c r="N849" s="157"/>
      <c r="O849" s="157"/>
      <c r="P849" s="157"/>
      <c r="Q849" s="157"/>
      <c r="R849" s="157"/>
      <c r="S849" s="157"/>
      <c r="T849" s="157"/>
      <c r="U849" s="157"/>
      <c r="V849" s="157"/>
      <c r="W849" s="157"/>
      <c r="X849" s="158" t="s">
        <v>329</v>
      </c>
      <c r="Y849" s="158" t="s">
        <v>270</v>
      </c>
      <c r="Z849" s="158">
        <v>59</v>
      </c>
      <c r="AA849" s="158">
        <v>74</v>
      </c>
      <c r="AB849" s="158">
        <v>89</v>
      </c>
      <c r="AC849" s="158">
        <v>90</v>
      </c>
      <c r="AD849" s="158" t="s">
        <v>924</v>
      </c>
      <c r="AE849" s="158" t="s">
        <v>273</v>
      </c>
      <c r="AF849" s="157"/>
    </row>
    <row r="850" spans="1:32" s="137" customFormat="1" ht="30.75" customHeight="1" x14ac:dyDescent="0.25">
      <c r="A850" s="160">
        <v>11612</v>
      </c>
      <c r="B850" s="159" t="s">
        <v>2582</v>
      </c>
      <c r="C850" s="159" t="s">
        <v>2583</v>
      </c>
      <c r="D850" s="159" t="s">
        <v>374</v>
      </c>
      <c r="E850" s="168">
        <v>2</v>
      </c>
      <c r="F850" s="159" t="s">
        <v>635</v>
      </c>
      <c r="G850" s="159"/>
      <c r="H850" s="159" t="s">
        <v>2557</v>
      </c>
      <c r="I850" s="155"/>
      <c r="J850" s="155"/>
      <c r="K850" s="155"/>
      <c r="L850" s="155"/>
      <c r="M850" s="157"/>
      <c r="N850" s="157"/>
      <c r="O850" s="157"/>
      <c r="P850" s="157"/>
      <c r="Q850" s="157"/>
      <c r="R850" s="157"/>
      <c r="S850" s="157"/>
      <c r="T850" s="157"/>
      <c r="U850" s="157"/>
      <c r="V850" s="157"/>
      <c r="W850" s="157"/>
      <c r="X850" s="158" t="s">
        <v>676</v>
      </c>
      <c r="Y850" s="158">
        <v>0.02</v>
      </c>
      <c r="Z850" s="158">
        <v>59</v>
      </c>
      <c r="AA850" s="158">
        <v>74</v>
      </c>
      <c r="AB850" s="158">
        <v>89</v>
      </c>
      <c r="AC850" s="158">
        <v>90</v>
      </c>
      <c r="AD850" s="158" t="s">
        <v>924</v>
      </c>
      <c r="AE850" s="158" t="s">
        <v>273</v>
      </c>
      <c r="AF850" s="157"/>
    </row>
    <row r="851" spans="1:32" s="137" customFormat="1" ht="30.75" customHeight="1" x14ac:dyDescent="0.25">
      <c r="A851" s="160">
        <v>11613</v>
      </c>
      <c r="B851" s="159" t="s">
        <v>2584</v>
      </c>
      <c r="C851" s="159" t="s">
        <v>2585</v>
      </c>
      <c r="D851" s="159" t="s">
        <v>374</v>
      </c>
      <c r="E851" s="168">
        <v>2</v>
      </c>
      <c r="F851" s="159" t="s">
        <v>635</v>
      </c>
      <c r="G851" s="159"/>
      <c r="H851" s="159" t="s">
        <v>2557</v>
      </c>
      <c r="I851" s="155"/>
      <c r="J851" s="155"/>
      <c r="K851" s="155"/>
      <c r="L851" s="155"/>
      <c r="M851" s="157"/>
      <c r="N851" s="157"/>
      <c r="O851" s="157"/>
      <c r="P851" s="157"/>
      <c r="Q851" s="157"/>
      <c r="R851" s="157"/>
      <c r="S851" s="157"/>
      <c r="T851" s="157"/>
      <c r="U851" s="157"/>
      <c r="V851" s="157"/>
      <c r="W851" s="157"/>
      <c r="X851" s="158" t="s">
        <v>329</v>
      </c>
      <c r="Y851" s="158" t="s">
        <v>270</v>
      </c>
      <c r="Z851" s="158" t="s">
        <v>271</v>
      </c>
      <c r="AA851" s="158" t="s">
        <v>271</v>
      </c>
      <c r="AB851" s="158" t="s">
        <v>271</v>
      </c>
      <c r="AC851" s="158" t="s">
        <v>271</v>
      </c>
      <c r="AD851" s="158" t="s">
        <v>924</v>
      </c>
      <c r="AE851" s="158" t="s">
        <v>273</v>
      </c>
      <c r="AF851" s="157"/>
    </row>
    <row r="852" spans="1:32" s="137" customFormat="1" ht="30.75" customHeight="1" x14ac:dyDescent="0.25">
      <c r="A852" s="160">
        <v>11614</v>
      </c>
      <c r="B852" s="159" t="s">
        <v>2586</v>
      </c>
      <c r="C852" s="159" t="s">
        <v>2587</v>
      </c>
      <c r="D852" s="159" t="s">
        <v>374</v>
      </c>
      <c r="E852" s="168">
        <v>2</v>
      </c>
      <c r="F852" s="159" t="s">
        <v>635</v>
      </c>
      <c r="G852" s="159"/>
      <c r="H852" s="159" t="s">
        <v>2557</v>
      </c>
      <c r="I852" s="155"/>
      <c r="J852" s="155"/>
      <c r="K852" s="155"/>
      <c r="L852" s="155"/>
      <c r="M852" s="157"/>
      <c r="N852" s="157"/>
      <c r="O852" s="157"/>
      <c r="P852" s="157"/>
      <c r="Q852" s="157"/>
      <c r="R852" s="157"/>
      <c r="S852" s="157"/>
      <c r="T852" s="157"/>
      <c r="U852" s="157"/>
      <c r="V852" s="157"/>
      <c r="W852" s="157"/>
      <c r="X852" s="158" t="s">
        <v>329</v>
      </c>
      <c r="Y852" s="158" t="s">
        <v>270</v>
      </c>
      <c r="Z852" s="158" t="s">
        <v>271</v>
      </c>
      <c r="AA852" s="158" t="s">
        <v>271</v>
      </c>
      <c r="AB852" s="158" t="s">
        <v>271</v>
      </c>
      <c r="AC852" s="158" t="s">
        <v>271</v>
      </c>
      <c r="AD852" s="158" t="s">
        <v>924</v>
      </c>
      <c r="AE852" s="158" t="s">
        <v>273</v>
      </c>
      <c r="AF852" s="157"/>
    </row>
    <row r="853" spans="1:32" s="137" customFormat="1" ht="30.75" customHeight="1" x14ac:dyDescent="0.25">
      <c r="A853" s="160">
        <v>11615</v>
      </c>
      <c r="B853" s="159" t="s">
        <v>2588</v>
      </c>
      <c r="C853" s="159" t="s">
        <v>2589</v>
      </c>
      <c r="D853" s="159" t="s">
        <v>374</v>
      </c>
      <c r="E853" s="168">
        <v>2</v>
      </c>
      <c r="F853" s="159" t="s">
        <v>635</v>
      </c>
      <c r="G853" s="159"/>
      <c r="H853" s="159" t="s">
        <v>2557</v>
      </c>
      <c r="I853" s="155"/>
      <c r="J853" s="155"/>
      <c r="K853" s="155"/>
      <c r="L853" s="155"/>
      <c r="M853" s="157"/>
      <c r="N853" s="157"/>
      <c r="O853" s="157"/>
      <c r="P853" s="157"/>
      <c r="Q853" s="157"/>
      <c r="R853" s="157"/>
      <c r="S853" s="157"/>
      <c r="T853" s="157"/>
      <c r="U853" s="157"/>
      <c r="V853" s="157"/>
      <c r="W853" s="157"/>
      <c r="X853" s="158" t="s">
        <v>329</v>
      </c>
      <c r="Y853" s="158" t="s">
        <v>270</v>
      </c>
      <c r="Z853" s="158">
        <v>59</v>
      </c>
      <c r="AA853" s="158">
        <v>74</v>
      </c>
      <c r="AB853" s="158">
        <v>89</v>
      </c>
      <c r="AC853" s="158">
        <v>90</v>
      </c>
      <c r="AD853" s="158" t="s">
        <v>924</v>
      </c>
      <c r="AE853" s="158" t="s">
        <v>273</v>
      </c>
      <c r="AF853" s="157"/>
    </row>
    <row r="854" spans="1:32" s="137" customFormat="1" ht="30.75" customHeight="1" x14ac:dyDescent="0.25">
      <c r="A854" s="160">
        <v>11616</v>
      </c>
      <c r="B854" s="159" t="s">
        <v>2590</v>
      </c>
      <c r="C854" s="159" t="s">
        <v>2591</v>
      </c>
      <c r="D854" s="159" t="s">
        <v>374</v>
      </c>
      <c r="E854" s="168">
        <v>2</v>
      </c>
      <c r="F854" s="159" t="s">
        <v>635</v>
      </c>
      <c r="G854" s="159"/>
      <c r="H854" s="159" t="s">
        <v>2557</v>
      </c>
      <c r="I854" s="155"/>
      <c r="J854" s="155"/>
      <c r="K854" s="155"/>
      <c r="L854" s="155"/>
      <c r="M854" s="157"/>
      <c r="N854" s="157"/>
      <c r="O854" s="157"/>
      <c r="P854" s="157"/>
      <c r="Q854" s="157"/>
      <c r="R854" s="157"/>
      <c r="S854" s="157"/>
      <c r="T854" s="157"/>
      <c r="U854" s="157"/>
      <c r="V854" s="157"/>
      <c r="W854" s="157"/>
      <c r="X854" s="158" t="s">
        <v>329</v>
      </c>
      <c r="Y854" s="158" t="s">
        <v>270</v>
      </c>
      <c r="Z854" s="158" t="s">
        <v>271</v>
      </c>
      <c r="AA854" s="158" t="s">
        <v>271</v>
      </c>
      <c r="AB854" s="158" t="s">
        <v>271</v>
      </c>
      <c r="AC854" s="158" t="s">
        <v>271</v>
      </c>
      <c r="AD854" s="158" t="s">
        <v>924</v>
      </c>
      <c r="AE854" s="158" t="s">
        <v>273</v>
      </c>
      <c r="AF854" s="157"/>
    </row>
    <row r="855" spans="1:32" s="137" customFormat="1" ht="30.75" customHeight="1" x14ac:dyDescent="0.25">
      <c r="A855" s="160">
        <v>11618</v>
      </c>
      <c r="B855" s="155" t="s">
        <v>2592</v>
      </c>
      <c r="C855" s="155" t="s">
        <v>2593</v>
      </c>
      <c r="D855" s="159" t="s">
        <v>374</v>
      </c>
      <c r="E855" s="168">
        <v>2</v>
      </c>
      <c r="F855" s="159" t="s">
        <v>635</v>
      </c>
      <c r="G855" s="159"/>
      <c r="H855" s="159" t="s">
        <v>2557</v>
      </c>
      <c r="I855" s="155"/>
      <c r="J855" s="155"/>
      <c r="K855" s="155"/>
      <c r="L855" s="155"/>
      <c r="M855" s="159" t="s">
        <v>2594</v>
      </c>
      <c r="N855" s="158"/>
      <c r="O855" s="159" t="s">
        <v>2567</v>
      </c>
      <c r="P855" s="159" t="s">
        <v>2568</v>
      </c>
      <c r="Q855" s="159" t="s">
        <v>2569</v>
      </c>
      <c r="R855" s="158"/>
      <c r="S855" s="158"/>
      <c r="T855" s="159" t="s">
        <v>2570</v>
      </c>
      <c r="U855" s="158" t="s">
        <v>287</v>
      </c>
      <c r="V855" s="158"/>
      <c r="W855" s="158"/>
      <c r="X855" s="158" t="s">
        <v>676</v>
      </c>
      <c r="Y855" s="158">
        <v>0.02</v>
      </c>
      <c r="Z855" s="158">
        <v>59</v>
      </c>
      <c r="AA855" s="158">
        <v>74</v>
      </c>
      <c r="AB855" s="158">
        <v>89</v>
      </c>
      <c r="AC855" s="158">
        <v>90</v>
      </c>
      <c r="AD855" s="158" t="s">
        <v>924</v>
      </c>
      <c r="AE855" s="158" t="s">
        <v>273</v>
      </c>
      <c r="AF855" s="157"/>
    </row>
    <row r="856" spans="1:32" s="137" customFormat="1" ht="30.75" customHeight="1" x14ac:dyDescent="0.25">
      <c r="A856" s="160">
        <v>11619</v>
      </c>
      <c r="B856" s="159" t="s">
        <v>2595</v>
      </c>
      <c r="C856" s="159" t="s">
        <v>2596</v>
      </c>
      <c r="D856" s="159" t="s">
        <v>374</v>
      </c>
      <c r="E856" s="168">
        <v>2</v>
      </c>
      <c r="F856" s="159" t="s">
        <v>635</v>
      </c>
      <c r="G856" s="159"/>
      <c r="H856" s="159" t="s">
        <v>2557</v>
      </c>
      <c r="I856" s="155"/>
      <c r="J856" s="155"/>
      <c r="K856" s="155"/>
      <c r="L856" s="155"/>
      <c r="M856" s="157"/>
      <c r="N856" s="157"/>
      <c r="O856" s="157"/>
      <c r="P856" s="157"/>
      <c r="Q856" s="157"/>
      <c r="R856" s="157"/>
      <c r="S856" s="157"/>
      <c r="T856" s="157"/>
      <c r="U856" s="157"/>
      <c r="V856" s="157"/>
      <c r="W856" s="157"/>
      <c r="X856" s="158" t="s">
        <v>648</v>
      </c>
      <c r="Y856" s="158">
        <v>0.01</v>
      </c>
      <c r="Z856" s="158">
        <v>59</v>
      </c>
      <c r="AA856" s="158">
        <v>74</v>
      </c>
      <c r="AB856" s="158">
        <v>89</v>
      </c>
      <c r="AC856" s="158">
        <v>90</v>
      </c>
      <c r="AD856" s="158" t="s">
        <v>924</v>
      </c>
      <c r="AE856" s="158" t="s">
        <v>273</v>
      </c>
      <c r="AF856" s="157"/>
    </row>
    <row r="857" spans="1:32" s="137" customFormat="1" ht="30.75" customHeight="1" x14ac:dyDescent="0.25">
      <c r="A857" s="160">
        <v>11620</v>
      </c>
      <c r="B857" s="155" t="s">
        <v>2597</v>
      </c>
      <c r="C857" s="155" t="s">
        <v>2598</v>
      </c>
      <c r="D857" s="159" t="s">
        <v>374</v>
      </c>
      <c r="E857" s="168">
        <v>2</v>
      </c>
      <c r="F857" s="159" t="s">
        <v>635</v>
      </c>
      <c r="G857" s="159"/>
      <c r="H857" s="159" t="s">
        <v>2557</v>
      </c>
      <c r="I857" s="155"/>
      <c r="J857" s="155"/>
      <c r="K857" s="155"/>
      <c r="L857" s="155"/>
      <c r="M857" s="159" t="s">
        <v>2599</v>
      </c>
      <c r="N857" s="158"/>
      <c r="O857" s="159" t="s">
        <v>2567</v>
      </c>
      <c r="P857" s="159" t="s">
        <v>2568</v>
      </c>
      <c r="Q857" s="159" t="s">
        <v>2569</v>
      </c>
      <c r="R857" s="158"/>
      <c r="S857" s="158"/>
      <c r="T857" s="159" t="s">
        <v>2570</v>
      </c>
      <c r="U857" s="158" t="s">
        <v>287</v>
      </c>
      <c r="V857" s="158"/>
      <c r="W857" s="158"/>
      <c r="X857" s="158" t="s">
        <v>676</v>
      </c>
      <c r="Y857" s="158" t="s">
        <v>270</v>
      </c>
      <c r="Z857" s="158" t="s">
        <v>271</v>
      </c>
      <c r="AA857" s="158" t="s">
        <v>271</v>
      </c>
      <c r="AB857" s="158" t="s">
        <v>271</v>
      </c>
      <c r="AC857" s="158" t="s">
        <v>271</v>
      </c>
      <c r="AD857" s="158" t="s">
        <v>924</v>
      </c>
      <c r="AE857" s="158" t="s">
        <v>273</v>
      </c>
      <c r="AF857" s="157"/>
    </row>
    <row r="858" spans="1:32" s="137" customFormat="1" ht="30.75" customHeight="1" x14ac:dyDescent="0.25">
      <c r="A858" s="160">
        <v>11621</v>
      </c>
      <c r="B858" s="159" t="s">
        <v>2600</v>
      </c>
      <c r="C858" s="159" t="s">
        <v>2601</v>
      </c>
      <c r="D858" s="159" t="s">
        <v>374</v>
      </c>
      <c r="E858" s="168">
        <v>2</v>
      </c>
      <c r="F858" s="159" t="s">
        <v>635</v>
      </c>
      <c r="G858" s="159"/>
      <c r="H858" s="159" t="s">
        <v>2557</v>
      </c>
      <c r="I858" s="155"/>
      <c r="J858" s="155"/>
      <c r="K858" s="155"/>
      <c r="L858" s="155"/>
      <c r="M858" s="157"/>
      <c r="N858" s="157"/>
      <c r="O858" s="157"/>
      <c r="P858" s="157"/>
      <c r="Q858" s="157"/>
      <c r="R858" s="157"/>
      <c r="S858" s="157"/>
      <c r="T858" s="157"/>
      <c r="U858" s="157"/>
      <c r="V858" s="157"/>
      <c r="W858" s="157"/>
      <c r="X858" s="158" t="s">
        <v>329</v>
      </c>
      <c r="Y858" s="158" t="s">
        <v>270</v>
      </c>
      <c r="Z858" s="158" t="s">
        <v>271</v>
      </c>
      <c r="AA858" s="158" t="s">
        <v>271</v>
      </c>
      <c r="AB858" s="158" t="s">
        <v>271</v>
      </c>
      <c r="AC858" s="158" t="s">
        <v>271</v>
      </c>
      <c r="AD858" s="158" t="s">
        <v>924</v>
      </c>
      <c r="AE858" s="158" t="s">
        <v>273</v>
      </c>
      <c r="AF858" s="157"/>
    </row>
    <row r="859" spans="1:32" s="137" customFormat="1" ht="30.75" customHeight="1" x14ac:dyDescent="0.25">
      <c r="A859" s="160">
        <v>11622</v>
      </c>
      <c r="B859" s="159" t="s">
        <v>2602</v>
      </c>
      <c r="C859" s="159" t="s">
        <v>2603</v>
      </c>
      <c r="D859" s="159" t="s">
        <v>374</v>
      </c>
      <c r="E859" s="168">
        <v>2</v>
      </c>
      <c r="F859" s="159" t="s">
        <v>635</v>
      </c>
      <c r="G859" s="159"/>
      <c r="H859" s="159" t="s">
        <v>2604</v>
      </c>
      <c r="I859" s="155"/>
      <c r="J859" s="155"/>
      <c r="K859" s="155"/>
      <c r="L859" s="155"/>
      <c r="M859" s="157"/>
      <c r="N859" s="157"/>
      <c r="O859" s="157"/>
      <c r="P859" s="157"/>
      <c r="Q859" s="157"/>
      <c r="R859" s="157"/>
      <c r="S859" s="157"/>
      <c r="T859" s="157"/>
      <c r="U859" s="157"/>
      <c r="V859" s="157"/>
      <c r="W859" s="157"/>
      <c r="X859" s="158" t="s">
        <v>269</v>
      </c>
      <c r="Y859" s="158" t="s">
        <v>270</v>
      </c>
      <c r="Z859" s="158" t="s">
        <v>271</v>
      </c>
      <c r="AA859" s="158" t="s">
        <v>271</v>
      </c>
      <c r="AB859" s="158" t="s">
        <v>271</v>
      </c>
      <c r="AC859" s="158" t="s">
        <v>271</v>
      </c>
      <c r="AD859" s="158" t="s">
        <v>924</v>
      </c>
      <c r="AE859" s="158" t="s">
        <v>273</v>
      </c>
      <c r="AF859" s="157"/>
    </row>
    <row r="860" spans="1:32" s="137" customFormat="1" ht="30.75" customHeight="1" x14ac:dyDescent="0.25">
      <c r="A860" s="160">
        <v>11623</v>
      </c>
      <c r="B860" s="159" t="s">
        <v>2605</v>
      </c>
      <c r="C860" s="159" t="s">
        <v>2606</v>
      </c>
      <c r="D860" s="159" t="s">
        <v>374</v>
      </c>
      <c r="E860" s="168">
        <v>2</v>
      </c>
      <c r="F860" s="159" t="s">
        <v>635</v>
      </c>
      <c r="G860" s="159"/>
      <c r="H860" s="159" t="s">
        <v>2557</v>
      </c>
      <c r="I860" s="155"/>
      <c r="J860" s="155"/>
      <c r="K860" s="155"/>
      <c r="L860" s="155"/>
      <c r="M860" s="157"/>
      <c r="N860" s="157"/>
      <c r="O860" s="157"/>
      <c r="P860" s="157"/>
      <c r="Q860" s="157"/>
      <c r="R860" s="157"/>
      <c r="S860" s="157"/>
      <c r="T860" s="157"/>
      <c r="U860" s="157"/>
      <c r="V860" s="157"/>
      <c r="W860" s="157"/>
      <c r="X860" s="158" t="s">
        <v>648</v>
      </c>
      <c r="Y860" s="158" t="s">
        <v>270</v>
      </c>
      <c r="Z860" s="158">
        <v>59</v>
      </c>
      <c r="AA860" s="158">
        <v>74</v>
      </c>
      <c r="AB860" s="158">
        <v>89</v>
      </c>
      <c r="AC860" s="158">
        <v>90</v>
      </c>
      <c r="AD860" s="158" t="s">
        <v>924</v>
      </c>
      <c r="AE860" s="158" t="s">
        <v>273</v>
      </c>
      <c r="AF860" s="157"/>
    </row>
    <row r="861" spans="1:32" s="137" customFormat="1" ht="30.75" customHeight="1" x14ac:dyDescent="0.25">
      <c r="A861" s="153">
        <v>11624</v>
      </c>
      <c r="B861" s="155" t="s">
        <v>2607</v>
      </c>
      <c r="C861" s="155" t="s">
        <v>2608</v>
      </c>
      <c r="D861" s="155" t="s">
        <v>374</v>
      </c>
      <c r="E861" s="156">
        <v>2</v>
      </c>
      <c r="F861" s="155" t="s">
        <v>635</v>
      </c>
      <c r="G861" s="155"/>
      <c r="H861" s="155" t="s">
        <v>2557</v>
      </c>
      <c r="I861" s="155"/>
      <c r="J861" s="155"/>
      <c r="K861" s="155"/>
      <c r="L861" s="155"/>
      <c r="M861" s="155" t="s">
        <v>390</v>
      </c>
      <c r="N861" s="155" t="s">
        <v>2609</v>
      </c>
      <c r="O861" s="155" t="s">
        <v>2567</v>
      </c>
      <c r="P861" s="155" t="s">
        <v>2568</v>
      </c>
      <c r="Q861" s="155" t="s">
        <v>2569</v>
      </c>
      <c r="R861" s="157"/>
      <c r="S861" s="157"/>
      <c r="T861" s="155" t="s">
        <v>2570</v>
      </c>
      <c r="U861" s="157" t="s">
        <v>287</v>
      </c>
      <c r="V861" s="157"/>
      <c r="W861" s="157"/>
      <c r="X861" s="158" t="s">
        <v>269</v>
      </c>
      <c r="Y861" s="158" t="s">
        <v>270</v>
      </c>
      <c r="Z861" s="158" t="s">
        <v>271</v>
      </c>
      <c r="AA861" s="158" t="s">
        <v>271</v>
      </c>
      <c r="AB861" s="158" t="s">
        <v>271</v>
      </c>
      <c r="AC861" s="158" t="s">
        <v>271</v>
      </c>
      <c r="AD861" s="158" t="s">
        <v>272</v>
      </c>
      <c r="AE861" s="158" t="s">
        <v>273</v>
      </c>
      <c r="AF861" s="157"/>
    </row>
    <row r="862" spans="1:32" s="137" customFormat="1" ht="30.75" customHeight="1" x14ac:dyDescent="0.25">
      <c r="A862" s="160">
        <v>11701</v>
      </c>
      <c r="B862" s="159" t="s">
        <v>2610</v>
      </c>
      <c r="C862" s="158" t="s">
        <v>2611</v>
      </c>
      <c r="D862" s="159" t="s">
        <v>374</v>
      </c>
      <c r="E862" s="182">
        <v>2</v>
      </c>
      <c r="F862" s="158" t="s">
        <v>635</v>
      </c>
      <c r="G862" s="158"/>
      <c r="H862" s="159" t="s">
        <v>2612</v>
      </c>
      <c r="I862" s="159"/>
      <c r="J862" s="159"/>
      <c r="K862" s="159"/>
      <c r="L862" s="155"/>
      <c r="M862" s="157"/>
      <c r="N862" s="157"/>
      <c r="O862" s="157"/>
      <c r="P862" s="157"/>
      <c r="Q862" s="157"/>
      <c r="R862" s="157"/>
      <c r="S862" s="157"/>
      <c r="T862" s="157"/>
      <c r="U862" s="157"/>
      <c r="V862" s="157"/>
      <c r="W862" s="157"/>
      <c r="X862" s="158" t="s">
        <v>269</v>
      </c>
      <c r="Y862" s="158" t="s">
        <v>270</v>
      </c>
      <c r="Z862" s="158">
        <v>54</v>
      </c>
      <c r="AA862" s="158">
        <v>69</v>
      </c>
      <c r="AB862" s="158">
        <v>84</v>
      </c>
      <c r="AC862" s="158">
        <v>85</v>
      </c>
      <c r="AD862" s="158" t="s">
        <v>924</v>
      </c>
      <c r="AE862" s="158" t="s">
        <v>273</v>
      </c>
      <c r="AF862" s="157"/>
    </row>
    <row r="863" spans="1:32" s="137" customFormat="1" ht="30.75" customHeight="1" x14ac:dyDescent="0.25">
      <c r="A863" s="160">
        <v>11702</v>
      </c>
      <c r="B863" s="159" t="s">
        <v>2613</v>
      </c>
      <c r="C863" s="158" t="s">
        <v>2614</v>
      </c>
      <c r="D863" s="159" t="s">
        <v>374</v>
      </c>
      <c r="E863" s="182">
        <v>2</v>
      </c>
      <c r="F863" s="158" t="s">
        <v>635</v>
      </c>
      <c r="G863" s="158"/>
      <c r="H863" s="159" t="s">
        <v>2615</v>
      </c>
      <c r="I863" s="159"/>
      <c r="J863" s="159"/>
      <c r="K863" s="159"/>
      <c r="L863" s="155"/>
      <c r="M863" s="157"/>
      <c r="N863" s="157"/>
      <c r="O863" s="157"/>
      <c r="P863" s="157"/>
      <c r="Q863" s="157"/>
      <c r="R863" s="157"/>
      <c r="S863" s="157"/>
      <c r="T863" s="157"/>
      <c r="U863" s="157"/>
      <c r="V863" s="157"/>
      <c r="W863" s="157"/>
      <c r="X863" s="158" t="s">
        <v>269</v>
      </c>
      <c r="Y863" s="158" t="s">
        <v>270</v>
      </c>
      <c r="Z863" s="158" t="s">
        <v>271</v>
      </c>
      <c r="AA863" s="158" t="s">
        <v>271</v>
      </c>
      <c r="AB863" s="158" t="s">
        <v>271</v>
      </c>
      <c r="AC863" s="158" t="s">
        <v>271</v>
      </c>
      <c r="AD863" s="158" t="s">
        <v>924</v>
      </c>
      <c r="AE863" s="158" t="s">
        <v>273</v>
      </c>
      <c r="AF863" s="157"/>
    </row>
    <row r="864" spans="1:32" s="137" customFormat="1" ht="30.75" customHeight="1" x14ac:dyDescent="0.25">
      <c r="A864" s="160">
        <v>11703</v>
      </c>
      <c r="B864" s="159" t="s">
        <v>2616</v>
      </c>
      <c r="C864" s="158" t="s">
        <v>2617</v>
      </c>
      <c r="D864" s="159" t="s">
        <v>374</v>
      </c>
      <c r="E864" s="182">
        <v>2</v>
      </c>
      <c r="F864" s="158" t="s">
        <v>635</v>
      </c>
      <c r="G864" s="158"/>
      <c r="H864" s="159" t="s">
        <v>2618</v>
      </c>
      <c r="I864" s="159"/>
      <c r="J864" s="159"/>
      <c r="K864" s="159"/>
      <c r="L864" s="155"/>
      <c r="M864" s="157"/>
      <c r="N864" s="157"/>
      <c r="O864" s="157"/>
      <c r="P864" s="157"/>
      <c r="Q864" s="157"/>
      <c r="R864" s="157"/>
      <c r="S864" s="157"/>
      <c r="T864" s="157"/>
      <c r="U864" s="157"/>
      <c r="V864" s="157"/>
      <c r="W864" s="157"/>
      <c r="X864" s="158" t="s">
        <v>269</v>
      </c>
      <c r="Y864" s="158" t="s">
        <v>270</v>
      </c>
      <c r="Z864" s="158">
        <v>54</v>
      </c>
      <c r="AA864" s="158">
        <v>69</v>
      </c>
      <c r="AB864" s="158">
        <v>84</v>
      </c>
      <c r="AC864" s="158">
        <v>85</v>
      </c>
      <c r="AD864" s="158" t="s">
        <v>924</v>
      </c>
      <c r="AE864" s="158" t="s">
        <v>273</v>
      </c>
      <c r="AF864" s="157"/>
    </row>
    <row r="865" spans="1:32" s="137" customFormat="1" ht="30.75" customHeight="1" x14ac:dyDescent="0.25">
      <c r="A865" s="160">
        <v>11704</v>
      </c>
      <c r="B865" s="159" t="s">
        <v>2619</v>
      </c>
      <c r="C865" s="158" t="s">
        <v>2620</v>
      </c>
      <c r="D865" s="159" t="s">
        <v>374</v>
      </c>
      <c r="E865" s="182">
        <v>2</v>
      </c>
      <c r="F865" s="158" t="s">
        <v>635</v>
      </c>
      <c r="G865" s="158"/>
      <c r="H865" s="159" t="s">
        <v>2618</v>
      </c>
      <c r="I865" s="159"/>
      <c r="J865" s="159"/>
      <c r="K865" s="159"/>
      <c r="L865" s="155"/>
      <c r="M865" s="157"/>
      <c r="N865" s="157"/>
      <c r="O865" s="157"/>
      <c r="P865" s="157"/>
      <c r="Q865" s="157"/>
      <c r="R865" s="157"/>
      <c r="S865" s="157"/>
      <c r="T865" s="157"/>
      <c r="U865" s="157"/>
      <c r="V865" s="157"/>
      <c r="W865" s="157"/>
      <c r="X865" s="158" t="s">
        <v>269</v>
      </c>
      <c r="Y865" s="158" t="s">
        <v>270</v>
      </c>
      <c r="Z865" s="158">
        <v>54</v>
      </c>
      <c r="AA865" s="158">
        <v>69</v>
      </c>
      <c r="AB865" s="158">
        <v>84</v>
      </c>
      <c r="AC865" s="158">
        <v>85</v>
      </c>
      <c r="AD865" s="158" t="s">
        <v>924</v>
      </c>
      <c r="AE865" s="158" t="s">
        <v>273</v>
      </c>
      <c r="AF865" s="157"/>
    </row>
    <row r="866" spans="1:32" s="137" customFormat="1" ht="30.75" customHeight="1" x14ac:dyDescent="0.25">
      <c r="A866" s="160">
        <v>11705</v>
      </c>
      <c r="B866" s="159" t="s">
        <v>2621</v>
      </c>
      <c r="C866" s="158" t="s">
        <v>2622</v>
      </c>
      <c r="D866" s="159" t="s">
        <v>374</v>
      </c>
      <c r="E866" s="182">
        <v>2</v>
      </c>
      <c r="F866" s="158" t="s">
        <v>635</v>
      </c>
      <c r="G866" s="158"/>
      <c r="H866" s="159" t="s">
        <v>2623</v>
      </c>
      <c r="I866" s="159"/>
      <c r="J866" s="159"/>
      <c r="K866" s="159"/>
      <c r="L866" s="155"/>
      <c r="M866" s="157"/>
      <c r="N866" s="157"/>
      <c r="O866" s="157"/>
      <c r="P866" s="157"/>
      <c r="Q866" s="157"/>
      <c r="R866" s="157"/>
      <c r="S866" s="157"/>
      <c r="T866" s="157"/>
      <c r="U866" s="157"/>
      <c r="V866" s="157"/>
      <c r="W866" s="157"/>
      <c r="X866" s="158" t="s">
        <v>269</v>
      </c>
      <c r="Y866" s="158" t="s">
        <v>270</v>
      </c>
      <c r="Z866" s="158">
        <v>54</v>
      </c>
      <c r="AA866" s="158">
        <v>69</v>
      </c>
      <c r="AB866" s="158">
        <v>84</v>
      </c>
      <c r="AC866" s="158">
        <v>85</v>
      </c>
      <c r="AD866" s="158" t="s">
        <v>924</v>
      </c>
      <c r="AE866" s="158" t="s">
        <v>273</v>
      </c>
      <c r="AF866" s="157"/>
    </row>
    <row r="867" spans="1:32" s="137" customFormat="1" ht="30.75" customHeight="1" x14ac:dyDescent="0.25">
      <c r="A867" s="160">
        <v>11706</v>
      </c>
      <c r="B867" s="159" t="s">
        <v>2624</v>
      </c>
      <c r="C867" s="158" t="s">
        <v>2625</v>
      </c>
      <c r="D867" s="159" t="s">
        <v>374</v>
      </c>
      <c r="E867" s="182">
        <v>2</v>
      </c>
      <c r="F867" s="158" t="s">
        <v>635</v>
      </c>
      <c r="G867" s="158"/>
      <c r="H867" s="159" t="s">
        <v>2626</v>
      </c>
      <c r="I867" s="159"/>
      <c r="J867" s="159"/>
      <c r="K867" s="159"/>
      <c r="L867" s="155"/>
      <c r="M867" s="157"/>
      <c r="N867" s="157"/>
      <c r="O867" s="157"/>
      <c r="P867" s="157"/>
      <c r="Q867" s="157"/>
      <c r="R867" s="157"/>
      <c r="S867" s="157"/>
      <c r="T867" s="157"/>
      <c r="U867" s="157"/>
      <c r="V867" s="157"/>
      <c r="W867" s="157"/>
      <c r="X867" s="158" t="s">
        <v>269</v>
      </c>
      <c r="Y867" s="158" t="s">
        <v>270</v>
      </c>
      <c r="Z867" s="158">
        <v>54</v>
      </c>
      <c r="AA867" s="158">
        <v>69</v>
      </c>
      <c r="AB867" s="158">
        <v>84</v>
      </c>
      <c r="AC867" s="158">
        <v>85</v>
      </c>
      <c r="AD867" s="158" t="s">
        <v>924</v>
      </c>
      <c r="AE867" s="158" t="s">
        <v>273</v>
      </c>
      <c r="AF867" s="157"/>
    </row>
    <row r="868" spans="1:32" s="137" customFormat="1" ht="30.75" customHeight="1" x14ac:dyDescent="0.25">
      <c r="A868" s="160">
        <v>11707</v>
      </c>
      <c r="B868" s="159" t="s">
        <v>2627</v>
      </c>
      <c r="C868" s="158" t="s">
        <v>2628</v>
      </c>
      <c r="D868" s="159" t="s">
        <v>374</v>
      </c>
      <c r="E868" s="182">
        <v>2</v>
      </c>
      <c r="F868" s="158" t="s">
        <v>635</v>
      </c>
      <c r="G868" s="158"/>
      <c r="H868" s="159" t="s">
        <v>2626</v>
      </c>
      <c r="I868" s="159"/>
      <c r="J868" s="159"/>
      <c r="K868" s="159"/>
      <c r="L868" s="155"/>
      <c r="M868" s="157"/>
      <c r="N868" s="157"/>
      <c r="O868" s="157"/>
      <c r="P868" s="157"/>
      <c r="Q868" s="157"/>
      <c r="R868" s="157"/>
      <c r="S868" s="157"/>
      <c r="T868" s="157"/>
      <c r="U868" s="157"/>
      <c r="V868" s="157"/>
      <c r="W868" s="157"/>
      <c r="X868" s="158" t="s">
        <v>269</v>
      </c>
      <c r="Y868" s="158" t="s">
        <v>270</v>
      </c>
      <c r="Z868" s="158" t="s">
        <v>271</v>
      </c>
      <c r="AA868" s="158" t="s">
        <v>271</v>
      </c>
      <c r="AB868" s="158" t="s">
        <v>271</v>
      </c>
      <c r="AC868" s="158" t="s">
        <v>271</v>
      </c>
      <c r="AD868" s="158" t="s">
        <v>924</v>
      </c>
      <c r="AE868" s="158" t="s">
        <v>273</v>
      </c>
      <c r="AF868" s="157"/>
    </row>
    <row r="869" spans="1:32" s="137" customFormat="1" ht="30.75" customHeight="1" x14ac:dyDescent="0.25">
      <c r="A869" s="160">
        <v>11708</v>
      </c>
      <c r="B869" s="159" t="s">
        <v>2629</v>
      </c>
      <c r="C869" s="158" t="s">
        <v>2630</v>
      </c>
      <c r="D869" s="159" t="s">
        <v>374</v>
      </c>
      <c r="E869" s="182">
        <v>2</v>
      </c>
      <c r="F869" s="158" t="s">
        <v>635</v>
      </c>
      <c r="G869" s="158"/>
      <c r="H869" s="159" t="s">
        <v>2618</v>
      </c>
      <c r="I869" s="155"/>
      <c r="J869" s="159"/>
      <c r="K869" s="159"/>
      <c r="L869" s="155" t="s">
        <v>2631</v>
      </c>
      <c r="M869" s="157"/>
      <c r="N869" s="157"/>
      <c r="O869" s="157"/>
      <c r="P869" s="157"/>
      <c r="Q869" s="157"/>
      <c r="R869" s="157"/>
      <c r="S869" s="157"/>
      <c r="T869" s="157"/>
      <c r="U869" s="157"/>
      <c r="V869" s="157"/>
      <c r="W869" s="157"/>
      <c r="X869" s="158" t="s">
        <v>269</v>
      </c>
      <c r="Y869" s="158" t="s">
        <v>270</v>
      </c>
      <c r="Z869" s="158">
        <v>54</v>
      </c>
      <c r="AA869" s="158">
        <v>69</v>
      </c>
      <c r="AB869" s="158">
        <v>84</v>
      </c>
      <c r="AC869" s="158">
        <v>85</v>
      </c>
      <c r="AD869" s="158" t="s">
        <v>924</v>
      </c>
      <c r="AE869" s="158" t="s">
        <v>273</v>
      </c>
      <c r="AF869" s="157"/>
    </row>
    <row r="870" spans="1:32" s="137" customFormat="1" ht="30.75" customHeight="1" x14ac:dyDescent="0.25">
      <c r="A870" s="153">
        <v>11709</v>
      </c>
      <c r="B870" s="159" t="s">
        <v>2632</v>
      </c>
      <c r="C870" s="159" t="s">
        <v>2633</v>
      </c>
      <c r="D870" s="159" t="s">
        <v>374</v>
      </c>
      <c r="E870" s="168"/>
      <c r="F870" s="159"/>
      <c r="G870" s="159"/>
      <c r="H870" s="159" t="s">
        <v>223</v>
      </c>
      <c r="I870" s="155" t="s">
        <v>1840</v>
      </c>
      <c r="J870" s="159"/>
      <c r="K870" s="159"/>
      <c r="L870" s="155"/>
      <c r="M870" s="159" t="s">
        <v>332</v>
      </c>
      <c r="N870" s="157"/>
      <c r="O870" s="158" t="s">
        <v>333</v>
      </c>
      <c r="P870" s="158" t="s">
        <v>334</v>
      </c>
      <c r="Q870" s="159" t="s">
        <v>335</v>
      </c>
      <c r="R870" s="167">
        <v>45231</v>
      </c>
      <c r="S870" s="158"/>
      <c r="T870" s="158" t="s">
        <v>1841</v>
      </c>
      <c r="U870" s="157"/>
      <c r="V870" s="158" t="s">
        <v>268</v>
      </c>
      <c r="W870" s="158"/>
      <c r="X870" s="158" t="s">
        <v>269</v>
      </c>
      <c r="Y870" s="158" t="s">
        <v>270</v>
      </c>
      <c r="Z870" s="158" t="s">
        <v>271</v>
      </c>
      <c r="AA870" s="158" t="s">
        <v>271</v>
      </c>
      <c r="AB870" s="158" t="s">
        <v>271</v>
      </c>
      <c r="AC870" s="158" t="s">
        <v>271</v>
      </c>
      <c r="AD870" s="158" t="s">
        <v>272</v>
      </c>
      <c r="AE870" s="158" t="s">
        <v>273</v>
      </c>
      <c r="AF870" s="157"/>
    </row>
    <row r="871" spans="1:32" s="137" customFormat="1" ht="30.75" customHeight="1" x14ac:dyDescent="0.25">
      <c r="A871" s="153">
        <v>11710</v>
      </c>
      <c r="B871" s="159" t="s">
        <v>2634</v>
      </c>
      <c r="C871" s="159" t="s">
        <v>2635</v>
      </c>
      <c r="D871" s="159" t="s">
        <v>374</v>
      </c>
      <c r="E871" s="168"/>
      <c r="F871" s="159"/>
      <c r="G871" s="159"/>
      <c r="H871" s="159" t="s">
        <v>223</v>
      </c>
      <c r="I871" s="155" t="s">
        <v>1840</v>
      </c>
      <c r="J871" s="159"/>
      <c r="K871" s="159"/>
      <c r="L871" s="155" t="s">
        <v>2636</v>
      </c>
      <c r="M871" s="159" t="s">
        <v>332</v>
      </c>
      <c r="N871" s="157"/>
      <c r="O871" s="158" t="s">
        <v>333</v>
      </c>
      <c r="P871" s="158" t="s">
        <v>334</v>
      </c>
      <c r="Q871" s="159" t="s">
        <v>335</v>
      </c>
      <c r="R871" s="167">
        <v>45231</v>
      </c>
      <c r="S871" s="158"/>
      <c r="T871" s="158" t="s">
        <v>1841</v>
      </c>
      <c r="U871" s="157"/>
      <c r="V871" s="158" t="s">
        <v>268</v>
      </c>
      <c r="W871" s="158"/>
      <c r="X871" s="158" t="s">
        <v>269</v>
      </c>
      <c r="Y871" s="158" t="s">
        <v>270</v>
      </c>
      <c r="Z871" s="158" t="s">
        <v>271</v>
      </c>
      <c r="AA871" s="158" t="s">
        <v>271</v>
      </c>
      <c r="AB871" s="158" t="s">
        <v>271</v>
      </c>
      <c r="AC871" s="158" t="s">
        <v>271</v>
      </c>
      <c r="AD871" s="158" t="s">
        <v>272</v>
      </c>
      <c r="AE871" s="158" t="s">
        <v>273</v>
      </c>
      <c r="AF871" s="157"/>
    </row>
    <row r="872" spans="1:32" s="137" customFormat="1" ht="30.75" customHeight="1" x14ac:dyDescent="0.25">
      <c r="A872" s="153">
        <v>11711</v>
      </c>
      <c r="B872" s="159" t="s">
        <v>2637</v>
      </c>
      <c r="C872" s="159" t="s">
        <v>2638</v>
      </c>
      <c r="D872" s="159" t="s">
        <v>374</v>
      </c>
      <c r="E872" s="168"/>
      <c r="F872" s="159"/>
      <c r="G872" s="159"/>
      <c r="H872" s="159" t="s">
        <v>223</v>
      </c>
      <c r="I872" s="155" t="s">
        <v>1840</v>
      </c>
      <c r="J872" s="159"/>
      <c r="K872" s="159"/>
      <c r="L872" s="155"/>
      <c r="M872" s="159" t="s">
        <v>332</v>
      </c>
      <c r="N872" s="157"/>
      <c r="O872" s="158" t="s">
        <v>333</v>
      </c>
      <c r="P872" s="158" t="s">
        <v>334</v>
      </c>
      <c r="Q872" s="159" t="s">
        <v>335</v>
      </c>
      <c r="R872" s="167">
        <v>45231</v>
      </c>
      <c r="S872" s="158"/>
      <c r="T872" s="158" t="s">
        <v>1841</v>
      </c>
      <c r="U872" s="158"/>
      <c r="V872" s="158" t="s">
        <v>268</v>
      </c>
      <c r="W872" s="158"/>
      <c r="X872" s="158" t="s">
        <v>269</v>
      </c>
      <c r="Y872" s="158" t="s">
        <v>270</v>
      </c>
      <c r="Z872" s="158" t="s">
        <v>271</v>
      </c>
      <c r="AA872" s="158" t="s">
        <v>271</v>
      </c>
      <c r="AB872" s="158" t="s">
        <v>271</v>
      </c>
      <c r="AC872" s="158" t="s">
        <v>271</v>
      </c>
      <c r="AD872" s="158" t="s">
        <v>272</v>
      </c>
      <c r="AE872" s="158" t="s">
        <v>273</v>
      </c>
      <c r="AF872" s="157"/>
    </row>
    <row r="873" spans="1:32" s="137" customFormat="1" ht="30.75" customHeight="1" x14ac:dyDescent="0.25">
      <c r="A873" s="153">
        <v>11712</v>
      </c>
      <c r="B873" s="159" t="s">
        <v>2639</v>
      </c>
      <c r="C873" s="159" t="s">
        <v>2640</v>
      </c>
      <c r="D873" s="159" t="s">
        <v>374</v>
      </c>
      <c r="E873" s="168"/>
      <c r="F873" s="159"/>
      <c r="G873" s="159"/>
      <c r="H873" s="159" t="s">
        <v>223</v>
      </c>
      <c r="I873" s="155" t="s">
        <v>1840</v>
      </c>
      <c r="J873" s="159"/>
      <c r="K873" s="159"/>
      <c r="L873" s="155"/>
      <c r="M873" s="159" t="s">
        <v>332</v>
      </c>
      <c r="N873" s="157"/>
      <c r="O873" s="158" t="s">
        <v>333</v>
      </c>
      <c r="P873" s="158" t="s">
        <v>334</v>
      </c>
      <c r="Q873" s="159" t="s">
        <v>335</v>
      </c>
      <c r="R873" s="167">
        <v>45231</v>
      </c>
      <c r="S873" s="158"/>
      <c r="T873" s="158" t="s">
        <v>1841</v>
      </c>
      <c r="U873" s="158"/>
      <c r="V873" s="158" t="s">
        <v>268</v>
      </c>
      <c r="W873" s="158"/>
      <c r="X873" s="158" t="s">
        <v>269</v>
      </c>
      <c r="Y873" s="158" t="s">
        <v>270</v>
      </c>
      <c r="Z873" s="158" t="s">
        <v>271</v>
      </c>
      <c r="AA873" s="158" t="s">
        <v>271</v>
      </c>
      <c r="AB873" s="158" t="s">
        <v>271</v>
      </c>
      <c r="AC873" s="158" t="s">
        <v>271</v>
      </c>
      <c r="AD873" s="158" t="s">
        <v>272</v>
      </c>
      <c r="AE873" s="158" t="s">
        <v>273</v>
      </c>
      <c r="AF873" s="157"/>
    </row>
    <row r="874" spans="1:32" s="137" customFormat="1" ht="30.75" customHeight="1" x14ac:dyDescent="0.25">
      <c r="A874" s="153">
        <v>11713</v>
      </c>
      <c r="B874" s="159" t="s">
        <v>2641</v>
      </c>
      <c r="C874" s="159" t="s">
        <v>2642</v>
      </c>
      <c r="D874" s="159" t="s">
        <v>374</v>
      </c>
      <c r="E874" s="168"/>
      <c r="F874" s="159"/>
      <c r="G874" s="159"/>
      <c r="H874" s="159" t="s">
        <v>223</v>
      </c>
      <c r="I874" s="155" t="s">
        <v>1840</v>
      </c>
      <c r="J874" s="159"/>
      <c r="K874" s="159"/>
      <c r="L874" s="155"/>
      <c r="M874" s="159" t="s">
        <v>332</v>
      </c>
      <c r="N874" s="157"/>
      <c r="O874" s="158" t="s">
        <v>333</v>
      </c>
      <c r="P874" s="158" t="s">
        <v>334</v>
      </c>
      <c r="Q874" s="159" t="s">
        <v>335</v>
      </c>
      <c r="R874" s="167">
        <v>45231</v>
      </c>
      <c r="S874" s="158"/>
      <c r="T874" s="158" t="s">
        <v>1841</v>
      </c>
      <c r="U874" s="158"/>
      <c r="V874" s="158" t="s">
        <v>268</v>
      </c>
      <c r="W874" s="158"/>
      <c r="X874" s="158" t="s">
        <v>269</v>
      </c>
      <c r="Y874" s="158" t="s">
        <v>270</v>
      </c>
      <c r="Z874" s="158" t="s">
        <v>271</v>
      </c>
      <c r="AA874" s="158" t="s">
        <v>271</v>
      </c>
      <c r="AB874" s="158" t="s">
        <v>271</v>
      </c>
      <c r="AC874" s="158" t="s">
        <v>271</v>
      </c>
      <c r="AD874" s="158" t="s">
        <v>272</v>
      </c>
      <c r="AE874" s="158" t="s">
        <v>273</v>
      </c>
      <c r="AF874" s="157"/>
    </row>
    <row r="875" spans="1:32" s="137" customFormat="1" ht="30.75" customHeight="1" x14ac:dyDescent="0.25">
      <c r="A875" s="153">
        <v>11714</v>
      </c>
      <c r="B875" s="159" t="s">
        <v>2643</v>
      </c>
      <c r="C875" s="159" t="s">
        <v>2644</v>
      </c>
      <c r="D875" s="159" t="s">
        <v>374</v>
      </c>
      <c r="E875" s="168"/>
      <c r="F875" s="159"/>
      <c r="G875" s="159"/>
      <c r="H875" s="159" t="s">
        <v>223</v>
      </c>
      <c r="I875" s="155" t="s">
        <v>1840</v>
      </c>
      <c r="J875" s="159"/>
      <c r="K875" s="159"/>
      <c r="L875" s="155" t="s">
        <v>2645</v>
      </c>
      <c r="M875" s="159" t="s">
        <v>332</v>
      </c>
      <c r="N875" s="157"/>
      <c r="O875" s="158" t="s">
        <v>333</v>
      </c>
      <c r="P875" s="158" t="s">
        <v>334</v>
      </c>
      <c r="Q875" s="159" t="s">
        <v>335</v>
      </c>
      <c r="R875" s="167">
        <v>45231</v>
      </c>
      <c r="S875" s="158"/>
      <c r="T875" s="158" t="s">
        <v>1841</v>
      </c>
      <c r="U875" s="158"/>
      <c r="V875" s="158" t="s">
        <v>268</v>
      </c>
      <c r="W875" s="158"/>
      <c r="X875" s="158" t="s">
        <v>269</v>
      </c>
      <c r="Y875" s="158" t="s">
        <v>270</v>
      </c>
      <c r="Z875" s="158" t="s">
        <v>271</v>
      </c>
      <c r="AA875" s="158" t="s">
        <v>271</v>
      </c>
      <c r="AB875" s="158" t="s">
        <v>271</v>
      </c>
      <c r="AC875" s="158" t="s">
        <v>271</v>
      </c>
      <c r="AD875" s="158" t="s">
        <v>272</v>
      </c>
      <c r="AE875" s="158" t="s">
        <v>273</v>
      </c>
      <c r="AF875" s="157"/>
    </row>
    <row r="876" spans="1:32" s="137" customFormat="1" ht="30.75" customHeight="1" x14ac:dyDescent="0.25">
      <c r="A876" s="160">
        <v>11716</v>
      </c>
      <c r="B876" s="159" t="s">
        <v>2646</v>
      </c>
      <c r="C876" s="159" t="s">
        <v>2647</v>
      </c>
      <c r="D876" s="159" t="s">
        <v>374</v>
      </c>
      <c r="E876" s="168"/>
      <c r="F876" s="159"/>
      <c r="G876" s="159"/>
      <c r="H876" s="159" t="s">
        <v>223</v>
      </c>
      <c r="I876" s="159" t="s">
        <v>328</v>
      </c>
      <c r="J876" s="159"/>
      <c r="K876" s="159"/>
      <c r="L876" s="155" t="s">
        <v>2648</v>
      </c>
      <c r="M876" s="157"/>
      <c r="N876" s="157"/>
      <c r="O876" s="157"/>
      <c r="P876" s="157"/>
      <c r="Q876" s="157"/>
      <c r="R876" s="157"/>
      <c r="S876" s="157"/>
      <c r="T876" s="157"/>
      <c r="U876" s="157"/>
      <c r="V876" s="157"/>
      <c r="W876" s="157"/>
      <c r="X876" s="158" t="s">
        <v>269</v>
      </c>
      <c r="Y876" s="158" t="s">
        <v>270</v>
      </c>
      <c r="Z876" s="158" t="s">
        <v>271</v>
      </c>
      <c r="AA876" s="158" t="s">
        <v>271</v>
      </c>
      <c r="AB876" s="158" t="s">
        <v>271</v>
      </c>
      <c r="AC876" s="158" t="s">
        <v>271</v>
      </c>
      <c r="AD876" s="158" t="s">
        <v>272</v>
      </c>
      <c r="AE876" s="158" t="s">
        <v>273</v>
      </c>
      <c r="AF876" s="157"/>
    </row>
    <row r="877" spans="1:32" s="137" customFormat="1" ht="30.75" customHeight="1" x14ac:dyDescent="0.25">
      <c r="A877" s="153">
        <v>11717</v>
      </c>
      <c r="B877" s="159" t="s">
        <v>2649</v>
      </c>
      <c r="C877" s="159" t="s">
        <v>2650</v>
      </c>
      <c r="D877" s="159" t="s">
        <v>374</v>
      </c>
      <c r="E877" s="168"/>
      <c r="F877" s="159"/>
      <c r="G877" s="159"/>
      <c r="H877" s="159" t="s">
        <v>223</v>
      </c>
      <c r="I877" s="155" t="s">
        <v>1840</v>
      </c>
      <c r="J877" s="159"/>
      <c r="K877" s="159"/>
      <c r="L877" s="155"/>
      <c r="M877" s="159" t="s">
        <v>332</v>
      </c>
      <c r="N877" s="157"/>
      <c r="O877" s="158" t="s">
        <v>333</v>
      </c>
      <c r="P877" s="158" t="s">
        <v>334</v>
      </c>
      <c r="Q877" s="159" t="s">
        <v>335</v>
      </c>
      <c r="R877" s="167">
        <v>45231</v>
      </c>
      <c r="S877" s="158"/>
      <c r="T877" s="158" t="s">
        <v>1841</v>
      </c>
      <c r="U877" s="158"/>
      <c r="V877" s="158" t="s">
        <v>268</v>
      </c>
      <c r="W877" s="158"/>
      <c r="X877" s="158" t="s">
        <v>269</v>
      </c>
      <c r="Y877" s="158" t="s">
        <v>270</v>
      </c>
      <c r="Z877" s="158" t="s">
        <v>271</v>
      </c>
      <c r="AA877" s="158" t="s">
        <v>271</v>
      </c>
      <c r="AB877" s="158" t="s">
        <v>271</v>
      </c>
      <c r="AC877" s="158" t="s">
        <v>271</v>
      </c>
      <c r="AD877" s="158" t="s">
        <v>272</v>
      </c>
      <c r="AE877" s="158" t="s">
        <v>273</v>
      </c>
      <c r="AF877" s="157"/>
    </row>
    <row r="878" spans="1:32" s="137" customFormat="1" ht="30.75" customHeight="1" x14ac:dyDescent="0.25">
      <c r="A878" s="165">
        <v>11718</v>
      </c>
      <c r="B878" s="155" t="s">
        <v>2651</v>
      </c>
      <c r="C878" s="155"/>
      <c r="D878" s="155" t="s">
        <v>374</v>
      </c>
      <c r="E878" s="156">
        <v>2</v>
      </c>
      <c r="F878" s="157" t="s">
        <v>635</v>
      </c>
      <c r="G878" s="155" t="s">
        <v>635</v>
      </c>
      <c r="H878" s="155" t="s">
        <v>2652</v>
      </c>
      <c r="I878" s="155" t="s">
        <v>2653</v>
      </c>
      <c r="J878" s="155"/>
      <c r="K878" s="155"/>
      <c r="L878" s="155"/>
      <c r="M878" s="155" t="s">
        <v>2654</v>
      </c>
      <c r="N878" s="155"/>
      <c r="O878" s="155" t="s">
        <v>2655</v>
      </c>
      <c r="P878" s="155" t="s">
        <v>2656</v>
      </c>
      <c r="Q878" s="155" t="s">
        <v>2657</v>
      </c>
      <c r="R878" s="157"/>
      <c r="S878" s="157"/>
      <c r="T878" s="155" t="s">
        <v>2658</v>
      </c>
      <c r="U878" s="157" t="s">
        <v>287</v>
      </c>
      <c r="V878" s="157"/>
      <c r="W878" s="157"/>
      <c r="X878" s="158" t="s">
        <v>269</v>
      </c>
      <c r="Y878" s="158" t="s">
        <v>270</v>
      </c>
      <c r="Z878" s="158" t="s">
        <v>271</v>
      </c>
      <c r="AA878" s="158" t="s">
        <v>271</v>
      </c>
      <c r="AB878" s="158" t="s">
        <v>271</v>
      </c>
      <c r="AC878" s="158" t="s">
        <v>271</v>
      </c>
      <c r="AD878" s="158" t="s">
        <v>272</v>
      </c>
      <c r="AE878" s="158" t="s">
        <v>273</v>
      </c>
      <c r="AF878" s="157"/>
    </row>
    <row r="879" spans="1:32" s="137" customFormat="1" ht="30.75" customHeight="1" x14ac:dyDescent="0.25">
      <c r="A879" s="165">
        <v>11719</v>
      </c>
      <c r="B879" s="155" t="s">
        <v>2659</v>
      </c>
      <c r="C879" s="155" t="s">
        <v>2660</v>
      </c>
      <c r="D879" s="155" t="s">
        <v>374</v>
      </c>
      <c r="E879" s="156"/>
      <c r="F879" s="157"/>
      <c r="G879" s="155"/>
      <c r="H879" s="155"/>
      <c r="I879" s="155" t="s">
        <v>2661</v>
      </c>
      <c r="J879" s="155"/>
      <c r="K879" s="155"/>
      <c r="L879" s="155"/>
      <c r="M879" s="155" t="s">
        <v>2662</v>
      </c>
      <c r="N879" s="157"/>
      <c r="O879" s="155" t="s">
        <v>333</v>
      </c>
      <c r="P879" s="155" t="s">
        <v>334</v>
      </c>
      <c r="Q879" s="155" t="s">
        <v>335</v>
      </c>
      <c r="R879" s="157"/>
      <c r="S879" s="157"/>
      <c r="T879" s="157" t="s">
        <v>1841</v>
      </c>
      <c r="U879" s="157"/>
      <c r="V879" s="157" t="s">
        <v>268</v>
      </c>
      <c r="W879" s="157"/>
      <c r="X879" s="158" t="s">
        <v>269</v>
      </c>
      <c r="Y879" s="158" t="s">
        <v>270</v>
      </c>
      <c r="Z879" s="158" t="s">
        <v>271</v>
      </c>
      <c r="AA879" s="158" t="s">
        <v>271</v>
      </c>
      <c r="AB879" s="158" t="s">
        <v>271</v>
      </c>
      <c r="AC879" s="158" t="s">
        <v>271</v>
      </c>
      <c r="AD879" s="158" t="s">
        <v>272</v>
      </c>
      <c r="AE879" s="158" t="s">
        <v>273</v>
      </c>
      <c r="AF879" s="157"/>
    </row>
    <row r="880" spans="1:32" s="137" customFormat="1" ht="30.75" customHeight="1" x14ac:dyDescent="0.25">
      <c r="A880" s="160">
        <v>11801</v>
      </c>
      <c r="B880" s="159" t="s">
        <v>2663</v>
      </c>
      <c r="C880" s="159" t="s">
        <v>2664</v>
      </c>
      <c r="D880" s="159" t="s">
        <v>374</v>
      </c>
      <c r="E880" s="182">
        <v>1</v>
      </c>
      <c r="F880" s="158" t="s">
        <v>635</v>
      </c>
      <c r="G880" s="158"/>
      <c r="H880" s="159" t="s">
        <v>2665</v>
      </c>
      <c r="I880" s="159"/>
      <c r="J880" s="159"/>
      <c r="K880" s="159"/>
      <c r="L880" s="155" t="s">
        <v>2666</v>
      </c>
      <c r="M880" s="157"/>
      <c r="N880" s="157"/>
      <c r="O880" s="157"/>
      <c r="P880" s="157"/>
      <c r="Q880" s="157"/>
      <c r="R880" s="157"/>
      <c r="S880" s="157"/>
      <c r="T880" s="157"/>
      <c r="U880" s="157"/>
      <c r="V880" s="157"/>
      <c r="W880" s="157"/>
      <c r="X880" s="158" t="s">
        <v>269</v>
      </c>
      <c r="Y880" s="158" t="s">
        <v>270</v>
      </c>
      <c r="Z880" s="158" t="s">
        <v>271</v>
      </c>
      <c r="AA880" s="158" t="s">
        <v>271</v>
      </c>
      <c r="AB880" s="158" t="s">
        <v>271</v>
      </c>
      <c r="AC880" s="158" t="s">
        <v>271</v>
      </c>
      <c r="AD880" s="158" t="s">
        <v>924</v>
      </c>
      <c r="AE880" s="158" t="s">
        <v>273</v>
      </c>
      <c r="AF880" s="157"/>
    </row>
    <row r="881" spans="1:32" s="137" customFormat="1" ht="30.75" customHeight="1" x14ac:dyDescent="0.25">
      <c r="A881" s="160">
        <v>11802</v>
      </c>
      <c r="B881" s="159" t="s">
        <v>2667</v>
      </c>
      <c r="C881" s="159" t="s">
        <v>2668</v>
      </c>
      <c r="D881" s="159" t="s">
        <v>374</v>
      </c>
      <c r="E881" s="182">
        <v>1</v>
      </c>
      <c r="F881" s="158" t="s">
        <v>635</v>
      </c>
      <c r="G881" s="158"/>
      <c r="H881" s="159" t="s">
        <v>2669</v>
      </c>
      <c r="I881" s="159"/>
      <c r="J881" s="159"/>
      <c r="K881" s="159"/>
      <c r="L881" s="155" t="s">
        <v>2670</v>
      </c>
      <c r="M881" s="157"/>
      <c r="N881" s="157"/>
      <c r="O881" s="157"/>
      <c r="P881" s="157"/>
      <c r="Q881" s="157"/>
      <c r="R881" s="157"/>
      <c r="S881" s="157"/>
      <c r="T881" s="157"/>
      <c r="U881" s="157"/>
      <c r="V881" s="157"/>
      <c r="W881" s="157"/>
      <c r="X881" s="158" t="s">
        <v>269</v>
      </c>
      <c r="Y881" s="158" t="s">
        <v>270</v>
      </c>
      <c r="Z881" s="158" t="s">
        <v>271</v>
      </c>
      <c r="AA881" s="158" t="s">
        <v>271</v>
      </c>
      <c r="AB881" s="158" t="s">
        <v>271</v>
      </c>
      <c r="AC881" s="158" t="s">
        <v>271</v>
      </c>
      <c r="AD881" s="158" t="s">
        <v>924</v>
      </c>
      <c r="AE881" s="158" t="s">
        <v>273</v>
      </c>
      <c r="AF881" s="157"/>
    </row>
    <row r="882" spans="1:32" s="137" customFormat="1" ht="30.75" customHeight="1" x14ac:dyDescent="0.25">
      <c r="A882" s="160">
        <v>11803</v>
      </c>
      <c r="B882" s="159" t="s">
        <v>2671</v>
      </c>
      <c r="C882" s="159" t="s">
        <v>2672</v>
      </c>
      <c r="D882" s="155" t="s">
        <v>260</v>
      </c>
      <c r="E882" s="156">
        <v>0</v>
      </c>
      <c r="F882" s="159"/>
      <c r="G882" s="159"/>
      <c r="H882" s="159" t="s">
        <v>223</v>
      </c>
      <c r="I882" s="159"/>
      <c r="J882" s="159"/>
      <c r="K882" s="159"/>
      <c r="L882" s="155"/>
      <c r="M882" s="157"/>
      <c r="N882" s="157"/>
      <c r="O882" s="157"/>
      <c r="P882" s="157"/>
      <c r="Q882" s="157"/>
      <c r="R882" s="157"/>
      <c r="S882" s="157"/>
      <c r="T882" s="157"/>
      <c r="U882" s="157"/>
      <c r="V882" s="157"/>
      <c r="W882" s="157"/>
      <c r="X882" s="158" t="s">
        <v>269</v>
      </c>
      <c r="Y882" s="158" t="s">
        <v>270</v>
      </c>
      <c r="Z882" s="158" t="s">
        <v>271</v>
      </c>
      <c r="AA882" s="158" t="s">
        <v>271</v>
      </c>
      <c r="AB882" s="158" t="s">
        <v>271</v>
      </c>
      <c r="AC882" s="158" t="s">
        <v>271</v>
      </c>
      <c r="AD882" s="158" t="s">
        <v>272</v>
      </c>
      <c r="AE882" s="158" t="s">
        <v>273</v>
      </c>
      <c r="AF882" s="157"/>
    </row>
    <row r="883" spans="1:32" s="137" customFormat="1" ht="30.75" customHeight="1" x14ac:dyDescent="0.25">
      <c r="A883" s="160">
        <v>11804</v>
      </c>
      <c r="B883" s="159" t="s">
        <v>2673</v>
      </c>
      <c r="C883" s="159" t="s">
        <v>2674</v>
      </c>
      <c r="D883" s="155" t="s">
        <v>260</v>
      </c>
      <c r="E883" s="156">
        <v>0</v>
      </c>
      <c r="F883" s="159"/>
      <c r="G883" s="159"/>
      <c r="H883" s="159" t="s">
        <v>223</v>
      </c>
      <c r="I883" s="159"/>
      <c r="J883" s="159"/>
      <c r="K883" s="159"/>
      <c r="L883" s="155" t="s">
        <v>2675</v>
      </c>
      <c r="M883" s="157"/>
      <c r="N883" s="157"/>
      <c r="O883" s="157"/>
      <c r="P883" s="157"/>
      <c r="Q883" s="157"/>
      <c r="R883" s="157"/>
      <c r="S883" s="157"/>
      <c r="T883" s="157"/>
      <c r="U883" s="157"/>
      <c r="V883" s="157"/>
      <c r="W883" s="157"/>
      <c r="X883" s="158" t="s">
        <v>269</v>
      </c>
      <c r="Y883" s="158" t="s">
        <v>270</v>
      </c>
      <c r="Z883" s="158" t="s">
        <v>271</v>
      </c>
      <c r="AA883" s="158" t="s">
        <v>271</v>
      </c>
      <c r="AB883" s="158" t="s">
        <v>271</v>
      </c>
      <c r="AC883" s="158" t="s">
        <v>271</v>
      </c>
      <c r="AD883" s="158" t="s">
        <v>272</v>
      </c>
      <c r="AE883" s="158" t="s">
        <v>273</v>
      </c>
      <c r="AF883" s="157"/>
    </row>
    <row r="884" spans="1:32" s="137" customFormat="1" ht="30.75" customHeight="1" x14ac:dyDescent="0.25">
      <c r="A884" s="160">
        <v>11805</v>
      </c>
      <c r="B884" s="159" t="s">
        <v>2676</v>
      </c>
      <c r="C884" s="159" t="s">
        <v>2677</v>
      </c>
      <c r="D884" s="159" t="s">
        <v>260</v>
      </c>
      <c r="E884" s="156">
        <v>0</v>
      </c>
      <c r="F884" s="159"/>
      <c r="G884" s="159"/>
      <c r="H884" s="159" t="s">
        <v>2678</v>
      </c>
      <c r="I884" s="159" t="s">
        <v>2678</v>
      </c>
      <c r="J884" s="159" t="s">
        <v>2678</v>
      </c>
      <c r="K884" s="159" t="s">
        <v>2678</v>
      </c>
      <c r="L884" s="159" t="s">
        <v>2679</v>
      </c>
      <c r="M884" s="157"/>
      <c r="N884" s="157"/>
      <c r="O884" s="157"/>
      <c r="P884" s="157"/>
      <c r="Q884" s="157"/>
      <c r="R884" s="157"/>
      <c r="S884" s="157"/>
      <c r="T884" s="157"/>
      <c r="U884" s="157"/>
      <c r="V884" s="157"/>
      <c r="W884" s="157"/>
      <c r="X884" s="158" t="s">
        <v>269</v>
      </c>
      <c r="Y884" s="158" t="s">
        <v>270</v>
      </c>
      <c r="Z884" s="158" t="s">
        <v>271</v>
      </c>
      <c r="AA884" s="158" t="s">
        <v>271</v>
      </c>
      <c r="AB884" s="158" t="s">
        <v>271</v>
      </c>
      <c r="AC884" s="158" t="s">
        <v>271</v>
      </c>
      <c r="AD884" s="158" t="s">
        <v>272</v>
      </c>
      <c r="AE884" s="158" t="s">
        <v>273</v>
      </c>
      <c r="AF884" s="157"/>
    </row>
    <row r="885" spans="1:32" s="137" customFormat="1" ht="30.75" customHeight="1" x14ac:dyDescent="0.25">
      <c r="A885" s="160">
        <v>11806</v>
      </c>
      <c r="B885" s="159" t="s">
        <v>2680</v>
      </c>
      <c r="C885" s="159" t="s">
        <v>2681</v>
      </c>
      <c r="D885" s="155" t="s">
        <v>260</v>
      </c>
      <c r="E885" s="156">
        <v>0</v>
      </c>
      <c r="F885" s="159"/>
      <c r="G885" s="159"/>
      <c r="H885" s="159" t="s">
        <v>223</v>
      </c>
      <c r="I885" s="159"/>
      <c r="J885" s="159"/>
      <c r="K885" s="159"/>
      <c r="L885" s="155"/>
      <c r="M885" s="157"/>
      <c r="N885" s="157"/>
      <c r="O885" s="157"/>
      <c r="P885" s="157"/>
      <c r="Q885" s="157"/>
      <c r="R885" s="157"/>
      <c r="S885" s="157"/>
      <c r="T885" s="157"/>
      <c r="U885" s="157"/>
      <c r="V885" s="157"/>
      <c r="W885" s="157"/>
      <c r="X885" s="158" t="s">
        <v>269</v>
      </c>
      <c r="Y885" s="158" t="s">
        <v>270</v>
      </c>
      <c r="Z885" s="158" t="s">
        <v>271</v>
      </c>
      <c r="AA885" s="158" t="s">
        <v>271</v>
      </c>
      <c r="AB885" s="158" t="s">
        <v>271</v>
      </c>
      <c r="AC885" s="158" t="s">
        <v>271</v>
      </c>
      <c r="AD885" s="158" t="s">
        <v>272</v>
      </c>
      <c r="AE885" s="158" t="s">
        <v>273</v>
      </c>
      <c r="AF885" s="157"/>
    </row>
    <row r="886" spans="1:32" s="137" customFormat="1" ht="30.75" customHeight="1" x14ac:dyDescent="0.25">
      <c r="A886" s="160">
        <v>11807</v>
      </c>
      <c r="B886" s="159" t="s">
        <v>2682</v>
      </c>
      <c r="C886" s="159" t="s">
        <v>2683</v>
      </c>
      <c r="D886" s="155" t="s">
        <v>260</v>
      </c>
      <c r="E886" s="156">
        <v>0</v>
      </c>
      <c r="F886" s="159"/>
      <c r="G886" s="159"/>
      <c r="H886" s="158" t="s">
        <v>223</v>
      </c>
      <c r="I886" s="159"/>
      <c r="J886" s="159"/>
      <c r="K886" s="159"/>
      <c r="L886" s="155"/>
      <c r="M886" s="157"/>
      <c r="N886" s="157"/>
      <c r="O886" s="157"/>
      <c r="P886" s="157"/>
      <c r="Q886" s="157"/>
      <c r="R886" s="157"/>
      <c r="S886" s="157"/>
      <c r="T886" s="157"/>
      <c r="U886" s="157"/>
      <c r="V886" s="157"/>
      <c r="W886" s="157"/>
      <c r="X886" s="158" t="s">
        <v>269</v>
      </c>
      <c r="Y886" s="158" t="s">
        <v>270</v>
      </c>
      <c r="Z886" s="158" t="s">
        <v>271</v>
      </c>
      <c r="AA886" s="158" t="s">
        <v>271</v>
      </c>
      <c r="AB886" s="158" t="s">
        <v>271</v>
      </c>
      <c r="AC886" s="158" t="s">
        <v>271</v>
      </c>
      <c r="AD886" s="158" t="s">
        <v>272</v>
      </c>
      <c r="AE886" s="158" t="s">
        <v>273</v>
      </c>
      <c r="AF886" s="157"/>
    </row>
    <row r="887" spans="1:32" s="152" customFormat="1" ht="30.75" customHeight="1" x14ac:dyDescent="0.25">
      <c r="A887" s="160">
        <v>11809</v>
      </c>
      <c r="B887" s="159" t="s">
        <v>2684</v>
      </c>
      <c r="C887" s="159" t="s">
        <v>2685</v>
      </c>
      <c r="D887" s="155" t="s">
        <v>260</v>
      </c>
      <c r="E887" s="156">
        <v>0</v>
      </c>
      <c r="F887" s="159"/>
      <c r="G887" s="159"/>
      <c r="H887" s="158"/>
      <c r="I887" s="159"/>
      <c r="J887" s="159"/>
      <c r="K887" s="159"/>
      <c r="L887" s="155" t="s">
        <v>2670</v>
      </c>
      <c r="M887" s="158"/>
      <c r="N887" s="158"/>
      <c r="O887" s="158"/>
      <c r="P887" s="158"/>
      <c r="Q887" s="158"/>
      <c r="R887" s="158"/>
      <c r="S887" s="158"/>
      <c r="T887" s="158"/>
      <c r="U887" s="158"/>
      <c r="V887" s="158"/>
      <c r="W887" s="158"/>
      <c r="X887" s="158" t="s">
        <v>269</v>
      </c>
      <c r="Y887" s="158" t="s">
        <v>270</v>
      </c>
      <c r="Z887" s="158" t="s">
        <v>271</v>
      </c>
      <c r="AA887" s="158" t="s">
        <v>271</v>
      </c>
      <c r="AB887" s="158" t="s">
        <v>271</v>
      </c>
      <c r="AC887" s="158" t="s">
        <v>271</v>
      </c>
      <c r="AD887" s="158" t="s">
        <v>272</v>
      </c>
      <c r="AE887" s="158" t="s">
        <v>273</v>
      </c>
      <c r="AF887" s="158"/>
    </row>
    <row r="888" spans="1:32" s="152" customFormat="1" ht="30.75" customHeight="1" x14ac:dyDescent="0.25">
      <c r="A888" s="164">
        <v>11810</v>
      </c>
      <c r="B888" s="159" t="s">
        <v>2686</v>
      </c>
      <c r="C888" s="159"/>
      <c r="D888" s="159" t="s">
        <v>374</v>
      </c>
      <c r="E888" s="168">
        <v>2</v>
      </c>
      <c r="F888" s="159" t="s">
        <v>635</v>
      </c>
      <c r="G888" s="159"/>
      <c r="H888" s="159" t="s">
        <v>2687</v>
      </c>
      <c r="I888" s="159"/>
      <c r="J888" s="159"/>
      <c r="K888" s="159"/>
      <c r="L888" s="159"/>
      <c r="M888" s="158"/>
      <c r="N888" s="158"/>
      <c r="O888" s="158"/>
      <c r="P888" s="158"/>
      <c r="Q888" s="158"/>
      <c r="R888" s="158"/>
      <c r="S888" s="158"/>
      <c r="T888" s="158"/>
      <c r="U888" s="158"/>
      <c r="V888" s="158"/>
      <c r="W888" s="158"/>
      <c r="X888" s="158" t="s">
        <v>269</v>
      </c>
      <c r="Y888" s="158" t="s">
        <v>270</v>
      </c>
      <c r="Z888" s="158" t="s">
        <v>271</v>
      </c>
      <c r="AA888" s="158" t="s">
        <v>271</v>
      </c>
      <c r="AB888" s="158" t="s">
        <v>271</v>
      </c>
      <c r="AC888" s="158" t="s">
        <v>271</v>
      </c>
      <c r="AD888" s="158" t="s">
        <v>272</v>
      </c>
      <c r="AE888" s="158" t="s">
        <v>273</v>
      </c>
      <c r="AF888" s="158"/>
    </row>
    <row r="889" spans="1:32" s="152" customFormat="1" ht="30.75" customHeight="1" x14ac:dyDescent="0.25">
      <c r="A889" s="164">
        <v>11811</v>
      </c>
      <c r="B889" s="159" t="s">
        <v>2688</v>
      </c>
      <c r="C889" s="159"/>
      <c r="D889" s="159" t="s">
        <v>374</v>
      </c>
      <c r="E889" s="168">
        <v>2</v>
      </c>
      <c r="F889" s="159" t="s">
        <v>635</v>
      </c>
      <c r="G889" s="159"/>
      <c r="H889" s="159" t="s">
        <v>2687</v>
      </c>
      <c r="I889" s="159"/>
      <c r="J889" s="159"/>
      <c r="K889" s="159"/>
      <c r="L889" s="159"/>
      <c r="M889" s="158"/>
      <c r="N889" s="158"/>
      <c r="O889" s="158"/>
      <c r="P889" s="158"/>
      <c r="Q889" s="158"/>
      <c r="R889" s="158"/>
      <c r="S889" s="158"/>
      <c r="T889" s="158"/>
      <c r="U889" s="158"/>
      <c r="V889" s="158"/>
      <c r="W889" s="158"/>
      <c r="X889" s="158" t="s">
        <v>269</v>
      </c>
      <c r="Y889" s="158" t="s">
        <v>270</v>
      </c>
      <c r="Z889" s="158" t="s">
        <v>271</v>
      </c>
      <c r="AA889" s="158" t="s">
        <v>271</v>
      </c>
      <c r="AB889" s="158" t="s">
        <v>271</v>
      </c>
      <c r="AC889" s="158" t="s">
        <v>271</v>
      </c>
      <c r="AD889" s="158" t="s">
        <v>272</v>
      </c>
      <c r="AE889" s="158" t="s">
        <v>273</v>
      </c>
      <c r="AF889" s="158"/>
    </row>
    <row r="890" spans="1:32" s="137" customFormat="1" ht="30.75" customHeight="1" x14ac:dyDescent="0.25">
      <c r="A890" s="153">
        <v>11901</v>
      </c>
      <c r="B890" s="159" t="s">
        <v>2689</v>
      </c>
      <c r="C890" s="159" t="s">
        <v>2690</v>
      </c>
      <c r="D890" s="159" t="s">
        <v>374</v>
      </c>
      <c r="E890" s="168"/>
      <c r="F890" s="159"/>
      <c r="G890" s="159"/>
      <c r="H890" s="158" t="s">
        <v>223</v>
      </c>
      <c r="I890" s="155" t="s">
        <v>2691</v>
      </c>
      <c r="J890" s="158"/>
      <c r="K890" s="158"/>
      <c r="L890" s="159" t="s">
        <v>2692</v>
      </c>
      <c r="M890" s="158" t="s">
        <v>531</v>
      </c>
      <c r="N890" s="157"/>
      <c r="O890" s="155" t="s">
        <v>334</v>
      </c>
      <c r="P890" s="158"/>
      <c r="Q890" s="158"/>
      <c r="R890" s="158"/>
      <c r="S890" s="158"/>
      <c r="T890" s="157"/>
      <c r="U890" s="158"/>
      <c r="V890" s="158" t="s">
        <v>268</v>
      </c>
      <c r="W890" s="158"/>
      <c r="X890" s="158" t="s">
        <v>269</v>
      </c>
      <c r="Y890" s="158" t="s">
        <v>270</v>
      </c>
      <c r="Z890" s="158" t="s">
        <v>271</v>
      </c>
      <c r="AA890" s="158" t="s">
        <v>271</v>
      </c>
      <c r="AB890" s="158" t="s">
        <v>271</v>
      </c>
      <c r="AC890" s="158" t="s">
        <v>271</v>
      </c>
      <c r="AD890" s="158" t="s">
        <v>272</v>
      </c>
      <c r="AE890" s="158" t="s">
        <v>273</v>
      </c>
      <c r="AF890" s="157"/>
    </row>
    <row r="891" spans="1:32" s="137" customFormat="1" ht="30.75" customHeight="1" x14ac:dyDescent="0.25">
      <c r="A891" s="153">
        <v>11902</v>
      </c>
      <c r="B891" s="159" t="s">
        <v>2693</v>
      </c>
      <c r="C891" s="159" t="s">
        <v>2694</v>
      </c>
      <c r="D891" s="159" t="s">
        <v>374</v>
      </c>
      <c r="E891" s="168"/>
      <c r="F891" s="159"/>
      <c r="G891" s="159"/>
      <c r="H891" s="158" t="s">
        <v>223</v>
      </c>
      <c r="I891" s="155" t="s">
        <v>2695</v>
      </c>
      <c r="J891" s="158"/>
      <c r="K891" s="158"/>
      <c r="L891" s="159" t="s">
        <v>2696</v>
      </c>
      <c r="M891" s="158" t="s">
        <v>2697</v>
      </c>
      <c r="N891" s="158"/>
      <c r="O891" s="158" t="s">
        <v>333</v>
      </c>
      <c r="P891" s="158" t="s">
        <v>334</v>
      </c>
      <c r="Q891" s="159" t="s">
        <v>335</v>
      </c>
      <c r="R891" s="158"/>
      <c r="S891" s="158"/>
      <c r="T891" s="158" t="s">
        <v>1841</v>
      </c>
      <c r="U891" s="158"/>
      <c r="V891" s="158" t="s">
        <v>268</v>
      </c>
      <c r="W891" s="158"/>
      <c r="X891" s="158" t="s">
        <v>269</v>
      </c>
      <c r="Y891" s="158" t="s">
        <v>270</v>
      </c>
      <c r="Z891" s="158" t="s">
        <v>271</v>
      </c>
      <c r="AA891" s="158" t="s">
        <v>271</v>
      </c>
      <c r="AB891" s="158" t="s">
        <v>271</v>
      </c>
      <c r="AC891" s="158" t="s">
        <v>271</v>
      </c>
      <c r="AD891" s="158" t="s">
        <v>272</v>
      </c>
      <c r="AE891" s="158" t="s">
        <v>273</v>
      </c>
      <c r="AF891" s="157"/>
    </row>
    <row r="892" spans="1:32" s="137" customFormat="1" ht="30.75" customHeight="1" x14ac:dyDescent="0.25">
      <c r="A892" s="153">
        <v>11903</v>
      </c>
      <c r="B892" s="159" t="s">
        <v>2698</v>
      </c>
      <c r="C892" s="159" t="s">
        <v>2699</v>
      </c>
      <c r="D892" s="159" t="s">
        <v>374</v>
      </c>
      <c r="E892" s="168"/>
      <c r="F892" s="159"/>
      <c r="G892" s="159"/>
      <c r="H892" s="159"/>
      <c r="I892" s="166" t="s">
        <v>331</v>
      </c>
      <c r="J892" s="157"/>
      <c r="K892" s="157"/>
      <c r="L892" s="155"/>
      <c r="M892" s="159" t="s">
        <v>332</v>
      </c>
      <c r="N892" s="157"/>
      <c r="O892" s="158" t="s">
        <v>333</v>
      </c>
      <c r="P892" s="158" t="s">
        <v>334</v>
      </c>
      <c r="Q892" s="159" t="s">
        <v>335</v>
      </c>
      <c r="R892" s="167">
        <v>45231</v>
      </c>
      <c r="S892" s="157"/>
      <c r="T892" s="157"/>
      <c r="U892" s="157"/>
      <c r="V892" s="157"/>
      <c r="W892" s="157"/>
      <c r="X892" s="158" t="s">
        <v>269</v>
      </c>
      <c r="Y892" s="158" t="s">
        <v>270</v>
      </c>
      <c r="Z892" s="158" t="s">
        <v>271</v>
      </c>
      <c r="AA892" s="158" t="s">
        <v>271</v>
      </c>
      <c r="AB892" s="158" t="s">
        <v>271</v>
      </c>
      <c r="AC892" s="158" t="s">
        <v>271</v>
      </c>
      <c r="AD892" s="158" t="s">
        <v>272</v>
      </c>
      <c r="AE892" s="158" t="s">
        <v>273</v>
      </c>
      <c r="AF892" s="157"/>
    </row>
    <row r="893" spans="1:32" s="137" customFormat="1" ht="30.75" customHeight="1" x14ac:dyDescent="0.25">
      <c r="A893" s="153">
        <v>11904</v>
      </c>
      <c r="B893" s="159" t="s">
        <v>2700</v>
      </c>
      <c r="C893" s="159" t="s">
        <v>2701</v>
      </c>
      <c r="D893" s="159" t="s">
        <v>374</v>
      </c>
      <c r="E893" s="168"/>
      <c r="F893" s="159"/>
      <c r="G893" s="159"/>
      <c r="H893" s="159" t="s">
        <v>223</v>
      </c>
      <c r="I893" s="155" t="s">
        <v>1840</v>
      </c>
      <c r="J893" s="157"/>
      <c r="K893" s="157"/>
      <c r="L893" s="155" t="s">
        <v>2702</v>
      </c>
      <c r="M893" s="159" t="s">
        <v>332</v>
      </c>
      <c r="N893" s="157"/>
      <c r="O893" s="158" t="s">
        <v>333</v>
      </c>
      <c r="P893" s="158" t="s">
        <v>334</v>
      </c>
      <c r="Q893" s="159" t="s">
        <v>335</v>
      </c>
      <c r="R893" s="167">
        <v>45231</v>
      </c>
      <c r="S893" s="158"/>
      <c r="T893" s="158" t="s">
        <v>1841</v>
      </c>
      <c r="U893" s="158"/>
      <c r="V893" s="158" t="s">
        <v>268</v>
      </c>
      <c r="W893" s="158"/>
      <c r="X893" s="158" t="s">
        <v>269</v>
      </c>
      <c r="Y893" s="158" t="s">
        <v>270</v>
      </c>
      <c r="Z893" s="158" t="s">
        <v>271</v>
      </c>
      <c r="AA893" s="158" t="s">
        <v>271</v>
      </c>
      <c r="AB893" s="158" t="s">
        <v>271</v>
      </c>
      <c r="AC893" s="158" t="s">
        <v>271</v>
      </c>
      <c r="AD893" s="158" t="s">
        <v>272</v>
      </c>
      <c r="AE893" s="158" t="s">
        <v>273</v>
      </c>
      <c r="AF893" s="157"/>
    </row>
    <row r="894" spans="1:32" s="137" customFormat="1" ht="30.75" customHeight="1" x14ac:dyDescent="0.25">
      <c r="A894" s="153">
        <v>11905</v>
      </c>
      <c r="B894" s="159" t="s">
        <v>2703</v>
      </c>
      <c r="C894" s="159" t="s">
        <v>2704</v>
      </c>
      <c r="D894" s="159" t="s">
        <v>374</v>
      </c>
      <c r="E894" s="168"/>
      <c r="F894" s="159"/>
      <c r="G894" s="159"/>
      <c r="H894" s="159"/>
      <c r="I894" s="166" t="s">
        <v>331</v>
      </c>
      <c r="J894" s="157"/>
      <c r="K894" s="157"/>
      <c r="L894" s="155" t="s">
        <v>2705</v>
      </c>
      <c r="M894" s="159" t="s">
        <v>332</v>
      </c>
      <c r="N894" s="157"/>
      <c r="O894" s="158" t="s">
        <v>333</v>
      </c>
      <c r="P894" s="158" t="s">
        <v>334</v>
      </c>
      <c r="Q894" s="159" t="s">
        <v>335</v>
      </c>
      <c r="R894" s="167">
        <v>45231</v>
      </c>
      <c r="S894" s="157"/>
      <c r="T894" s="157"/>
      <c r="U894" s="157"/>
      <c r="V894" s="157"/>
      <c r="W894" s="157"/>
      <c r="X894" s="158" t="s">
        <v>269</v>
      </c>
      <c r="Y894" s="158" t="s">
        <v>270</v>
      </c>
      <c r="Z894" s="158" t="s">
        <v>271</v>
      </c>
      <c r="AA894" s="158" t="s">
        <v>271</v>
      </c>
      <c r="AB894" s="158" t="s">
        <v>271</v>
      </c>
      <c r="AC894" s="158" t="s">
        <v>271</v>
      </c>
      <c r="AD894" s="158" t="s">
        <v>272</v>
      </c>
      <c r="AE894" s="158" t="s">
        <v>273</v>
      </c>
      <c r="AF894" s="157"/>
    </row>
    <row r="895" spans="1:32" s="137" customFormat="1" ht="30.75" customHeight="1" x14ac:dyDescent="0.25">
      <c r="A895" s="153">
        <v>11906</v>
      </c>
      <c r="B895" s="159" t="s">
        <v>2706</v>
      </c>
      <c r="C895" s="159" t="s">
        <v>2707</v>
      </c>
      <c r="D895" s="159" t="s">
        <v>374</v>
      </c>
      <c r="E895" s="168"/>
      <c r="F895" s="159"/>
      <c r="G895" s="159"/>
      <c r="H895" s="159" t="s">
        <v>223</v>
      </c>
      <c r="I895" s="155" t="s">
        <v>2708</v>
      </c>
      <c r="J895" s="155"/>
      <c r="K895" s="155"/>
      <c r="L895" s="155" t="s">
        <v>2709</v>
      </c>
      <c r="M895" s="159" t="s">
        <v>332</v>
      </c>
      <c r="N895" s="157"/>
      <c r="O895" s="158" t="s">
        <v>333</v>
      </c>
      <c r="P895" s="158" t="s">
        <v>334</v>
      </c>
      <c r="Q895" s="159" t="s">
        <v>335</v>
      </c>
      <c r="R895" s="167">
        <v>45231</v>
      </c>
      <c r="S895" s="158"/>
      <c r="T895" s="158" t="s">
        <v>1841</v>
      </c>
      <c r="U895" s="158"/>
      <c r="V895" s="158" t="s">
        <v>268</v>
      </c>
      <c r="W895" s="158"/>
      <c r="X895" s="158" t="s">
        <v>269</v>
      </c>
      <c r="Y895" s="158" t="s">
        <v>270</v>
      </c>
      <c r="Z895" s="158" t="s">
        <v>271</v>
      </c>
      <c r="AA895" s="158" t="s">
        <v>271</v>
      </c>
      <c r="AB895" s="158" t="s">
        <v>271</v>
      </c>
      <c r="AC895" s="158" t="s">
        <v>271</v>
      </c>
      <c r="AD895" s="158" t="s">
        <v>272</v>
      </c>
      <c r="AE895" s="158" t="s">
        <v>273</v>
      </c>
      <c r="AF895" s="157"/>
    </row>
    <row r="896" spans="1:32" s="137" customFormat="1" ht="30.75" customHeight="1" x14ac:dyDescent="0.25">
      <c r="A896" s="153">
        <v>11907</v>
      </c>
      <c r="B896" s="159" t="s">
        <v>2710</v>
      </c>
      <c r="C896" s="159" t="s">
        <v>2711</v>
      </c>
      <c r="D896" s="159" t="s">
        <v>374</v>
      </c>
      <c r="E896" s="168"/>
      <c r="F896" s="159"/>
      <c r="G896" s="159"/>
      <c r="H896" s="159" t="s">
        <v>223</v>
      </c>
      <c r="I896" s="155" t="s">
        <v>2708</v>
      </c>
      <c r="J896" s="155"/>
      <c r="K896" s="155"/>
      <c r="L896" s="155" t="s">
        <v>2712</v>
      </c>
      <c r="M896" s="159" t="s">
        <v>332</v>
      </c>
      <c r="N896" s="157"/>
      <c r="O896" s="158" t="s">
        <v>333</v>
      </c>
      <c r="P896" s="158" t="s">
        <v>334</v>
      </c>
      <c r="Q896" s="159" t="s">
        <v>335</v>
      </c>
      <c r="R896" s="167">
        <v>45231</v>
      </c>
      <c r="S896" s="158"/>
      <c r="T896" s="158" t="s">
        <v>1841</v>
      </c>
      <c r="U896" s="158"/>
      <c r="V896" s="158" t="s">
        <v>268</v>
      </c>
      <c r="W896" s="158"/>
      <c r="X896" s="158" t="s">
        <v>269</v>
      </c>
      <c r="Y896" s="158" t="s">
        <v>270</v>
      </c>
      <c r="Z896" s="158" t="s">
        <v>271</v>
      </c>
      <c r="AA896" s="158" t="s">
        <v>271</v>
      </c>
      <c r="AB896" s="158" t="s">
        <v>271</v>
      </c>
      <c r="AC896" s="158" t="s">
        <v>271</v>
      </c>
      <c r="AD896" s="158" t="s">
        <v>272</v>
      </c>
      <c r="AE896" s="158" t="s">
        <v>273</v>
      </c>
      <c r="AF896" s="157"/>
    </row>
    <row r="897" spans="1:32" s="137" customFormat="1" ht="30.75" customHeight="1" x14ac:dyDescent="0.25">
      <c r="A897" s="153">
        <v>11908</v>
      </c>
      <c r="B897" s="159" t="s">
        <v>2713</v>
      </c>
      <c r="C897" s="159" t="s">
        <v>2714</v>
      </c>
      <c r="D897" s="159" t="s">
        <v>374</v>
      </c>
      <c r="E897" s="168"/>
      <c r="F897" s="159"/>
      <c r="G897" s="159"/>
      <c r="H897" s="159" t="s">
        <v>223</v>
      </c>
      <c r="I897" s="155" t="s">
        <v>2708</v>
      </c>
      <c r="J897" s="155"/>
      <c r="K897" s="155"/>
      <c r="L897" s="155" t="s">
        <v>2715</v>
      </c>
      <c r="M897" s="159" t="s">
        <v>332</v>
      </c>
      <c r="N897" s="157"/>
      <c r="O897" s="158" t="s">
        <v>333</v>
      </c>
      <c r="P897" s="158" t="s">
        <v>334</v>
      </c>
      <c r="Q897" s="159" t="s">
        <v>335</v>
      </c>
      <c r="R897" s="167">
        <v>45231</v>
      </c>
      <c r="S897" s="158"/>
      <c r="T897" s="158" t="s">
        <v>1841</v>
      </c>
      <c r="U897" s="158"/>
      <c r="V897" s="158" t="s">
        <v>268</v>
      </c>
      <c r="W897" s="158"/>
      <c r="X897" s="158" t="s">
        <v>269</v>
      </c>
      <c r="Y897" s="158" t="s">
        <v>270</v>
      </c>
      <c r="Z897" s="158" t="s">
        <v>271</v>
      </c>
      <c r="AA897" s="158" t="s">
        <v>271</v>
      </c>
      <c r="AB897" s="158" t="s">
        <v>271</v>
      </c>
      <c r="AC897" s="158" t="s">
        <v>271</v>
      </c>
      <c r="AD897" s="158" t="s">
        <v>272</v>
      </c>
      <c r="AE897" s="158" t="s">
        <v>273</v>
      </c>
      <c r="AF897" s="157"/>
    </row>
    <row r="898" spans="1:32" s="137" customFormat="1" ht="30.75" customHeight="1" x14ac:dyDescent="0.25">
      <c r="A898" s="153">
        <v>11909</v>
      </c>
      <c r="B898" s="159" t="s">
        <v>2716</v>
      </c>
      <c r="C898" s="159" t="s">
        <v>2717</v>
      </c>
      <c r="D898" s="159" t="s">
        <v>374</v>
      </c>
      <c r="E898" s="168"/>
      <c r="F898" s="159"/>
      <c r="G898" s="159"/>
      <c r="H898" s="159"/>
      <c r="I898" s="155" t="s">
        <v>2718</v>
      </c>
      <c r="J898" s="155"/>
      <c r="K898" s="155"/>
      <c r="L898" s="155"/>
      <c r="M898" s="159" t="s">
        <v>2719</v>
      </c>
      <c r="N898" s="157"/>
      <c r="O898" s="158" t="s">
        <v>333</v>
      </c>
      <c r="P898" s="158" t="s">
        <v>334</v>
      </c>
      <c r="Q898" s="159" t="s">
        <v>335</v>
      </c>
      <c r="R898" s="167">
        <v>45231</v>
      </c>
      <c r="S898" s="157"/>
      <c r="T898" s="157"/>
      <c r="U898" s="157"/>
      <c r="V898" s="157"/>
      <c r="W898" s="157"/>
      <c r="X898" s="158" t="s">
        <v>269</v>
      </c>
      <c r="Y898" s="158" t="s">
        <v>270</v>
      </c>
      <c r="Z898" s="158" t="s">
        <v>271</v>
      </c>
      <c r="AA898" s="158" t="s">
        <v>271</v>
      </c>
      <c r="AB898" s="158" t="s">
        <v>271</v>
      </c>
      <c r="AC898" s="158" t="s">
        <v>271</v>
      </c>
      <c r="AD898" s="158" t="s">
        <v>272</v>
      </c>
      <c r="AE898" s="158" t="s">
        <v>273</v>
      </c>
      <c r="AF898" s="157"/>
    </row>
    <row r="899" spans="1:32" s="137" customFormat="1" ht="30.75" customHeight="1" x14ac:dyDescent="0.25">
      <c r="A899" s="153">
        <v>11910</v>
      </c>
      <c r="B899" s="159" t="s">
        <v>2720</v>
      </c>
      <c r="C899" s="159" t="s">
        <v>2721</v>
      </c>
      <c r="D899" s="159" t="s">
        <v>374</v>
      </c>
      <c r="E899" s="168"/>
      <c r="F899" s="159"/>
      <c r="G899" s="159"/>
      <c r="H899" s="159"/>
      <c r="I899" s="155" t="s">
        <v>2718</v>
      </c>
      <c r="J899" s="155"/>
      <c r="K899" s="155"/>
      <c r="L899" s="155" t="s">
        <v>2722</v>
      </c>
      <c r="M899" s="159" t="s">
        <v>2719</v>
      </c>
      <c r="N899" s="157"/>
      <c r="O899" s="158" t="s">
        <v>333</v>
      </c>
      <c r="P899" s="158" t="s">
        <v>334</v>
      </c>
      <c r="Q899" s="159" t="s">
        <v>335</v>
      </c>
      <c r="R899" s="167">
        <v>45231</v>
      </c>
      <c r="S899" s="157"/>
      <c r="T899" s="157"/>
      <c r="U899" s="157"/>
      <c r="V899" s="157"/>
      <c r="W899" s="157"/>
      <c r="X899" s="158" t="s">
        <v>269</v>
      </c>
      <c r="Y899" s="158" t="s">
        <v>270</v>
      </c>
      <c r="Z899" s="158" t="s">
        <v>271</v>
      </c>
      <c r="AA899" s="158" t="s">
        <v>271</v>
      </c>
      <c r="AB899" s="158" t="s">
        <v>271</v>
      </c>
      <c r="AC899" s="158" t="s">
        <v>271</v>
      </c>
      <c r="AD899" s="158" t="s">
        <v>272</v>
      </c>
      <c r="AE899" s="158" t="s">
        <v>273</v>
      </c>
      <c r="AF899" s="157"/>
    </row>
    <row r="900" spans="1:32" s="137" customFormat="1" ht="30.75" customHeight="1" x14ac:dyDescent="0.25">
      <c r="A900" s="153">
        <v>11911</v>
      </c>
      <c r="B900" s="159" t="s">
        <v>2723</v>
      </c>
      <c r="C900" s="159" t="s">
        <v>2724</v>
      </c>
      <c r="D900" s="159" t="s">
        <v>374</v>
      </c>
      <c r="E900" s="168"/>
      <c r="F900" s="159"/>
      <c r="G900" s="159"/>
      <c r="H900" s="159"/>
      <c r="I900" s="155" t="s">
        <v>2718</v>
      </c>
      <c r="J900" s="155"/>
      <c r="K900" s="155"/>
      <c r="L900" s="155"/>
      <c r="M900" s="159" t="s">
        <v>2719</v>
      </c>
      <c r="N900" s="157"/>
      <c r="O900" s="158" t="s">
        <v>333</v>
      </c>
      <c r="P900" s="158" t="s">
        <v>334</v>
      </c>
      <c r="Q900" s="159" t="s">
        <v>335</v>
      </c>
      <c r="R900" s="167">
        <v>45231</v>
      </c>
      <c r="S900" s="157"/>
      <c r="T900" s="157"/>
      <c r="U900" s="157"/>
      <c r="V900" s="157"/>
      <c r="W900" s="157"/>
      <c r="X900" s="158" t="s">
        <v>269</v>
      </c>
      <c r="Y900" s="158" t="s">
        <v>270</v>
      </c>
      <c r="Z900" s="158" t="s">
        <v>271</v>
      </c>
      <c r="AA900" s="158" t="s">
        <v>271</v>
      </c>
      <c r="AB900" s="158" t="s">
        <v>271</v>
      </c>
      <c r="AC900" s="158" t="s">
        <v>271</v>
      </c>
      <c r="AD900" s="158" t="s">
        <v>272</v>
      </c>
      <c r="AE900" s="158" t="s">
        <v>273</v>
      </c>
      <c r="AF900" s="157"/>
    </row>
    <row r="901" spans="1:32" s="137" customFormat="1" ht="30.75" customHeight="1" x14ac:dyDescent="0.25">
      <c r="A901" s="153">
        <v>11912</v>
      </c>
      <c r="B901" s="159" t="s">
        <v>2725</v>
      </c>
      <c r="C901" s="159" t="s">
        <v>2726</v>
      </c>
      <c r="D901" s="159" t="s">
        <v>374</v>
      </c>
      <c r="E901" s="168"/>
      <c r="F901" s="159"/>
      <c r="G901" s="159"/>
      <c r="H901" s="159"/>
      <c r="I901" s="155" t="s">
        <v>1840</v>
      </c>
      <c r="J901" s="155"/>
      <c r="K901" s="155"/>
      <c r="L901" s="155" t="s">
        <v>2727</v>
      </c>
      <c r="M901" s="159" t="s">
        <v>332</v>
      </c>
      <c r="N901" s="157"/>
      <c r="O901" s="158" t="s">
        <v>333</v>
      </c>
      <c r="P901" s="158" t="s">
        <v>334</v>
      </c>
      <c r="Q901" s="159" t="s">
        <v>335</v>
      </c>
      <c r="R901" s="167">
        <v>45231</v>
      </c>
      <c r="S901" s="158"/>
      <c r="T901" s="158" t="s">
        <v>1841</v>
      </c>
      <c r="U901" s="158"/>
      <c r="V901" s="158" t="s">
        <v>268</v>
      </c>
      <c r="W901" s="158"/>
      <c r="X901" s="158" t="s">
        <v>269</v>
      </c>
      <c r="Y901" s="158" t="s">
        <v>270</v>
      </c>
      <c r="Z901" s="158" t="s">
        <v>271</v>
      </c>
      <c r="AA901" s="158" t="s">
        <v>271</v>
      </c>
      <c r="AB901" s="158" t="s">
        <v>271</v>
      </c>
      <c r="AC901" s="158" t="s">
        <v>271</v>
      </c>
      <c r="AD901" s="158" t="s">
        <v>272</v>
      </c>
      <c r="AE901" s="158" t="s">
        <v>273</v>
      </c>
      <c r="AF901" s="157"/>
    </row>
    <row r="902" spans="1:32" s="137" customFormat="1" ht="30.75" customHeight="1" x14ac:dyDescent="0.25">
      <c r="A902" s="160">
        <v>11913</v>
      </c>
      <c r="B902" s="159" t="s">
        <v>2728</v>
      </c>
      <c r="C902" s="159" t="s">
        <v>2729</v>
      </c>
      <c r="D902" s="159" t="s">
        <v>374</v>
      </c>
      <c r="E902" s="168"/>
      <c r="F902" s="159"/>
      <c r="G902" s="159"/>
      <c r="H902" s="159"/>
      <c r="I902" s="159" t="s">
        <v>2730</v>
      </c>
      <c r="J902" s="159"/>
      <c r="K902" s="159"/>
      <c r="L902" s="159" t="s">
        <v>2731</v>
      </c>
      <c r="M902" s="157"/>
      <c r="N902" s="157"/>
      <c r="O902" s="157"/>
      <c r="P902" s="157"/>
      <c r="Q902" s="157"/>
      <c r="R902" s="157"/>
      <c r="S902" s="157"/>
      <c r="T902" s="157"/>
      <c r="U902" s="157"/>
      <c r="V902" s="157"/>
      <c r="W902" s="157"/>
      <c r="X902" s="158" t="s">
        <v>269</v>
      </c>
      <c r="Y902" s="158" t="s">
        <v>270</v>
      </c>
      <c r="Z902" s="158" t="s">
        <v>271</v>
      </c>
      <c r="AA902" s="158" t="s">
        <v>271</v>
      </c>
      <c r="AB902" s="158" t="s">
        <v>271</v>
      </c>
      <c r="AC902" s="158" t="s">
        <v>271</v>
      </c>
      <c r="AD902" s="158" t="s">
        <v>272</v>
      </c>
      <c r="AE902" s="158" t="s">
        <v>273</v>
      </c>
      <c r="AF902" s="157"/>
    </row>
    <row r="903" spans="1:32" s="137" customFormat="1" ht="30.75" customHeight="1" x14ac:dyDescent="0.25">
      <c r="A903" s="160">
        <v>17001</v>
      </c>
      <c r="B903" s="154" t="s">
        <v>2732</v>
      </c>
      <c r="C903" s="159" t="s">
        <v>2733</v>
      </c>
      <c r="D903" s="155" t="s">
        <v>260</v>
      </c>
      <c r="E903" s="156">
        <v>0</v>
      </c>
      <c r="F903" s="159"/>
      <c r="G903" s="159"/>
      <c r="H903" s="154" t="s">
        <v>223</v>
      </c>
      <c r="I903" s="158"/>
      <c r="J903" s="157"/>
      <c r="K903" s="157"/>
      <c r="L903" s="155"/>
      <c r="M903" s="157"/>
      <c r="N903" s="157"/>
      <c r="O903" s="157"/>
      <c r="P903" s="157"/>
      <c r="Q903" s="157"/>
      <c r="R903" s="157"/>
      <c r="S903" s="157"/>
      <c r="T903" s="157"/>
      <c r="U903" s="157"/>
      <c r="V903" s="157"/>
      <c r="W903" s="157"/>
      <c r="X903" s="158" t="s">
        <v>269</v>
      </c>
      <c r="Y903" s="158" t="s">
        <v>270</v>
      </c>
      <c r="Z903" s="158" t="s">
        <v>271</v>
      </c>
      <c r="AA903" s="158" t="s">
        <v>271</v>
      </c>
      <c r="AB903" s="158" t="s">
        <v>271</v>
      </c>
      <c r="AC903" s="158" t="s">
        <v>271</v>
      </c>
      <c r="AD903" s="158" t="s">
        <v>272</v>
      </c>
      <c r="AE903" s="158" t="s">
        <v>273</v>
      </c>
      <c r="AF903" s="157"/>
    </row>
    <row r="904" spans="1:32" s="137" customFormat="1" ht="30.75" customHeight="1" x14ac:dyDescent="0.25">
      <c r="A904" s="160">
        <v>17002</v>
      </c>
      <c r="B904" s="154" t="s">
        <v>2734</v>
      </c>
      <c r="C904" s="159" t="s">
        <v>2735</v>
      </c>
      <c r="D904" s="155" t="s">
        <v>260</v>
      </c>
      <c r="E904" s="156">
        <v>0</v>
      </c>
      <c r="F904" s="159"/>
      <c r="G904" s="159"/>
      <c r="H904" s="158" t="s">
        <v>223</v>
      </c>
      <c r="I904" s="158"/>
      <c r="J904" s="157"/>
      <c r="K904" s="157"/>
      <c r="L904" s="155" t="s">
        <v>2736</v>
      </c>
      <c r="M904" s="157"/>
      <c r="N904" s="157"/>
      <c r="O904" s="157"/>
      <c r="P904" s="157"/>
      <c r="Q904" s="157"/>
      <c r="R904" s="157"/>
      <c r="S904" s="157"/>
      <c r="T904" s="157"/>
      <c r="U904" s="157"/>
      <c r="V904" s="157"/>
      <c r="W904" s="157"/>
      <c r="X904" s="158" t="s">
        <v>269</v>
      </c>
      <c r="Y904" s="158" t="s">
        <v>270</v>
      </c>
      <c r="Z904" s="158" t="s">
        <v>271</v>
      </c>
      <c r="AA904" s="158" t="s">
        <v>271</v>
      </c>
      <c r="AB904" s="158" t="s">
        <v>271</v>
      </c>
      <c r="AC904" s="158" t="s">
        <v>271</v>
      </c>
      <c r="AD904" s="158" t="s">
        <v>272</v>
      </c>
      <c r="AE904" s="158" t="s">
        <v>273</v>
      </c>
      <c r="AF904" s="157"/>
    </row>
    <row r="905" spans="1:32" s="137" customFormat="1" ht="30.75" customHeight="1" x14ac:dyDescent="0.25">
      <c r="A905" s="160">
        <v>17003</v>
      </c>
      <c r="B905" s="154" t="s">
        <v>2737</v>
      </c>
      <c r="C905" s="159" t="s">
        <v>2738</v>
      </c>
      <c r="D905" s="155" t="s">
        <v>260</v>
      </c>
      <c r="E905" s="156">
        <v>0</v>
      </c>
      <c r="F905" s="159"/>
      <c r="G905" s="159"/>
      <c r="H905" s="158" t="s">
        <v>223</v>
      </c>
      <c r="I905" s="158"/>
      <c r="J905" s="157"/>
      <c r="K905" s="157"/>
      <c r="L905" s="159" t="s">
        <v>2739</v>
      </c>
      <c r="M905" s="157"/>
      <c r="N905" s="157"/>
      <c r="O905" s="157"/>
      <c r="P905" s="157"/>
      <c r="Q905" s="157"/>
      <c r="R905" s="157"/>
      <c r="S905" s="157"/>
      <c r="T905" s="157"/>
      <c r="U905" s="157"/>
      <c r="V905" s="157"/>
      <c r="W905" s="157"/>
      <c r="X905" s="158" t="s">
        <v>269</v>
      </c>
      <c r="Y905" s="158" t="s">
        <v>270</v>
      </c>
      <c r="Z905" s="158" t="s">
        <v>271</v>
      </c>
      <c r="AA905" s="158" t="s">
        <v>271</v>
      </c>
      <c r="AB905" s="158" t="s">
        <v>271</v>
      </c>
      <c r="AC905" s="158" t="s">
        <v>271</v>
      </c>
      <c r="AD905" s="158" t="s">
        <v>272</v>
      </c>
      <c r="AE905" s="158" t="s">
        <v>273</v>
      </c>
      <c r="AF905" s="157"/>
    </row>
    <row r="906" spans="1:32" s="137" customFormat="1" ht="30.75" customHeight="1" x14ac:dyDescent="0.25">
      <c r="A906" s="160">
        <v>17004</v>
      </c>
      <c r="B906" s="154" t="s">
        <v>2740</v>
      </c>
      <c r="C906" s="159" t="s">
        <v>2741</v>
      </c>
      <c r="D906" s="155" t="s">
        <v>260</v>
      </c>
      <c r="E906" s="156">
        <v>0</v>
      </c>
      <c r="F906" s="159"/>
      <c r="G906" s="159"/>
      <c r="H906" s="158"/>
      <c r="I906" s="158"/>
      <c r="J906" s="157"/>
      <c r="K906" s="157"/>
      <c r="L906" s="155"/>
      <c r="M906" s="157"/>
      <c r="N906" s="157"/>
      <c r="O906" s="157"/>
      <c r="P906" s="157"/>
      <c r="Q906" s="157"/>
      <c r="R906" s="157"/>
      <c r="S906" s="157"/>
      <c r="T906" s="157"/>
      <c r="U906" s="157"/>
      <c r="V906" s="157"/>
      <c r="W906" s="157"/>
      <c r="X906" s="158" t="s">
        <v>269</v>
      </c>
      <c r="Y906" s="158" t="s">
        <v>270</v>
      </c>
      <c r="Z906" s="158" t="s">
        <v>271</v>
      </c>
      <c r="AA906" s="158" t="s">
        <v>271</v>
      </c>
      <c r="AB906" s="158" t="s">
        <v>271</v>
      </c>
      <c r="AC906" s="158" t="s">
        <v>271</v>
      </c>
      <c r="AD906" s="158" t="s">
        <v>272</v>
      </c>
      <c r="AE906" s="158" t="s">
        <v>273</v>
      </c>
      <c r="AF906" s="157"/>
    </row>
    <row r="907" spans="1:32" s="152" customFormat="1" ht="30.75" customHeight="1" x14ac:dyDescent="0.25">
      <c r="A907" s="160">
        <v>17005</v>
      </c>
      <c r="B907" s="159" t="s">
        <v>2742</v>
      </c>
      <c r="C907" s="159" t="s">
        <v>2743</v>
      </c>
      <c r="D907" s="155" t="s">
        <v>260</v>
      </c>
      <c r="E907" s="156">
        <v>0</v>
      </c>
      <c r="F907" s="159"/>
      <c r="G907" s="159"/>
      <c r="H907" s="159" t="s">
        <v>301</v>
      </c>
      <c r="I907" s="155" t="s">
        <v>302</v>
      </c>
      <c r="J907" s="159" t="s">
        <v>303</v>
      </c>
      <c r="K907" s="159" t="s">
        <v>303</v>
      </c>
      <c r="L907" s="159" t="s">
        <v>2744</v>
      </c>
      <c r="M907" s="157" t="s">
        <v>305</v>
      </c>
      <c r="N907" s="158"/>
      <c r="O907" s="157" t="s">
        <v>306</v>
      </c>
      <c r="P907" s="157" t="s">
        <v>307</v>
      </c>
      <c r="Q907" s="157" t="s">
        <v>308</v>
      </c>
      <c r="R907" s="162">
        <v>45058</v>
      </c>
      <c r="S907" s="158"/>
      <c r="T907" s="158"/>
      <c r="U907" s="158"/>
      <c r="V907" s="158"/>
      <c r="W907" s="158"/>
      <c r="X907" s="158" t="s">
        <v>269</v>
      </c>
      <c r="Y907" s="158" t="s">
        <v>270</v>
      </c>
      <c r="Z907" s="158" t="s">
        <v>271</v>
      </c>
      <c r="AA907" s="158" t="s">
        <v>271</v>
      </c>
      <c r="AB907" s="158" t="s">
        <v>271</v>
      </c>
      <c r="AC907" s="158" t="s">
        <v>271</v>
      </c>
      <c r="AD907" s="158" t="s">
        <v>272</v>
      </c>
      <c r="AE907" s="158" t="s">
        <v>273</v>
      </c>
      <c r="AF907" s="158"/>
    </row>
    <row r="908" spans="1:32" s="152" customFormat="1" ht="30.75" customHeight="1" x14ac:dyDescent="0.25">
      <c r="A908" s="171">
        <v>24001</v>
      </c>
      <c r="B908" s="154" t="s">
        <v>2745</v>
      </c>
      <c r="C908" s="159" t="s">
        <v>2746</v>
      </c>
      <c r="D908" s="159" t="s">
        <v>2747</v>
      </c>
      <c r="E908" s="156">
        <v>0</v>
      </c>
      <c r="F908" s="159"/>
      <c r="G908" s="159"/>
      <c r="H908" s="159"/>
      <c r="I908" s="159"/>
      <c r="J908" s="159"/>
      <c r="K908" s="155"/>
      <c r="L908" s="154" t="s">
        <v>2748</v>
      </c>
      <c r="M908" s="158"/>
      <c r="N908" s="158"/>
      <c r="O908" s="158"/>
      <c r="P908" s="158"/>
      <c r="Q908" s="158"/>
      <c r="R908" s="158"/>
      <c r="S908" s="158"/>
      <c r="T908" s="158"/>
      <c r="U908" s="158"/>
      <c r="V908" s="158"/>
      <c r="W908" s="158"/>
      <c r="X908" s="158" t="s">
        <v>269</v>
      </c>
      <c r="Y908" s="158" t="s">
        <v>270</v>
      </c>
      <c r="Z908" s="158" t="s">
        <v>271</v>
      </c>
      <c r="AA908" s="158" t="s">
        <v>271</v>
      </c>
      <c r="AB908" s="158" t="s">
        <v>271</v>
      </c>
      <c r="AC908" s="158" t="s">
        <v>271</v>
      </c>
      <c r="AD908" s="158" t="s">
        <v>272</v>
      </c>
      <c r="AE908" s="158" t="s">
        <v>273</v>
      </c>
      <c r="AF908" s="158"/>
    </row>
    <row r="909" spans="1:32" s="152" customFormat="1" ht="30.75" customHeight="1" x14ac:dyDescent="0.25">
      <c r="A909" s="171">
        <v>24002</v>
      </c>
      <c r="B909" s="154" t="s">
        <v>2749</v>
      </c>
      <c r="C909" s="159" t="s">
        <v>2750</v>
      </c>
      <c r="D909" s="159" t="s">
        <v>2747</v>
      </c>
      <c r="E909" s="156">
        <v>0</v>
      </c>
      <c r="F909" s="159"/>
      <c r="G909" s="159"/>
      <c r="H909" s="159" t="s">
        <v>223</v>
      </c>
      <c r="I909" s="159"/>
      <c r="J909" s="159"/>
      <c r="K909" s="155"/>
      <c r="L909" s="154" t="s">
        <v>2751</v>
      </c>
      <c r="M909" s="158"/>
      <c r="N909" s="158"/>
      <c r="O909" s="158"/>
      <c r="P909" s="158"/>
      <c r="Q909" s="158"/>
      <c r="R909" s="158"/>
      <c r="S909" s="158"/>
      <c r="T909" s="158"/>
      <c r="U909" s="158"/>
      <c r="V909" s="158"/>
      <c r="W909" s="158"/>
      <c r="X909" s="158" t="s">
        <v>269</v>
      </c>
      <c r="Y909" s="158" t="s">
        <v>270</v>
      </c>
      <c r="Z909" s="158" t="s">
        <v>271</v>
      </c>
      <c r="AA909" s="158" t="s">
        <v>271</v>
      </c>
      <c r="AB909" s="158" t="s">
        <v>271</v>
      </c>
      <c r="AC909" s="158" t="s">
        <v>271</v>
      </c>
      <c r="AD909" s="158" t="s">
        <v>272</v>
      </c>
      <c r="AE909" s="158" t="s">
        <v>273</v>
      </c>
      <c r="AF909" s="158"/>
    </row>
    <row r="910" spans="1:32" s="152" customFormat="1" ht="30.75" customHeight="1" x14ac:dyDescent="0.25">
      <c r="A910" s="171">
        <v>24003</v>
      </c>
      <c r="B910" s="154" t="s">
        <v>2752</v>
      </c>
      <c r="C910" s="159" t="s">
        <v>2753</v>
      </c>
      <c r="D910" s="159" t="s">
        <v>2747</v>
      </c>
      <c r="E910" s="156">
        <v>0</v>
      </c>
      <c r="F910" s="159"/>
      <c r="G910" s="159"/>
      <c r="H910" s="159"/>
      <c r="I910" s="159"/>
      <c r="J910" s="159"/>
      <c r="K910" s="155"/>
      <c r="L910" s="154" t="s">
        <v>2754</v>
      </c>
      <c r="M910" s="158"/>
      <c r="N910" s="158"/>
      <c r="O910" s="158"/>
      <c r="P910" s="158"/>
      <c r="Q910" s="158"/>
      <c r="R910" s="158"/>
      <c r="S910" s="158"/>
      <c r="T910" s="158"/>
      <c r="U910" s="158"/>
      <c r="V910" s="158"/>
      <c r="W910" s="158"/>
      <c r="X910" s="158" t="s">
        <v>269</v>
      </c>
      <c r="Y910" s="158" t="s">
        <v>270</v>
      </c>
      <c r="Z910" s="158" t="s">
        <v>271</v>
      </c>
      <c r="AA910" s="158" t="s">
        <v>271</v>
      </c>
      <c r="AB910" s="158" t="s">
        <v>271</v>
      </c>
      <c r="AC910" s="158" t="s">
        <v>271</v>
      </c>
      <c r="AD910" s="158" t="s">
        <v>272</v>
      </c>
      <c r="AE910" s="158" t="s">
        <v>273</v>
      </c>
      <c r="AF910" s="158"/>
    </row>
    <row r="911" spans="1:32" s="152" customFormat="1" ht="30.75" customHeight="1" x14ac:dyDescent="0.25">
      <c r="A911" s="174">
        <v>24004</v>
      </c>
      <c r="B911" s="161" t="s">
        <v>2755</v>
      </c>
      <c r="C911" s="155" t="s">
        <v>2756</v>
      </c>
      <c r="D911" s="155" t="s">
        <v>2747</v>
      </c>
      <c r="E911" s="156">
        <v>0</v>
      </c>
      <c r="F911" s="155"/>
      <c r="G911" s="155"/>
      <c r="H911" s="155"/>
      <c r="I911" s="155"/>
      <c r="J911" s="155"/>
      <c r="K911" s="155"/>
      <c r="L911" s="161" t="s">
        <v>2757</v>
      </c>
      <c r="M911" s="154" t="s">
        <v>2758</v>
      </c>
      <c r="N911" s="158"/>
      <c r="O911" s="154" t="s">
        <v>2759</v>
      </c>
      <c r="P911" s="154" t="s">
        <v>2760</v>
      </c>
      <c r="Q911" s="154" t="s">
        <v>2761</v>
      </c>
      <c r="R911" s="167">
        <v>45028</v>
      </c>
      <c r="S911" s="158"/>
      <c r="T911" s="158"/>
      <c r="U911" s="158"/>
      <c r="V911" s="158"/>
      <c r="W911" s="158" t="s">
        <v>414</v>
      </c>
      <c r="X911" s="158" t="s">
        <v>269</v>
      </c>
      <c r="Y911" s="158" t="s">
        <v>270</v>
      </c>
      <c r="Z911" s="158" t="s">
        <v>271</v>
      </c>
      <c r="AA911" s="158" t="s">
        <v>271</v>
      </c>
      <c r="AB911" s="158" t="s">
        <v>271</v>
      </c>
      <c r="AC911" s="158" t="s">
        <v>271</v>
      </c>
      <c r="AD911" s="158" t="s">
        <v>272</v>
      </c>
      <c r="AE911" s="158" t="s">
        <v>273</v>
      </c>
      <c r="AF911" s="158"/>
    </row>
    <row r="912" spans="1:32" ht="30.75" customHeight="1" x14ac:dyDescent="0.25">
      <c r="T912" s="133"/>
    </row>
    <row r="913" spans="1:20" ht="30.75" customHeight="1" x14ac:dyDescent="0.25">
      <c r="B913" s="136"/>
      <c r="T913" s="133"/>
    </row>
    <row r="914" spans="1:20" s="149" customFormat="1" ht="30.75" customHeight="1" x14ac:dyDescent="0.25">
      <c r="A914" s="191" t="s">
        <v>2762</v>
      </c>
      <c r="B914" s="192"/>
      <c r="C914" s="192"/>
      <c r="D914" s="137"/>
      <c r="E914" s="193"/>
      <c r="F914" s="192"/>
      <c r="G914" s="192"/>
      <c r="H914" s="192"/>
      <c r="I914" s="192"/>
      <c r="J914" s="192"/>
      <c r="K914" s="194"/>
      <c r="M914" s="195"/>
      <c r="N914" s="195"/>
      <c r="O914" s="195"/>
      <c r="P914" s="195"/>
    </row>
    <row r="915" spans="1:20" s="192" customFormat="1" ht="30.75" customHeight="1" x14ac:dyDescent="0.25">
      <c r="A915" s="391" t="s">
        <v>2763</v>
      </c>
      <c r="B915" s="391"/>
      <c r="C915" s="391"/>
      <c r="D915" s="391"/>
      <c r="E915" s="391"/>
      <c r="F915" s="391"/>
      <c r="G915" s="391"/>
      <c r="H915" s="391"/>
      <c r="I915" s="391"/>
      <c r="J915" s="391"/>
      <c r="K915" s="391"/>
      <c r="L915" s="391"/>
      <c r="M915" s="194"/>
      <c r="N915" s="194"/>
      <c r="O915" s="194"/>
      <c r="P915" s="194"/>
      <c r="T915" s="194"/>
    </row>
    <row r="916" spans="1:20" ht="30.75" customHeight="1" x14ac:dyDescent="0.25">
      <c r="A916" s="391" t="s">
        <v>2764</v>
      </c>
      <c r="B916" s="391"/>
      <c r="C916" s="391"/>
      <c r="D916" s="391"/>
      <c r="E916" s="391"/>
      <c r="F916" s="391"/>
      <c r="G916" s="391"/>
      <c r="H916" s="391"/>
      <c r="I916" s="391"/>
      <c r="J916" s="391"/>
      <c r="K916" s="391"/>
      <c r="L916" s="391"/>
    </row>
    <row r="917" spans="1:20" ht="30.75" customHeight="1" x14ac:dyDescent="0.25">
      <c r="A917" s="392" t="s">
        <v>2765</v>
      </c>
      <c r="B917" s="392"/>
      <c r="C917" s="392"/>
      <c r="D917" s="392"/>
      <c r="E917" s="392"/>
      <c r="F917" s="392"/>
      <c r="G917" s="392"/>
      <c r="H917" s="392"/>
      <c r="I917" s="392"/>
      <c r="J917" s="392"/>
      <c r="K917" s="392"/>
      <c r="L917" s="392"/>
    </row>
    <row r="918" spans="1:20" ht="30.75" customHeight="1" x14ac:dyDescent="0.25">
      <c r="A918" s="393" t="s">
        <v>2766</v>
      </c>
      <c r="B918" s="394"/>
      <c r="C918" s="395"/>
      <c r="D918" s="394"/>
      <c r="E918" s="394"/>
      <c r="F918" s="394"/>
      <c r="G918" s="394"/>
      <c r="H918" s="394"/>
      <c r="I918" s="394"/>
      <c r="J918" s="394"/>
      <c r="K918" s="394"/>
    </row>
    <row r="919" spans="1:20" s="137" customFormat="1" ht="30.75" customHeight="1" x14ac:dyDescent="0.25">
      <c r="A919" s="196"/>
      <c r="B919" s="197"/>
      <c r="E919" s="198"/>
      <c r="L919" s="199"/>
      <c r="M919" s="199"/>
      <c r="N919" s="199"/>
      <c r="O919" s="199"/>
      <c r="P919" s="199"/>
      <c r="T919" s="199"/>
    </row>
    <row r="920" spans="1:20" s="137" customFormat="1" ht="30.75" customHeight="1" x14ac:dyDescent="0.25">
      <c r="A920" s="196"/>
      <c r="B920" s="197"/>
      <c r="E920" s="198"/>
      <c r="L920" s="199"/>
      <c r="M920" s="199"/>
      <c r="N920" s="199"/>
      <c r="O920" s="199"/>
      <c r="P920" s="199"/>
      <c r="T920" s="199"/>
    </row>
    <row r="921" spans="1:20" s="137" customFormat="1" ht="30.75" customHeight="1" x14ac:dyDescent="0.25">
      <c r="A921" s="196"/>
      <c r="B921" s="197"/>
      <c r="E921" s="198"/>
      <c r="L921" s="199"/>
      <c r="M921" s="199"/>
      <c r="N921" s="199"/>
      <c r="O921" s="199"/>
      <c r="P921" s="199"/>
      <c r="T921" s="199"/>
    </row>
    <row r="922" spans="1:20" s="137" customFormat="1" ht="30.75" customHeight="1" x14ac:dyDescent="0.25">
      <c r="A922" s="196"/>
      <c r="B922" s="197"/>
      <c r="E922" s="198"/>
      <c r="L922" s="199"/>
      <c r="M922" s="199"/>
      <c r="N922" s="199"/>
      <c r="O922" s="199"/>
      <c r="P922" s="199"/>
      <c r="T922" s="199"/>
    </row>
    <row r="923" spans="1:20" ht="30.75" customHeight="1" x14ac:dyDescent="0.25">
      <c r="A923" s="196"/>
      <c r="B923" s="200">
        <v>2</v>
      </c>
      <c r="C923" s="133"/>
      <c r="E923" s="201"/>
      <c r="F923" s="133"/>
      <c r="G923" s="133"/>
      <c r="H923" s="133"/>
      <c r="I923" s="133"/>
      <c r="J923" s="133"/>
      <c r="K923" s="133"/>
      <c r="L923" s="140"/>
    </row>
  </sheetData>
  <autoFilter ref="A3:AF911"/>
  <mergeCells count="29">
    <mergeCell ref="B1:B2"/>
    <mergeCell ref="C1:C2"/>
    <mergeCell ref="D1:D2"/>
    <mergeCell ref="E1:E2"/>
    <mergeCell ref="Z1:AC1"/>
    <mergeCell ref="AD1:AD2"/>
    <mergeCell ref="AE1:AE2"/>
    <mergeCell ref="AF1:AF2"/>
    <mergeCell ref="T1:T2"/>
    <mergeCell ref="U1:U2"/>
    <mergeCell ref="V1:V2"/>
    <mergeCell ref="W1:W2"/>
    <mergeCell ref="X1:X2"/>
    <mergeCell ref="A915:L915"/>
    <mergeCell ref="A916:L916"/>
    <mergeCell ref="A917:L917"/>
    <mergeCell ref="A918:K918"/>
    <mergeCell ref="Y1:Y2"/>
    <mergeCell ref="O1:O2"/>
    <mergeCell ref="P1:P2"/>
    <mergeCell ref="Q1:Q2"/>
    <mergeCell ref="R1:R2"/>
    <mergeCell ref="S1:S2"/>
    <mergeCell ref="F1:G1"/>
    <mergeCell ref="H1:K1"/>
    <mergeCell ref="L1:L2"/>
    <mergeCell ref="M1:M2"/>
    <mergeCell ref="N1:N2"/>
    <mergeCell ref="A1:A2"/>
  </mergeCells>
  <conditionalFormatting sqref="A122:A130">
    <cfRule type="duplicateValues" dxfId="8" priority="7"/>
  </conditionalFormatting>
  <conditionalFormatting sqref="A888:A889">
    <cfRule type="duplicateValues" dxfId="7" priority="6"/>
  </conditionalFormatting>
  <conditionalFormatting sqref="A39">
    <cfRule type="duplicateValues" dxfId="6" priority="5"/>
  </conditionalFormatting>
  <conditionalFormatting sqref="X4:X911">
    <cfRule type="containsText" dxfId="5" priority="4" operator="containsText" text="Не определен">
      <formula>NOT(ISERROR(SEARCH("Не определен",X4)))</formula>
    </cfRule>
  </conditionalFormatting>
  <conditionalFormatting sqref="X4:X911">
    <cfRule type="containsText" dxfId="4" priority="3" operator="containsText" text="Высокий">
      <formula>NOT(ISERROR(SEARCH("Высокий",X4)))</formula>
    </cfRule>
  </conditionalFormatting>
  <conditionalFormatting sqref="X4:X911">
    <cfRule type="containsText" dxfId="3" priority="2" operator="containsText" text="Средний">
      <formula>NOT(ISERROR(SEARCH("Средний",X4)))</formula>
    </cfRule>
  </conditionalFormatting>
  <conditionalFormatting sqref="X4:X911">
    <cfRule type="containsText" dxfId="2" priority="1" operator="containsText" text="Низкий">
      <formula>NOT(ISERROR(SEARCH("Низкий",X4)))</formula>
    </cfRule>
  </conditionalFormatting>
  <hyperlinks>
    <hyperlink ref="Q176" r:id="rId1"/>
  </hyperlinks>
  <pageMargins left="0.31496062992125984" right="0.11811023622047245" top="0.35433070866141736" bottom="0.35433070866141736" header="0.31496062992125984" footer="0.31496062992125984"/>
  <pageSetup paperSize="8" scale="27" fitToHeight="0" orientation="landscape"/>
  <headerFooter>
    <oddFooter>&amp;C&amp;P страница из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AY527"/>
  <sheetViews>
    <sheetView topLeftCell="A49" zoomScale="70" workbookViewId="0">
      <selection activeCell="E25" sqref="E25"/>
    </sheetView>
  </sheetViews>
  <sheetFormatPr defaultRowHeight="15" x14ac:dyDescent="0.25"/>
  <cols>
    <col min="3" max="3" width="18.42578125" style="202" customWidth="1"/>
    <col min="4" max="10" width="23.85546875" style="202" customWidth="1"/>
    <col min="11" max="11" width="14.140625" customWidth="1"/>
    <col min="48" max="48" width="9.140625" customWidth="1"/>
    <col min="51" max="51" width="9.140625" style="203" customWidth="1"/>
    <col min="59" max="59" width="9.140625" customWidth="1"/>
  </cols>
  <sheetData>
    <row r="1" spans="1:11" x14ac:dyDescent="0.25">
      <c r="A1">
        <v>1</v>
      </c>
      <c r="B1">
        <v>2</v>
      </c>
      <c r="C1" s="202">
        <v>3</v>
      </c>
      <c r="D1">
        <v>2</v>
      </c>
      <c r="E1">
        <v>3</v>
      </c>
      <c r="F1">
        <v>4</v>
      </c>
      <c r="G1">
        <v>5</v>
      </c>
      <c r="H1">
        <v>6</v>
      </c>
      <c r="I1">
        <v>7</v>
      </c>
      <c r="J1">
        <v>8</v>
      </c>
      <c r="K1">
        <v>9</v>
      </c>
    </row>
    <row r="2" spans="1:11" x14ac:dyDescent="0.25">
      <c r="K2" s="202"/>
    </row>
    <row r="3" spans="1:11" x14ac:dyDescent="0.25">
      <c r="C3" s="202" t="s">
        <v>2767</v>
      </c>
      <c r="D3" s="202" t="s">
        <v>2768</v>
      </c>
      <c r="E3" s="204" t="s">
        <v>254</v>
      </c>
      <c r="F3" s="202" t="s">
        <v>2769</v>
      </c>
      <c r="G3" s="204" t="s">
        <v>255</v>
      </c>
      <c r="H3" s="202" t="s">
        <v>2770</v>
      </c>
      <c r="I3" s="204" t="s">
        <v>256</v>
      </c>
      <c r="J3" s="202" t="s">
        <v>2771</v>
      </c>
      <c r="K3" s="204" t="s">
        <v>257</v>
      </c>
    </row>
    <row r="4" spans="1:11" x14ac:dyDescent="0.25">
      <c r="C4" s="205">
        <v>10201</v>
      </c>
      <c r="D4" s="206" t="s">
        <v>2772</v>
      </c>
      <c r="E4" s="206">
        <v>59</v>
      </c>
      <c r="F4" s="207" t="s">
        <v>2773</v>
      </c>
      <c r="G4" s="207">
        <v>74</v>
      </c>
      <c r="H4" s="208" t="s">
        <v>2774</v>
      </c>
      <c r="I4" s="208">
        <v>89</v>
      </c>
      <c r="J4" s="209">
        <v>90</v>
      </c>
      <c r="K4" s="209">
        <v>90</v>
      </c>
    </row>
    <row r="5" spans="1:11" x14ac:dyDescent="0.25">
      <c r="C5" s="205">
        <v>10202</v>
      </c>
      <c r="D5" s="206" t="s">
        <v>2772</v>
      </c>
      <c r="E5" s="206">
        <v>59</v>
      </c>
      <c r="F5" s="207" t="s">
        <v>2773</v>
      </c>
      <c r="G5" s="207">
        <v>74</v>
      </c>
      <c r="H5" s="208" t="s">
        <v>2774</v>
      </c>
      <c r="I5" s="208">
        <v>89</v>
      </c>
      <c r="J5" s="209">
        <v>90</v>
      </c>
      <c r="K5" s="209">
        <v>90</v>
      </c>
    </row>
    <row r="6" spans="1:11" x14ac:dyDescent="0.25">
      <c r="C6" s="205">
        <v>10203</v>
      </c>
      <c r="D6" s="206" t="s">
        <v>2772</v>
      </c>
      <c r="E6" s="206">
        <v>59</v>
      </c>
      <c r="F6" s="207" t="s">
        <v>2773</v>
      </c>
      <c r="G6" s="207">
        <v>74</v>
      </c>
      <c r="H6" s="208" t="s">
        <v>2774</v>
      </c>
      <c r="I6" s="208">
        <v>89</v>
      </c>
      <c r="J6" s="209">
        <v>90</v>
      </c>
      <c r="K6" s="209">
        <v>90</v>
      </c>
    </row>
    <row r="7" spans="1:11" x14ac:dyDescent="0.25">
      <c r="C7" s="205">
        <v>10204</v>
      </c>
      <c r="D7" s="206" t="s">
        <v>2772</v>
      </c>
      <c r="E7" s="206">
        <v>59</v>
      </c>
      <c r="F7" s="207" t="s">
        <v>2773</v>
      </c>
      <c r="G7" s="207">
        <v>74</v>
      </c>
      <c r="H7" s="208" t="s">
        <v>2774</v>
      </c>
      <c r="I7" s="208">
        <v>89</v>
      </c>
      <c r="J7" s="209">
        <v>90</v>
      </c>
      <c r="K7" s="209">
        <v>90</v>
      </c>
    </row>
    <row r="8" spans="1:11" x14ac:dyDescent="0.25">
      <c r="C8" s="205">
        <v>10205</v>
      </c>
      <c r="D8" s="206" t="s">
        <v>2772</v>
      </c>
      <c r="E8" s="206">
        <v>59</v>
      </c>
      <c r="F8" s="207" t="s">
        <v>2773</v>
      </c>
      <c r="G8" s="207">
        <v>74</v>
      </c>
      <c r="H8" s="208" t="s">
        <v>2774</v>
      </c>
      <c r="I8" s="208">
        <v>89</v>
      </c>
      <c r="J8" s="209">
        <v>90</v>
      </c>
      <c r="K8" s="209">
        <v>90</v>
      </c>
    </row>
    <row r="9" spans="1:11" x14ac:dyDescent="0.25">
      <c r="C9" s="205">
        <v>10208</v>
      </c>
      <c r="D9" s="206" t="s">
        <v>2772</v>
      </c>
      <c r="E9" s="206">
        <v>59</v>
      </c>
      <c r="F9" s="207" t="s">
        <v>2773</v>
      </c>
      <c r="G9" s="207">
        <v>74</v>
      </c>
      <c r="H9" s="208" t="s">
        <v>2774</v>
      </c>
      <c r="I9" s="208">
        <v>89</v>
      </c>
      <c r="J9" s="209">
        <v>90</v>
      </c>
      <c r="K9" s="209">
        <v>90</v>
      </c>
    </row>
    <row r="10" spans="1:11" x14ac:dyDescent="0.25">
      <c r="C10" s="205">
        <v>10401</v>
      </c>
      <c r="D10" s="206" t="s">
        <v>2772</v>
      </c>
      <c r="E10" s="206">
        <v>59</v>
      </c>
      <c r="F10" s="207" t="s">
        <v>2773</v>
      </c>
      <c r="G10" s="207">
        <v>74</v>
      </c>
      <c r="H10" s="208" t="s">
        <v>2774</v>
      </c>
      <c r="I10" s="208">
        <v>89</v>
      </c>
      <c r="J10" s="209">
        <v>90</v>
      </c>
      <c r="K10" s="209">
        <v>90</v>
      </c>
    </row>
    <row r="11" spans="1:11" x14ac:dyDescent="0.25">
      <c r="C11" s="205">
        <v>10402</v>
      </c>
      <c r="D11" s="206" t="s">
        <v>2772</v>
      </c>
      <c r="E11" s="206">
        <v>59</v>
      </c>
      <c r="F11" s="207" t="s">
        <v>2773</v>
      </c>
      <c r="G11" s="207">
        <v>74</v>
      </c>
      <c r="H11" s="208" t="s">
        <v>2774</v>
      </c>
      <c r="I11" s="208">
        <v>89</v>
      </c>
      <c r="J11" s="209">
        <v>90</v>
      </c>
      <c r="K11" s="209">
        <v>90</v>
      </c>
    </row>
    <row r="12" spans="1:11" x14ac:dyDescent="0.25">
      <c r="C12" s="205">
        <v>10403</v>
      </c>
      <c r="D12" s="206" t="s">
        <v>2772</v>
      </c>
      <c r="E12" s="206">
        <v>59</v>
      </c>
      <c r="F12" s="207" t="s">
        <v>2773</v>
      </c>
      <c r="G12" s="207">
        <v>74</v>
      </c>
      <c r="H12" s="208" t="s">
        <v>2774</v>
      </c>
      <c r="I12" s="208">
        <v>89</v>
      </c>
      <c r="J12" s="209">
        <v>90</v>
      </c>
      <c r="K12" s="209">
        <v>90</v>
      </c>
    </row>
    <row r="13" spans="1:11" x14ac:dyDescent="0.25">
      <c r="C13" s="205">
        <v>10406</v>
      </c>
      <c r="D13" s="206" t="s">
        <v>2772</v>
      </c>
      <c r="E13" s="206">
        <v>59</v>
      </c>
      <c r="F13" s="207" t="s">
        <v>2773</v>
      </c>
      <c r="G13" s="207">
        <v>74</v>
      </c>
      <c r="H13" s="208" t="s">
        <v>2774</v>
      </c>
      <c r="I13" s="208">
        <v>89</v>
      </c>
      <c r="J13" s="209">
        <v>90</v>
      </c>
      <c r="K13" s="209">
        <v>90</v>
      </c>
    </row>
    <row r="14" spans="1:11" x14ac:dyDescent="0.25">
      <c r="C14" s="205">
        <v>10301</v>
      </c>
      <c r="D14" s="206" t="s">
        <v>2775</v>
      </c>
      <c r="E14" s="206">
        <v>54</v>
      </c>
      <c r="F14" s="207" t="s">
        <v>2776</v>
      </c>
      <c r="G14" s="207">
        <v>69</v>
      </c>
      <c r="H14" s="208" t="s">
        <v>2777</v>
      </c>
      <c r="I14" s="208">
        <v>84</v>
      </c>
      <c r="J14" s="209">
        <v>85</v>
      </c>
      <c r="K14" s="209">
        <v>85</v>
      </c>
    </row>
    <row r="15" spans="1:11" x14ac:dyDescent="0.25">
      <c r="C15" s="205">
        <v>10303</v>
      </c>
      <c r="D15" s="206" t="s">
        <v>2775</v>
      </c>
      <c r="E15" s="206">
        <v>54</v>
      </c>
      <c r="F15" s="207" t="s">
        <v>2776</v>
      </c>
      <c r="G15" s="207">
        <v>69</v>
      </c>
      <c r="H15" s="208" t="s">
        <v>2777</v>
      </c>
      <c r="I15" s="208">
        <v>84</v>
      </c>
      <c r="J15" s="209">
        <v>85</v>
      </c>
      <c r="K15" s="209">
        <v>85</v>
      </c>
    </row>
    <row r="16" spans="1:11" x14ac:dyDescent="0.25">
      <c r="C16" s="205">
        <v>10304</v>
      </c>
      <c r="D16" s="206" t="s">
        <v>2775</v>
      </c>
      <c r="E16" s="206">
        <v>54</v>
      </c>
      <c r="F16" s="207" t="s">
        <v>2776</v>
      </c>
      <c r="G16" s="207">
        <v>69</v>
      </c>
      <c r="H16" s="208" t="s">
        <v>2777</v>
      </c>
      <c r="I16" s="208">
        <v>84</v>
      </c>
      <c r="J16" s="209">
        <v>85</v>
      </c>
      <c r="K16" s="209">
        <v>85</v>
      </c>
    </row>
    <row r="17" spans="3:11" x14ac:dyDescent="0.25">
      <c r="C17" s="205">
        <v>10306</v>
      </c>
      <c r="D17" s="206" t="s">
        <v>2775</v>
      </c>
      <c r="E17" s="206">
        <v>54</v>
      </c>
      <c r="F17" s="207" t="s">
        <v>2776</v>
      </c>
      <c r="G17" s="207">
        <v>69</v>
      </c>
      <c r="H17" s="208" t="s">
        <v>2777</v>
      </c>
      <c r="I17" s="208">
        <v>84</v>
      </c>
      <c r="J17" s="209">
        <v>85</v>
      </c>
      <c r="K17" s="209">
        <v>85</v>
      </c>
    </row>
    <row r="18" spans="3:11" x14ac:dyDescent="0.25">
      <c r="C18" s="205">
        <v>10307</v>
      </c>
      <c r="D18" s="206" t="s">
        <v>2775</v>
      </c>
      <c r="E18" s="206">
        <v>54</v>
      </c>
      <c r="F18" s="207" t="s">
        <v>2776</v>
      </c>
      <c r="G18" s="207">
        <v>69</v>
      </c>
      <c r="H18" s="208" t="s">
        <v>2777</v>
      </c>
      <c r="I18" s="208">
        <v>84</v>
      </c>
      <c r="J18" s="209">
        <v>85</v>
      </c>
      <c r="K18" s="209">
        <v>85</v>
      </c>
    </row>
    <row r="19" spans="3:11" x14ac:dyDescent="0.25">
      <c r="C19" s="205">
        <v>10319</v>
      </c>
      <c r="D19" s="206" t="s">
        <v>2775</v>
      </c>
      <c r="E19" s="206">
        <v>54</v>
      </c>
      <c r="F19" s="207" t="s">
        <v>2776</v>
      </c>
      <c r="G19" s="207">
        <v>69</v>
      </c>
      <c r="H19" s="208" t="s">
        <v>2777</v>
      </c>
      <c r="I19" s="208">
        <v>84</v>
      </c>
      <c r="J19" s="209">
        <v>85</v>
      </c>
      <c r="K19" s="209">
        <v>85</v>
      </c>
    </row>
    <row r="20" spans="3:11" x14ac:dyDescent="0.25">
      <c r="C20" s="205">
        <v>10312</v>
      </c>
      <c r="D20" s="206" t="s">
        <v>2775</v>
      </c>
      <c r="E20" s="206">
        <v>54</v>
      </c>
      <c r="F20" s="207" t="s">
        <v>2776</v>
      </c>
      <c r="G20" s="207">
        <v>69</v>
      </c>
      <c r="H20" s="208" t="s">
        <v>2777</v>
      </c>
      <c r="I20" s="208">
        <v>84</v>
      </c>
      <c r="J20" s="209">
        <v>85</v>
      </c>
      <c r="K20" s="209">
        <v>85</v>
      </c>
    </row>
    <row r="21" spans="3:11" x14ac:dyDescent="0.25">
      <c r="C21" s="205">
        <v>10407</v>
      </c>
      <c r="D21" s="206" t="s">
        <v>2775</v>
      </c>
      <c r="E21" s="206">
        <v>54</v>
      </c>
      <c r="F21" s="207" t="s">
        <v>2776</v>
      </c>
      <c r="G21" s="207">
        <v>69</v>
      </c>
      <c r="H21" s="208" t="s">
        <v>2777</v>
      </c>
      <c r="I21" s="208">
        <v>84</v>
      </c>
      <c r="J21" s="209">
        <v>85</v>
      </c>
      <c r="K21" s="209">
        <v>85</v>
      </c>
    </row>
    <row r="22" spans="3:11" x14ac:dyDescent="0.25">
      <c r="C22" s="205">
        <v>10429</v>
      </c>
      <c r="D22" s="206" t="s">
        <v>2772</v>
      </c>
      <c r="E22" s="206">
        <v>59</v>
      </c>
      <c r="F22" s="207" t="s">
        <v>2773</v>
      </c>
      <c r="G22" s="207">
        <v>74</v>
      </c>
      <c r="H22" s="208" t="s">
        <v>2774</v>
      </c>
      <c r="I22" s="208">
        <v>89</v>
      </c>
      <c r="J22" s="209">
        <v>90</v>
      </c>
      <c r="K22" s="209">
        <v>90</v>
      </c>
    </row>
    <row r="23" spans="3:11" x14ac:dyDescent="0.25">
      <c r="C23" s="205">
        <v>11023</v>
      </c>
      <c r="D23" s="206" t="s">
        <v>2778</v>
      </c>
      <c r="E23" s="206">
        <v>49</v>
      </c>
      <c r="F23" s="207" t="s">
        <v>2779</v>
      </c>
      <c r="G23" s="207">
        <v>69</v>
      </c>
      <c r="H23" s="208" t="s">
        <v>2780</v>
      </c>
      <c r="I23" s="208">
        <v>94</v>
      </c>
      <c r="J23" s="209">
        <v>95</v>
      </c>
      <c r="K23" s="209">
        <v>95</v>
      </c>
    </row>
    <row r="24" spans="3:11" x14ac:dyDescent="0.25">
      <c r="C24" s="205">
        <v>11024</v>
      </c>
      <c r="D24" s="206" t="s">
        <v>2778</v>
      </c>
      <c r="E24" s="206">
        <v>49</v>
      </c>
      <c r="F24" s="207" t="s">
        <v>2779</v>
      </c>
      <c r="G24" s="207">
        <v>69</v>
      </c>
      <c r="H24" s="208" t="s">
        <v>2780</v>
      </c>
      <c r="I24" s="208">
        <v>94</v>
      </c>
      <c r="J24" s="209">
        <v>95</v>
      </c>
      <c r="K24" s="209">
        <v>95</v>
      </c>
    </row>
    <row r="25" spans="3:11" x14ac:dyDescent="0.25">
      <c r="C25" s="205">
        <v>11025</v>
      </c>
      <c r="D25" s="206" t="s">
        <v>2778</v>
      </c>
      <c r="E25" s="206">
        <v>49</v>
      </c>
      <c r="F25" s="207" t="s">
        <v>2779</v>
      </c>
      <c r="G25" s="207">
        <v>69</v>
      </c>
      <c r="H25" s="208" t="s">
        <v>2780</v>
      </c>
      <c r="I25" s="208">
        <v>94</v>
      </c>
      <c r="J25" s="209">
        <v>95</v>
      </c>
      <c r="K25" s="209">
        <v>95</v>
      </c>
    </row>
    <row r="26" spans="3:11" x14ac:dyDescent="0.25">
      <c r="C26" s="205">
        <v>11026</v>
      </c>
      <c r="D26" s="206" t="s">
        <v>2778</v>
      </c>
      <c r="E26" s="206">
        <v>49</v>
      </c>
      <c r="F26" s="207" t="s">
        <v>2779</v>
      </c>
      <c r="G26" s="207">
        <v>69</v>
      </c>
      <c r="H26" s="208" t="s">
        <v>2780</v>
      </c>
      <c r="I26" s="208">
        <v>94</v>
      </c>
      <c r="J26" s="209">
        <v>95</v>
      </c>
      <c r="K26" s="209">
        <v>95</v>
      </c>
    </row>
    <row r="27" spans="3:11" x14ac:dyDescent="0.25">
      <c r="C27" s="205">
        <v>11027</v>
      </c>
      <c r="D27" s="206" t="s">
        <v>2778</v>
      </c>
      <c r="E27" s="206">
        <v>49</v>
      </c>
      <c r="F27" s="207" t="s">
        <v>2779</v>
      </c>
      <c r="G27" s="207">
        <v>69</v>
      </c>
      <c r="H27" s="208" t="s">
        <v>2780</v>
      </c>
      <c r="I27" s="208">
        <v>94</v>
      </c>
      <c r="J27" s="209">
        <v>95</v>
      </c>
      <c r="K27" s="209">
        <v>95</v>
      </c>
    </row>
    <row r="28" spans="3:11" x14ac:dyDescent="0.25">
      <c r="C28" s="205">
        <v>11028</v>
      </c>
      <c r="D28" s="206" t="s">
        <v>2778</v>
      </c>
      <c r="E28" s="206">
        <v>49</v>
      </c>
      <c r="F28" s="207" t="s">
        <v>2779</v>
      </c>
      <c r="G28" s="207">
        <v>69</v>
      </c>
      <c r="H28" s="208" t="s">
        <v>2780</v>
      </c>
      <c r="I28" s="208">
        <v>94</v>
      </c>
      <c r="J28" s="209">
        <v>95</v>
      </c>
      <c r="K28" s="209">
        <v>95</v>
      </c>
    </row>
    <row r="29" spans="3:11" x14ac:dyDescent="0.25">
      <c r="C29" s="205">
        <v>11029</v>
      </c>
      <c r="D29" s="206" t="s">
        <v>2778</v>
      </c>
      <c r="E29" s="206">
        <v>49</v>
      </c>
      <c r="F29" s="207" t="s">
        <v>2779</v>
      </c>
      <c r="G29" s="207">
        <v>69</v>
      </c>
      <c r="H29" s="208" t="s">
        <v>2780</v>
      </c>
      <c r="I29" s="208">
        <v>94</v>
      </c>
      <c r="J29" s="209">
        <v>95</v>
      </c>
      <c r="K29" s="209">
        <v>95</v>
      </c>
    </row>
    <row r="30" spans="3:11" x14ac:dyDescent="0.25">
      <c r="C30" s="205">
        <v>11030</v>
      </c>
      <c r="D30" s="206" t="s">
        <v>2778</v>
      </c>
      <c r="E30" s="206">
        <v>49</v>
      </c>
      <c r="F30" s="207" t="s">
        <v>2779</v>
      </c>
      <c r="G30" s="207">
        <v>69</v>
      </c>
      <c r="H30" s="208" t="s">
        <v>2780</v>
      </c>
      <c r="I30" s="208">
        <v>94</v>
      </c>
      <c r="J30" s="209">
        <v>95</v>
      </c>
      <c r="K30" s="209">
        <v>95</v>
      </c>
    </row>
    <row r="31" spans="3:11" x14ac:dyDescent="0.25">
      <c r="C31" s="205">
        <v>11036</v>
      </c>
      <c r="D31" s="206" t="s">
        <v>2778</v>
      </c>
      <c r="E31" s="206">
        <v>49</v>
      </c>
      <c r="F31" s="207" t="s">
        <v>2779</v>
      </c>
      <c r="G31" s="207">
        <v>69</v>
      </c>
      <c r="H31" s="208" t="s">
        <v>2780</v>
      </c>
      <c r="I31" s="208">
        <v>94</v>
      </c>
      <c r="J31" s="209">
        <v>95</v>
      </c>
      <c r="K31" s="209">
        <v>95</v>
      </c>
    </row>
    <row r="32" spans="3:11" x14ac:dyDescent="0.25">
      <c r="C32" s="205">
        <v>10502</v>
      </c>
      <c r="D32" s="206" t="s">
        <v>2775</v>
      </c>
      <c r="E32" s="206">
        <v>54</v>
      </c>
      <c r="F32" s="207" t="s">
        <v>2776</v>
      </c>
      <c r="G32" s="207">
        <v>69</v>
      </c>
      <c r="H32" s="208" t="s">
        <v>2777</v>
      </c>
      <c r="I32" s="208">
        <v>84</v>
      </c>
      <c r="J32" s="209">
        <v>85</v>
      </c>
      <c r="K32" s="209">
        <v>85</v>
      </c>
    </row>
    <row r="33" spans="3:51" x14ac:dyDescent="0.25">
      <c r="C33" s="205">
        <v>10317</v>
      </c>
      <c r="D33" s="206" t="s">
        <v>2775</v>
      </c>
      <c r="E33" s="206">
        <v>54</v>
      </c>
      <c r="F33" s="207" t="s">
        <v>2776</v>
      </c>
      <c r="G33" s="207">
        <v>69</v>
      </c>
      <c r="H33" s="208" t="s">
        <v>2777</v>
      </c>
      <c r="I33" s="208">
        <v>84</v>
      </c>
      <c r="J33" s="209">
        <v>85</v>
      </c>
      <c r="K33" s="209">
        <v>85</v>
      </c>
    </row>
    <row r="34" spans="3:51" s="202" customFormat="1" x14ac:dyDescent="0.25">
      <c r="C34" s="205">
        <v>11101</v>
      </c>
      <c r="D34" s="206" t="s">
        <v>2781</v>
      </c>
      <c r="E34" s="206">
        <v>24</v>
      </c>
      <c r="F34" s="207" t="s">
        <v>2782</v>
      </c>
      <c r="G34" s="207">
        <v>49</v>
      </c>
      <c r="H34" s="208" t="s">
        <v>2783</v>
      </c>
      <c r="I34" s="208">
        <v>75</v>
      </c>
      <c r="J34" s="209">
        <v>75</v>
      </c>
      <c r="K34" s="209">
        <v>75</v>
      </c>
      <c r="AY34" s="210"/>
    </row>
    <row r="35" spans="3:51" x14ac:dyDescent="0.25">
      <c r="C35" s="205">
        <v>10808</v>
      </c>
      <c r="D35" s="206" t="s">
        <v>2784</v>
      </c>
      <c r="E35" s="206">
        <v>80</v>
      </c>
      <c r="F35" s="207"/>
      <c r="G35" s="207"/>
      <c r="H35" s="208" t="s">
        <v>2785</v>
      </c>
      <c r="I35" s="208">
        <v>94</v>
      </c>
      <c r="J35" s="209">
        <v>95</v>
      </c>
      <c r="K35" s="209">
        <v>95</v>
      </c>
    </row>
    <row r="36" spans="3:51" x14ac:dyDescent="0.25">
      <c r="C36" s="205">
        <v>10807</v>
      </c>
      <c r="D36" s="206" t="s">
        <v>2786</v>
      </c>
      <c r="E36" s="206">
        <v>69</v>
      </c>
      <c r="F36" s="207" t="s">
        <v>2777</v>
      </c>
      <c r="G36" s="207">
        <v>84</v>
      </c>
      <c r="H36" s="208" t="s">
        <v>2787</v>
      </c>
      <c r="I36" s="208">
        <v>94</v>
      </c>
      <c r="J36" s="209">
        <v>95</v>
      </c>
      <c r="K36" s="209">
        <v>95</v>
      </c>
    </row>
    <row r="37" spans="3:51" x14ac:dyDescent="0.25">
      <c r="C37" s="205">
        <v>10001</v>
      </c>
      <c r="D37" s="206" t="s">
        <v>2788</v>
      </c>
      <c r="E37" s="206">
        <v>95</v>
      </c>
      <c r="F37" s="207"/>
      <c r="G37" s="207"/>
      <c r="H37" s="208" t="s">
        <v>2789</v>
      </c>
      <c r="I37" s="208">
        <v>98</v>
      </c>
      <c r="J37" s="209">
        <v>98</v>
      </c>
      <c r="K37" s="209">
        <v>98</v>
      </c>
    </row>
    <row r="38" spans="3:51" x14ac:dyDescent="0.25">
      <c r="C38" s="205">
        <v>10110</v>
      </c>
      <c r="D38" s="206" t="s">
        <v>2784</v>
      </c>
      <c r="E38" s="206">
        <v>80</v>
      </c>
      <c r="F38" s="207"/>
      <c r="G38" s="207"/>
      <c r="H38" s="208" t="s">
        <v>2790</v>
      </c>
      <c r="I38" s="208">
        <v>95</v>
      </c>
      <c r="J38" s="209">
        <v>96</v>
      </c>
      <c r="K38" s="209">
        <v>96</v>
      </c>
    </row>
    <row r="39" spans="3:51" x14ac:dyDescent="0.25">
      <c r="C39" s="205">
        <v>10821</v>
      </c>
      <c r="D39" s="206" t="s">
        <v>2791</v>
      </c>
      <c r="E39" s="206">
        <v>79</v>
      </c>
      <c r="F39" s="207"/>
      <c r="G39" s="207"/>
      <c r="H39" s="208" t="s">
        <v>2785</v>
      </c>
      <c r="I39" s="208">
        <v>94</v>
      </c>
      <c r="J39" s="209">
        <v>95</v>
      </c>
      <c r="K39" s="209">
        <v>95</v>
      </c>
    </row>
    <row r="40" spans="3:51" x14ac:dyDescent="0.25">
      <c r="C40" s="205">
        <v>11019</v>
      </c>
      <c r="D40" s="206" t="s">
        <v>2778</v>
      </c>
      <c r="E40" s="206">
        <v>49</v>
      </c>
      <c r="F40" s="207" t="s">
        <v>2779</v>
      </c>
      <c r="G40" s="207">
        <v>69</v>
      </c>
      <c r="H40" s="208" t="s">
        <v>2780</v>
      </c>
      <c r="I40" s="208">
        <v>94</v>
      </c>
      <c r="J40" s="209">
        <v>95</v>
      </c>
      <c r="K40" s="209">
        <v>95</v>
      </c>
    </row>
    <row r="41" spans="3:51" x14ac:dyDescent="0.25">
      <c r="C41" s="205">
        <v>11014</v>
      </c>
      <c r="D41" s="206" t="s">
        <v>2778</v>
      </c>
      <c r="E41" s="206">
        <v>49</v>
      </c>
      <c r="F41" s="207" t="s">
        <v>2779</v>
      </c>
      <c r="G41" s="207">
        <v>69</v>
      </c>
      <c r="H41" s="208" t="s">
        <v>2780</v>
      </c>
      <c r="I41" s="208">
        <v>94</v>
      </c>
      <c r="J41" s="209">
        <v>95</v>
      </c>
      <c r="K41" s="209">
        <v>95</v>
      </c>
    </row>
    <row r="42" spans="3:51" x14ac:dyDescent="0.25">
      <c r="C42" s="205">
        <v>10822</v>
      </c>
      <c r="D42" s="206" t="s">
        <v>2784</v>
      </c>
      <c r="E42" s="206">
        <v>80</v>
      </c>
      <c r="F42" s="207"/>
      <c r="G42" s="207"/>
      <c r="H42" s="208" t="s">
        <v>2785</v>
      </c>
      <c r="I42" s="208">
        <v>94</v>
      </c>
      <c r="J42" s="209">
        <v>95</v>
      </c>
      <c r="K42" s="209">
        <v>95</v>
      </c>
    </row>
    <row r="43" spans="3:51" x14ac:dyDescent="0.25">
      <c r="C43" s="205">
        <v>11227</v>
      </c>
      <c r="D43" s="206" t="s">
        <v>2784</v>
      </c>
      <c r="E43" s="206">
        <v>80</v>
      </c>
      <c r="F43" s="207"/>
      <c r="G43" s="207"/>
      <c r="H43" s="208" t="s">
        <v>2785</v>
      </c>
      <c r="I43" s="208">
        <v>94</v>
      </c>
      <c r="J43" s="209">
        <v>95</v>
      </c>
      <c r="K43" s="209">
        <v>95</v>
      </c>
    </row>
    <row r="44" spans="3:51" ht="18" x14ac:dyDescent="0.25">
      <c r="C44" s="211"/>
      <c r="D44" s="212"/>
      <c r="E44" s="212"/>
      <c r="F44" s="212"/>
      <c r="G44" s="212"/>
      <c r="H44" s="212"/>
      <c r="I44" s="212"/>
      <c r="J44" s="212"/>
      <c r="K44" s="212"/>
    </row>
    <row r="45" spans="3:51" x14ac:dyDescent="0.25">
      <c r="C45" s="205">
        <v>11023</v>
      </c>
      <c r="D45" s="213" t="s">
        <v>2778</v>
      </c>
      <c r="E45" s="206">
        <v>49</v>
      </c>
      <c r="F45" s="214" t="s">
        <v>2779</v>
      </c>
      <c r="G45" s="207">
        <v>69</v>
      </c>
      <c r="H45" s="215" t="s">
        <v>2780</v>
      </c>
      <c r="I45" s="208">
        <v>94</v>
      </c>
      <c r="J45" s="209">
        <v>95</v>
      </c>
      <c r="K45" s="209">
        <v>95</v>
      </c>
    </row>
    <row r="46" spans="3:51" x14ac:dyDescent="0.25">
      <c r="C46" s="205">
        <v>11024</v>
      </c>
      <c r="D46" s="213" t="s">
        <v>2778</v>
      </c>
      <c r="E46" s="206">
        <v>49</v>
      </c>
      <c r="F46" s="214" t="s">
        <v>2779</v>
      </c>
      <c r="G46" s="207">
        <v>69</v>
      </c>
      <c r="H46" s="215" t="s">
        <v>2780</v>
      </c>
      <c r="I46" s="208">
        <v>94</v>
      </c>
      <c r="J46" s="209">
        <v>95</v>
      </c>
      <c r="K46" s="209">
        <v>95</v>
      </c>
    </row>
    <row r="47" spans="3:51" x14ac:dyDescent="0.25">
      <c r="C47" s="205">
        <v>11025</v>
      </c>
      <c r="D47" s="213" t="s">
        <v>2778</v>
      </c>
      <c r="E47" s="206">
        <v>49</v>
      </c>
      <c r="F47" s="214" t="s">
        <v>2779</v>
      </c>
      <c r="G47" s="207">
        <v>69</v>
      </c>
      <c r="H47" s="215" t="s">
        <v>2780</v>
      </c>
      <c r="I47" s="208">
        <v>94</v>
      </c>
      <c r="J47" s="209">
        <v>95</v>
      </c>
      <c r="K47" s="209">
        <v>95</v>
      </c>
    </row>
    <row r="48" spans="3:51" x14ac:dyDescent="0.25">
      <c r="C48" s="205">
        <v>11026</v>
      </c>
      <c r="D48" s="213" t="s">
        <v>2778</v>
      </c>
      <c r="E48" s="206">
        <v>49</v>
      </c>
      <c r="F48" s="214" t="s">
        <v>2779</v>
      </c>
      <c r="G48" s="207">
        <v>69</v>
      </c>
      <c r="H48" s="215" t="s">
        <v>2780</v>
      </c>
      <c r="I48" s="208">
        <v>94</v>
      </c>
      <c r="J48" s="209">
        <v>95</v>
      </c>
      <c r="K48" s="209">
        <v>95</v>
      </c>
    </row>
    <row r="49" spans="3:11" x14ac:dyDescent="0.25">
      <c r="C49" s="205">
        <v>11027</v>
      </c>
      <c r="D49" s="206" t="s">
        <v>2778</v>
      </c>
      <c r="E49" s="206">
        <v>49</v>
      </c>
      <c r="F49" s="207" t="s">
        <v>2779</v>
      </c>
      <c r="G49" s="207">
        <v>69</v>
      </c>
      <c r="H49" s="208" t="s">
        <v>2780</v>
      </c>
      <c r="I49" s="208">
        <v>94</v>
      </c>
      <c r="J49" s="209">
        <v>95</v>
      </c>
      <c r="K49" s="209">
        <v>95</v>
      </c>
    </row>
    <row r="50" spans="3:11" x14ac:dyDescent="0.25">
      <c r="C50" s="205">
        <v>11028</v>
      </c>
      <c r="D50" s="206" t="s">
        <v>2778</v>
      </c>
      <c r="E50" s="206">
        <v>49</v>
      </c>
      <c r="F50" s="207" t="s">
        <v>2779</v>
      </c>
      <c r="G50" s="207">
        <v>69</v>
      </c>
      <c r="H50" s="208" t="s">
        <v>2780</v>
      </c>
      <c r="I50" s="208">
        <v>94</v>
      </c>
      <c r="J50" s="209">
        <v>95</v>
      </c>
      <c r="K50" s="209">
        <v>95</v>
      </c>
    </row>
    <row r="51" spans="3:11" x14ac:dyDescent="0.25">
      <c r="C51" s="205">
        <v>11029</v>
      </c>
      <c r="D51" s="206" t="s">
        <v>2778</v>
      </c>
      <c r="E51" s="206">
        <v>49</v>
      </c>
      <c r="F51" s="207" t="s">
        <v>2779</v>
      </c>
      <c r="G51" s="207">
        <v>69</v>
      </c>
      <c r="H51" s="208" t="s">
        <v>2780</v>
      </c>
      <c r="I51" s="208">
        <v>94</v>
      </c>
      <c r="J51" s="209">
        <v>95</v>
      </c>
      <c r="K51" s="209">
        <v>95</v>
      </c>
    </row>
    <row r="52" spans="3:11" x14ac:dyDescent="0.25">
      <c r="C52" s="205">
        <v>11030</v>
      </c>
      <c r="D52" s="213" t="s">
        <v>2778</v>
      </c>
      <c r="E52" s="206">
        <v>49</v>
      </c>
      <c r="F52" s="214" t="s">
        <v>2779</v>
      </c>
      <c r="G52" s="207">
        <v>69</v>
      </c>
      <c r="H52" s="215" t="s">
        <v>2780</v>
      </c>
      <c r="I52" s="208">
        <v>94</v>
      </c>
      <c r="J52" s="209">
        <v>95</v>
      </c>
      <c r="K52" s="209">
        <v>95</v>
      </c>
    </row>
    <row r="53" spans="3:11" x14ac:dyDescent="0.25">
      <c r="C53" s="205">
        <v>11033</v>
      </c>
      <c r="D53" s="213" t="s">
        <v>2778</v>
      </c>
      <c r="E53" s="206">
        <v>49</v>
      </c>
      <c r="F53" s="214" t="s">
        <v>2779</v>
      </c>
      <c r="G53" s="207">
        <v>69</v>
      </c>
      <c r="H53" s="215" t="s">
        <v>2780</v>
      </c>
      <c r="I53" s="208">
        <v>94</v>
      </c>
      <c r="J53" s="209">
        <v>95</v>
      </c>
      <c r="K53" s="209">
        <v>95</v>
      </c>
    </row>
    <row r="54" spans="3:11" x14ac:dyDescent="0.25">
      <c r="C54" s="205">
        <v>11037</v>
      </c>
      <c r="D54" s="213" t="s">
        <v>2778</v>
      </c>
      <c r="E54" s="206">
        <v>49</v>
      </c>
      <c r="F54" s="214" t="s">
        <v>2779</v>
      </c>
      <c r="G54" s="207">
        <v>69</v>
      </c>
      <c r="H54" s="215" t="s">
        <v>2780</v>
      </c>
      <c r="I54" s="208">
        <v>94</v>
      </c>
      <c r="J54" s="209">
        <v>95</v>
      </c>
      <c r="K54" s="209">
        <v>95</v>
      </c>
    </row>
    <row r="55" spans="3:11" x14ac:dyDescent="0.25">
      <c r="C55" s="205">
        <v>10201</v>
      </c>
      <c r="D55" s="213" t="s">
        <v>2772</v>
      </c>
      <c r="E55" s="206">
        <v>59</v>
      </c>
      <c r="F55" s="207" t="s">
        <v>2773</v>
      </c>
      <c r="G55" s="207">
        <v>74</v>
      </c>
      <c r="H55" s="208" t="s">
        <v>2774</v>
      </c>
      <c r="I55" s="208">
        <v>89</v>
      </c>
      <c r="J55" s="209">
        <v>90</v>
      </c>
      <c r="K55" s="209">
        <v>90</v>
      </c>
    </row>
    <row r="56" spans="3:11" x14ac:dyDescent="0.25">
      <c r="C56" s="205">
        <v>10202</v>
      </c>
      <c r="D56" s="213" t="s">
        <v>2772</v>
      </c>
      <c r="E56" s="206">
        <v>59</v>
      </c>
      <c r="F56" s="207" t="s">
        <v>2773</v>
      </c>
      <c r="G56" s="207">
        <v>74</v>
      </c>
      <c r="H56" s="208" t="s">
        <v>2774</v>
      </c>
      <c r="I56" s="208">
        <v>89</v>
      </c>
      <c r="J56" s="209">
        <v>90</v>
      </c>
      <c r="K56" s="209">
        <v>90</v>
      </c>
    </row>
    <row r="57" spans="3:11" x14ac:dyDescent="0.25">
      <c r="C57" s="205">
        <v>10203</v>
      </c>
      <c r="D57" s="213" t="s">
        <v>2772</v>
      </c>
      <c r="E57" s="206">
        <v>59</v>
      </c>
      <c r="F57" s="207" t="s">
        <v>2773</v>
      </c>
      <c r="G57" s="207">
        <v>74</v>
      </c>
      <c r="H57" s="208" t="s">
        <v>2774</v>
      </c>
      <c r="I57" s="208">
        <v>89</v>
      </c>
      <c r="J57" s="209">
        <v>90</v>
      </c>
      <c r="K57" s="209">
        <v>90</v>
      </c>
    </row>
    <row r="58" spans="3:11" x14ac:dyDescent="0.25">
      <c r="C58" s="205">
        <v>10204</v>
      </c>
      <c r="D58" s="213" t="s">
        <v>2772</v>
      </c>
      <c r="E58" s="206">
        <v>59</v>
      </c>
      <c r="F58" s="207" t="s">
        <v>2773</v>
      </c>
      <c r="G58" s="207">
        <v>74</v>
      </c>
      <c r="H58" s="208" t="s">
        <v>2774</v>
      </c>
      <c r="I58" s="208">
        <v>89</v>
      </c>
      <c r="J58" s="209">
        <v>90</v>
      </c>
      <c r="K58" s="209">
        <v>90</v>
      </c>
    </row>
    <row r="59" spans="3:11" x14ac:dyDescent="0.25">
      <c r="C59" s="205">
        <v>10301</v>
      </c>
      <c r="D59" s="213" t="s">
        <v>2775</v>
      </c>
      <c r="E59" s="206">
        <v>54</v>
      </c>
      <c r="F59" s="207" t="s">
        <v>2776</v>
      </c>
      <c r="G59" s="207">
        <v>69</v>
      </c>
      <c r="H59" s="208" t="s">
        <v>2777</v>
      </c>
      <c r="I59" s="208">
        <v>84</v>
      </c>
      <c r="J59" s="209">
        <v>85</v>
      </c>
      <c r="K59" s="209">
        <v>85</v>
      </c>
    </row>
    <row r="60" spans="3:11" x14ac:dyDescent="0.25">
      <c r="C60" s="205">
        <v>10303</v>
      </c>
      <c r="D60" s="213" t="s">
        <v>2775</v>
      </c>
      <c r="E60" s="206">
        <v>54</v>
      </c>
      <c r="F60" s="207" t="s">
        <v>2776</v>
      </c>
      <c r="G60" s="207">
        <v>69</v>
      </c>
      <c r="H60" s="208" t="s">
        <v>2777</v>
      </c>
      <c r="I60" s="208">
        <v>84</v>
      </c>
      <c r="J60" s="209">
        <v>85</v>
      </c>
      <c r="K60" s="209">
        <v>85</v>
      </c>
    </row>
    <row r="61" spans="3:11" x14ac:dyDescent="0.25">
      <c r="C61" s="205">
        <v>10306</v>
      </c>
      <c r="D61" s="213" t="s">
        <v>2775</v>
      </c>
      <c r="E61" s="206">
        <v>54</v>
      </c>
      <c r="F61" s="207" t="s">
        <v>2776</v>
      </c>
      <c r="G61" s="207">
        <v>69</v>
      </c>
      <c r="H61" s="208" t="s">
        <v>2777</v>
      </c>
      <c r="I61" s="208">
        <v>84</v>
      </c>
      <c r="J61" s="209">
        <v>85</v>
      </c>
      <c r="K61" s="209">
        <v>85</v>
      </c>
    </row>
    <row r="62" spans="3:11" x14ac:dyDescent="0.25">
      <c r="C62" s="205">
        <v>10304</v>
      </c>
      <c r="D62" s="213" t="s">
        <v>2775</v>
      </c>
      <c r="E62" s="206">
        <v>54</v>
      </c>
      <c r="F62" s="207" t="s">
        <v>2776</v>
      </c>
      <c r="G62" s="207">
        <v>69</v>
      </c>
      <c r="H62" s="208" t="s">
        <v>2777</v>
      </c>
      <c r="I62" s="208">
        <v>84</v>
      </c>
      <c r="J62" s="209">
        <v>85</v>
      </c>
      <c r="K62" s="209">
        <v>85</v>
      </c>
    </row>
    <row r="63" spans="3:11" x14ac:dyDescent="0.25">
      <c r="C63" s="205">
        <v>10307</v>
      </c>
      <c r="D63" s="213" t="s">
        <v>2775</v>
      </c>
      <c r="E63" s="206">
        <v>54</v>
      </c>
      <c r="F63" s="207" t="s">
        <v>2776</v>
      </c>
      <c r="G63" s="207">
        <v>69</v>
      </c>
      <c r="H63" s="208" t="s">
        <v>2777</v>
      </c>
      <c r="I63" s="208">
        <v>84</v>
      </c>
      <c r="J63" s="209">
        <v>85</v>
      </c>
      <c r="K63" s="209">
        <v>85</v>
      </c>
    </row>
    <row r="64" spans="3:11" x14ac:dyDescent="0.25">
      <c r="C64" s="205">
        <v>10317</v>
      </c>
      <c r="D64" s="213" t="s">
        <v>2775</v>
      </c>
      <c r="E64" s="206">
        <v>54</v>
      </c>
      <c r="F64" s="207" t="s">
        <v>2776</v>
      </c>
      <c r="G64" s="207">
        <v>69</v>
      </c>
      <c r="H64" s="208" t="s">
        <v>2777</v>
      </c>
      <c r="I64" s="208">
        <v>84</v>
      </c>
      <c r="J64" s="209">
        <v>85</v>
      </c>
      <c r="K64" s="209">
        <v>85</v>
      </c>
    </row>
    <row r="65" spans="3:11" x14ac:dyDescent="0.25">
      <c r="C65" s="205">
        <v>11101</v>
      </c>
      <c r="D65" s="206" t="s">
        <v>2781</v>
      </c>
      <c r="E65" s="206">
        <v>24</v>
      </c>
      <c r="F65" s="207" t="s">
        <v>2782</v>
      </c>
      <c r="G65" s="207">
        <v>49</v>
      </c>
      <c r="H65" s="208" t="s">
        <v>2783</v>
      </c>
      <c r="I65" s="208">
        <v>75</v>
      </c>
      <c r="J65" s="209">
        <v>75</v>
      </c>
      <c r="K65" s="209">
        <v>75</v>
      </c>
    </row>
    <row r="66" spans="3:11" x14ac:dyDescent="0.25">
      <c r="C66" s="205">
        <v>11105</v>
      </c>
      <c r="D66" s="206" t="s">
        <v>2781</v>
      </c>
      <c r="E66" s="206">
        <v>24</v>
      </c>
      <c r="F66" s="207" t="s">
        <v>2782</v>
      </c>
      <c r="G66" s="207">
        <v>49</v>
      </c>
      <c r="H66" s="208" t="s">
        <v>2792</v>
      </c>
      <c r="I66" s="208">
        <v>74</v>
      </c>
      <c r="J66" s="209">
        <v>75</v>
      </c>
      <c r="K66" s="209">
        <v>75</v>
      </c>
    </row>
    <row r="67" spans="3:11" x14ac:dyDescent="0.25">
      <c r="C67" s="205">
        <v>10807</v>
      </c>
      <c r="D67" s="206" t="s">
        <v>2786</v>
      </c>
      <c r="E67" s="206">
        <v>69</v>
      </c>
      <c r="F67" s="207" t="s">
        <v>2777</v>
      </c>
      <c r="G67" s="207">
        <v>84</v>
      </c>
      <c r="H67" s="208" t="s">
        <v>2787</v>
      </c>
      <c r="I67" s="208">
        <v>94</v>
      </c>
      <c r="J67" s="209">
        <v>95</v>
      </c>
      <c r="K67" s="209">
        <v>95</v>
      </c>
    </row>
    <row r="68" spans="3:11" x14ac:dyDescent="0.25">
      <c r="C68" s="205">
        <v>10808</v>
      </c>
      <c r="D68" s="206" t="s">
        <v>2791</v>
      </c>
      <c r="E68" s="206">
        <v>79</v>
      </c>
      <c r="F68" s="207"/>
      <c r="G68" s="207"/>
      <c r="H68" s="208" t="s">
        <v>2785</v>
      </c>
      <c r="I68" s="208">
        <v>94</v>
      </c>
      <c r="J68" s="209">
        <v>95</v>
      </c>
      <c r="K68" s="209">
        <v>95</v>
      </c>
    </row>
    <row r="69" spans="3:11" x14ac:dyDescent="0.25">
      <c r="C69" s="205">
        <v>10821</v>
      </c>
      <c r="D69" s="206" t="s">
        <v>2791</v>
      </c>
      <c r="E69" s="206">
        <v>79</v>
      </c>
      <c r="F69" s="207"/>
      <c r="G69" s="207"/>
      <c r="H69" s="208" t="s">
        <v>2785</v>
      </c>
      <c r="I69" s="208">
        <v>94</v>
      </c>
      <c r="J69" s="209">
        <v>95</v>
      </c>
      <c r="K69" s="209">
        <v>95</v>
      </c>
    </row>
    <row r="70" spans="3:11" x14ac:dyDescent="0.25">
      <c r="C70" s="205">
        <v>10110</v>
      </c>
      <c r="D70" s="206" t="s">
        <v>2784</v>
      </c>
      <c r="E70" s="206">
        <v>80</v>
      </c>
      <c r="F70" s="207"/>
      <c r="G70" s="207"/>
      <c r="H70" s="208" t="s">
        <v>2790</v>
      </c>
      <c r="I70" s="208">
        <v>95</v>
      </c>
      <c r="J70" s="209">
        <v>96</v>
      </c>
      <c r="K70" s="209">
        <v>96</v>
      </c>
    </row>
    <row r="71" spans="3:11" x14ac:dyDescent="0.25">
      <c r="C71" s="205">
        <v>11314</v>
      </c>
      <c r="D71" s="206" t="s">
        <v>2781</v>
      </c>
      <c r="E71" s="206">
        <v>24</v>
      </c>
      <c r="F71" s="207" t="s">
        <v>2782</v>
      </c>
      <c r="G71" s="207">
        <v>49</v>
      </c>
      <c r="H71" s="208" t="s">
        <v>2792</v>
      </c>
      <c r="I71" s="208">
        <v>74</v>
      </c>
      <c r="J71" s="209">
        <v>75</v>
      </c>
      <c r="K71" s="209">
        <v>75</v>
      </c>
    </row>
    <row r="72" spans="3:11" x14ac:dyDescent="0.25">
      <c r="C72" s="205">
        <v>10401</v>
      </c>
      <c r="D72" s="206" t="s">
        <v>2772</v>
      </c>
      <c r="E72" s="206">
        <v>59</v>
      </c>
      <c r="F72" s="207" t="s">
        <v>2773</v>
      </c>
      <c r="G72" s="207">
        <v>74</v>
      </c>
      <c r="H72" s="208" t="s">
        <v>2774</v>
      </c>
      <c r="I72" s="208">
        <v>89</v>
      </c>
      <c r="J72" s="209">
        <v>90</v>
      </c>
      <c r="K72" s="209">
        <v>90</v>
      </c>
    </row>
    <row r="73" spans="3:11" x14ac:dyDescent="0.25">
      <c r="C73" s="205">
        <v>10402</v>
      </c>
      <c r="D73" s="206" t="s">
        <v>2772</v>
      </c>
      <c r="E73" s="206">
        <v>59</v>
      </c>
      <c r="F73" s="207" t="s">
        <v>2773</v>
      </c>
      <c r="G73" s="207">
        <v>74</v>
      </c>
      <c r="H73" s="208" t="s">
        <v>2774</v>
      </c>
      <c r="I73" s="208">
        <v>89</v>
      </c>
      <c r="J73" s="209">
        <v>90</v>
      </c>
      <c r="K73" s="209">
        <v>90</v>
      </c>
    </row>
    <row r="74" spans="3:11" x14ac:dyDescent="0.25">
      <c r="C74" s="205">
        <v>10403</v>
      </c>
      <c r="D74" s="206" t="s">
        <v>2772</v>
      </c>
      <c r="E74" s="206">
        <v>59</v>
      </c>
      <c r="F74" s="207" t="s">
        <v>2773</v>
      </c>
      <c r="G74" s="207">
        <v>74</v>
      </c>
      <c r="H74" s="208" t="s">
        <v>2774</v>
      </c>
      <c r="I74" s="208">
        <v>89</v>
      </c>
      <c r="J74" s="209">
        <v>90</v>
      </c>
      <c r="K74" s="209">
        <v>90</v>
      </c>
    </row>
    <row r="75" spans="3:11" x14ac:dyDescent="0.25">
      <c r="C75" s="205">
        <v>10406</v>
      </c>
      <c r="D75" s="206" t="s">
        <v>2772</v>
      </c>
      <c r="E75" s="206">
        <v>59</v>
      </c>
      <c r="F75" s="207" t="s">
        <v>2773</v>
      </c>
      <c r="G75" s="207">
        <v>74</v>
      </c>
      <c r="H75" s="208" t="s">
        <v>2774</v>
      </c>
      <c r="I75" s="208">
        <v>89</v>
      </c>
      <c r="J75" s="209">
        <v>90</v>
      </c>
      <c r="K75" s="209">
        <v>90</v>
      </c>
    </row>
    <row r="76" spans="3:11" x14ac:dyDescent="0.25">
      <c r="C76" s="205">
        <v>10120</v>
      </c>
      <c r="D76" s="206" t="s">
        <v>2791</v>
      </c>
      <c r="E76" s="206">
        <v>79</v>
      </c>
      <c r="F76" s="207"/>
      <c r="G76" s="207"/>
      <c r="H76" s="208" t="s">
        <v>2793</v>
      </c>
      <c r="I76" s="208">
        <v>95</v>
      </c>
      <c r="J76" s="209">
        <v>96</v>
      </c>
      <c r="K76" s="209">
        <v>96</v>
      </c>
    </row>
    <row r="77" spans="3:11" x14ac:dyDescent="0.25">
      <c r="C77" s="205">
        <v>10308</v>
      </c>
      <c r="D77" s="206" t="s">
        <v>2775</v>
      </c>
      <c r="E77" s="206">
        <v>54</v>
      </c>
      <c r="F77" s="207" t="s">
        <v>2776</v>
      </c>
      <c r="G77" s="207">
        <v>69</v>
      </c>
      <c r="H77" s="208" t="s">
        <v>2777</v>
      </c>
      <c r="I77" s="208">
        <v>84</v>
      </c>
      <c r="J77" s="209">
        <v>85</v>
      </c>
      <c r="K77" s="209">
        <v>85</v>
      </c>
    </row>
    <row r="78" spans="3:11" x14ac:dyDescent="0.25">
      <c r="C78" s="205">
        <v>10130</v>
      </c>
      <c r="D78" s="206" t="s">
        <v>2791</v>
      </c>
      <c r="E78" s="206">
        <v>79</v>
      </c>
      <c r="F78" s="207"/>
      <c r="G78" s="207"/>
      <c r="H78" s="208" t="s">
        <v>2793</v>
      </c>
      <c r="I78" s="208">
        <v>95</v>
      </c>
      <c r="J78" s="209">
        <v>96</v>
      </c>
      <c r="K78" s="209">
        <v>96</v>
      </c>
    </row>
    <row r="79" spans="3:11" x14ac:dyDescent="0.25">
      <c r="C79" s="205">
        <v>10126</v>
      </c>
      <c r="D79" s="206" t="s">
        <v>2791</v>
      </c>
      <c r="E79" s="206">
        <v>79</v>
      </c>
      <c r="F79" s="207"/>
      <c r="G79" s="207"/>
      <c r="H79" s="208" t="s">
        <v>2793</v>
      </c>
      <c r="I79" s="208">
        <v>95</v>
      </c>
      <c r="J79" s="209">
        <v>96</v>
      </c>
      <c r="K79" s="209">
        <v>96</v>
      </c>
    </row>
    <row r="80" spans="3:11" x14ac:dyDescent="0.25">
      <c r="C80" s="205">
        <v>10125</v>
      </c>
      <c r="D80" s="206" t="s">
        <v>2791</v>
      </c>
      <c r="E80" s="206">
        <v>79</v>
      </c>
      <c r="F80" s="207"/>
      <c r="G80" s="207"/>
      <c r="H80" s="208" t="s">
        <v>2793</v>
      </c>
      <c r="I80" s="208">
        <v>95</v>
      </c>
      <c r="J80" s="209">
        <v>96</v>
      </c>
      <c r="K80" s="209">
        <v>96</v>
      </c>
    </row>
    <row r="81" spans="3:11" x14ac:dyDescent="0.25">
      <c r="C81" s="205">
        <v>11104</v>
      </c>
      <c r="D81" s="206" t="s">
        <v>2786</v>
      </c>
      <c r="E81" s="206">
        <v>69</v>
      </c>
      <c r="F81" s="207" t="s">
        <v>2794</v>
      </c>
      <c r="G81" s="207">
        <v>74</v>
      </c>
      <c r="H81" s="208" t="s">
        <v>2793</v>
      </c>
      <c r="I81" s="208">
        <v>95</v>
      </c>
      <c r="J81" s="209">
        <v>96</v>
      </c>
      <c r="K81" s="209">
        <v>96</v>
      </c>
    </row>
    <row r="82" spans="3:11" x14ac:dyDescent="0.25">
      <c r="C82" s="205"/>
      <c r="D82" s="216"/>
      <c r="E82" s="216"/>
      <c r="F82" s="216"/>
      <c r="G82" s="216"/>
      <c r="H82" s="216"/>
      <c r="I82" s="216"/>
      <c r="J82" s="205"/>
      <c r="K82" s="205"/>
    </row>
    <row r="83" spans="3:11" x14ac:dyDescent="0.25">
      <c r="C83" s="205">
        <v>10001</v>
      </c>
      <c r="D83" s="206" t="s">
        <v>2778</v>
      </c>
      <c r="E83" s="206">
        <v>49</v>
      </c>
      <c r="F83" s="207" t="s">
        <v>2779</v>
      </c>
      <c r="G83" s="207">
        <v>69</v>
      </c>
      <c r="H83" s="208" t="s">
        <v>2780</v>
      </c>
      <c r="I83" s="208">
        <v>94</v>
      </c>
      <c r="J83" s="209">
        <v>95</v>
      </c>
      <c r="K83" s="209">
        <v>95</v>
      </c>
    </row>
    <row r="84" spans="3:11" x14ac:dyDescent="0.25">
      <c r="C84" s="205">
        <v>10110</v>
      </c>
      <c r="D84" s="206" t="s">
        <v>2784</v>
      </c>
      <c r="E84" s="206">
        <v>80</v>
      </c>
      <c r="F84" s="207"/>
      <c r="G84" s="207"/>
      <c r="H84" s="208" t="s">
        <v>2790</v>
      </c>
      <c r="I84" s="208">
        <v>95</v>
      </c>
      <c r="J84" s="209">
        <v>96</v>
      </c>
      <c r="K84" s="209">
        <v>96</v>
      </c>
    </row>
    <row r="85" spans="3:11" x14ac:dyDescent="0.25">
      <c r="C85" s="205">
        <v>10125</v>
      </c>
      <c r="D85" s="206" t="s">
        <v>2795</v>
      </c>
      <c r="E85" s="206">
        <v>50</v>
      </c>
      <c r="F85" s="207" t="s">
        <v>2796</v>
      </c>
      <c r="G85" s="207">
        <v>75</v>
      </c>
      <c r="H85" s="208" t="s">
        <v>2797</v>
      </c>
      <c r="I85" s="208">
        <v>90</v>
      </c>
      <c r="J85" s="209">
        <v>91</v>
      </c>
      <c r="K85" s="209">
        <v>91</v>
      </c>
    </row>
    <row r="86" spans="3:11" x14ac:dyDescent="0.25">
      <c r="C86" s="205">
        <v>10201</v>
      </c>
      <c r="D86" s="206" t="s">
        <v>2772</v>
      </c>
      <c r="E86" s="206">
        <v>59</v>
      </c>
      <c r="F86" s="207" t="s">
        <v>2773</v>
      </c>
      <c r="G86" s="207">
        <v>74</v>
      </c>
      <c r="H86" s="208" t="s">
        <v>2774</v>
      </c>
      <c r="I86" s="208">
        <v>89</v>
      </c>
      <c r="J86" s="209">
        <v>90</v>
      </c>
      <c r="K86" s="209">
        <v>90</v>
      </c>
    </row>
    <row r="87" spans="3:11" x14ac:dyDescent="0.25">
      <c r="C87" s="205">
        <v>10204</v>
      </c>
      <c r="D87" s="206" t="s">
        <v>2772</v>
      </c>
      <c r="E87" s="206">
        <v>59</v>
      </c>
      <c r="F87" s="207" t="s">
        <v>2773</v>
      </c>
      <c r="G87" s="207">
        <v>74</v>
      </c>
      <c r="H87" s="208" t="s">
        <v>2774</v>
      </c>
      <c r="I87" s="208">
        <v>89</v>
      </c>
      <c r="J87" s="209">
        <v>90</v>
      </c>
      <c r="K87" s="209">
        <v>90</v>
      </c>
    </row>
    <row r="88" spans="3:11" x14ac:dyDescent="0.25">
      <c r="C88" s="205">
        <v>10303</v>
      </c>
      <c r="D88" s="206" t="s">
        <v>2775</v>
      </c>
      <c r="E88" s="206">
        <v>54</v>
      </c>
      <c r="F88" s="207" t="s">
        <v>2776</v>
      </c>
      <c r="G88" s="207">
        <v>69</v>
      </c>
      <c r="H88" s="208" t="s">
        <v>2777</v>
      </c>
      <c r="I88" s="208">
        <v>84</v>
      </c>
      <c r="J88" s="209">
        <v>85</v>
      </c>
      <c r="K88" s="209">
        <v>85</v>
      </c>
    </row>
    <row r="89" spans="3:11" x14ac:dyDescent="0.25">
      <c r="C89" s="205">
        <v>10306</v>
      </c>
      <c r="D89" s="206" t="s">
        <v>2775</v>
      </c>
      <c r="E89" s="206">
        <v>54</v>
      </c>
      <c r="F89" s="207" t="s">
        <v>2776</v>
      </c>
      <c r="G89" s="207">
        <v>69</v>
      </c>
      <c r="H89" s="208" t="s">
        <v>2777</v>
      </c>
      <c r="I89" s="208">
        <v>84</v>
      </c>
      <c r="J89" s="209">
        <v>85</v>
      </c>
      <c r="K89" s="209">
        <v>85</v>
      </c>
    </row>
    <row r="90" spans="3:11" x14ac:dyDescent="0.25">
      <c r="C90" s="205">
        <v>10307</v>
      </c>
      <c r="D90" s="206" t="s">
        <v>2775</v>
      </c>
      <c r="E90" s="206">
        <v>54</v>
      </c>
      <c r="F90" s="207" t="s">
        <v>2776</v>
      </c>
      <c r="G90" s="207">
        <v>69</v>
      </c>
      <c r="H90" s="208" t="s">
        <v>2777</v>
      </c>
      <c r="I90" s="208">
        <v>84</v>
      </c>
      <c r="J90" s="209">
        <v>85</v>
      </c>
      <c r="K90" s="209">
        <v>85</v>
      </c>
    </row>
    <row r="91" spans="3:11" x14ac:dyDescent="0.25">
      <c r="C91" s="205">
        <v>10309</v>
      </c>
      <c r="D91" s="206" t="s">
        <v>2775</v>
      </c>
      <c r="E91" s="206">
        <v>54</v>
      </c>
      <c r="F91" s="207" t="s">
        <v>2776</v>
      </c>
      <c r="G91" s="207">
        <v>69</v>
      </c>
      <c r="H91" s="208" t="s">
        <v>2777</v>
      </c>
      <c r="I91" s="208">
        <v>84</v>
      </c>
      <c r="J91" s="209">
        <v>85</v>
      </c>
      <c r="K91" s="209">
        <v>85</v>
      </c>
    </row>
    <row r="92" spans="3:11" x14ac:dyDescent="0.25">
      <c r="C92" s="205">
        <v>10317</v>
      </c>
      <c r="D92" s="206" t="s">
        <v>2775</v>
      </c>
      <c r="E92" s="206">
        <v>54</v>
      </c>
      <c r="F92" s="207" t="s">
        <v>2776</v>
      </c>
      <c r="G92" s="207">
        <v>69</v>
      </c>
      <c r="H92" s="208" t="s">
        <v>2777</v>
      </c>
      <c r="I92" s="208">
        <v>84</v>
      </c>
      <c r="J92" s="209">
        <v>85</v>
      </c>
      <c r="K92" s="209">
        <v>85</v>
      </c>
    </row>
    <row r="93" spans="3:11" x14ac:dyDescent="0.25">
      <c r="C93" s="205">
        <v>10319</v>
      </c>
      <c r="D93" s="206" t="s">
        <v>2775</v>
      </c>
      <c r="E93" s="206">
        <v>54</v>
      </c>
      <c r="F93" s="207" t="s">
        <v>2776</v>
      </c>
      <c r="G93" s="207">
        <v>69</v>
      </c>
      <c r="H93" s="208" t="s">
        <v>2777</v>
      </c>
      <c r="I93" s="208">
        <v>84</v>
      </c>
      <c r="J93" s="209">
        <v>85</v>
      </c>
      <c r="K93" s="209">
        <v>85</v>
      </c>
    </row>
    <row r="94" spans="3:11" x14ac:dyDescent="0.25">
      <c r="C94" s="205">
        <v>10402</v>
      </c>
      <c r="D94" s="206" t="s">
        <v>2772</v>
      </c>
      <c r="E94" s="206">
        <v>59</v>
      </c>
      <c r="F94" s="207" t="s">
        <v>2773</v>
      </c>
      <c r="G94" s="207">
        <v>74</v>
      </c>
      <c r="H94" s="208" t="s">
        <v>2774</v>
      </c>
      <c r="I94" s="208">
        <v>89</v>
      </c>
      <c r="J94" s="209">
        <v>90</v>
      </c>
      <c r="K94" s="209">
        <v>90</v>
      </c>
    </row>
    <row r="95" spans="3:11" x14ac:dyDescent="0.25">
      <c r="C95" s="205">
        <v>10403</v>
      </c>
      <c r="D95" s="206" t="s">
        <v>2772</v>
      </c>
      <c r="E95" s="206">
        <v>59</v>
      </c>
      <c r="F95" s="207" t="s">
        <v>2773</v>
      </c>
      <c r="G95" s="207">
        <v>74</v>
      </c>
      <c r="H95" s="208" t="s">
        <v>2774</v>
      </c>
      <c r="I95" s="208">
        <v>89</v>
      </c>
      <c r="J95" s="209">
        <v>90</v>
      </c>
      <c r="K95" s="209">
        <v>90</v>
      </c>
    </row>
    <row r="96" spans="3:11" x14ac:dyDescent="0.25">
      <c r="C96" s="205">
        <v>10502</v>
      </c>
      <c r="D96" s="206" t="s">
        <v>2772</v>
      </c>
      <c r="E96" s="206">
        <v>59</v>
      </c>
      <c r="F96" s="207" t="s">
        <v>2773</v>
      </c>
      <c r="G96" s="207">
        <v>74</v>
      </c>
      <c r="H96" s="208" t="s">
        <v>2774</v>
      </c>
      <c r="I96" s="208">
        <v>89</v>
      </c>
      <c r="J96" s="209">
        <v>90</v>
      </c>
      <c r="K96" s="209">
        <v>90</v>
      </c>
    </row>
    <row r="97" spans="3:11" x14ac:dyDescent="0.25">
      <c r="C97" s="205">
        <v>10506</v>
      </c>
      <c r="D97" s="206" t="s">
        <v>2778</v>
      </c>
      <c r="E97" s="206">
        <v>49</v>
      </c>
      <c r="F97" s="207" t="s">
        <v>2779</v>
      </c>
      <c r="G97" s="207">
        <v>69</v>
      </c>
      <c r="H97" s="208" t="s">
        <v>2780</v>
      </c>
      <c r="I97" s="208">
        <v>94</v>
      </c>
      <c r="J97" s="209">
        <v>95</v>
      </c>
      <c r="K97" s="209">
        <v>95</v>
      </c>
    </row>
    <row r="98" spans="3:11" x14ac:dyDescent="0.25">
      <c r="C98" s="205">
        <v>10808</v>
      </c>
      <c r="D98" s="206" t="s">
        <v>2795</v>
      </c>
      <c r="E98" s="206">
        <v>50</v>
      </c>
      <c r="F98" s="207" t="s">
        <v>2796</v>
      </c>
      <c r="G98" s="207">
        <v>75</v>
      </c>
      <c r="H98" s="208" t="s">
        <v>2797</v>
      </c>
      <c r="I98" s="208">
        <v>90</v>
      </c>
      <c r="J98" s="209">
        <v>91</v>
      </c>
      <c r="K98" s="209">
        <v>91</v>
      </c>
    </row>
    <row r="99" spans="3:11" x14ac:dyDescent="0.25">
      <c r="C99" s="205">
        <v>10822</v>
      </c>
      <c r="D99" s="206" t="s">
        <v>2795</v>
      </c>
      <c r="E99" s="206">
        <v>50</v>
      </c>
      <c r="F99" s="207" t="s">
        <v>2796</v>
      </c>
      <c r="G99" s="207">
        <v>75</v>
      </c>
      <c r="H99" s="208" t="s">
        <v>2797</v>
      </c>
      <c r="I99" s="208">
        <v>90</v>
      </c>
      <c r="J99" s="209">
        <v>91</v>
      </c>
      <c r="K99" s="209">
        <v>91</v>
      </c>
    </row>
    <row r="100" spans="3:11" x14ac:dyDescent="0.25">
      <c r="C100" s="205">
        <v>11014</v>
      </c>
      <c r="D100" s="206" t="s">
        <v>2778</v>
      </c>
      <c r="E100" s="206">
        <v>49</v>
      </c>
      <c r="F100" s="207" t="s">
        <v>2779</v>
      </c>
      <c r="G100" s="207">
        <v>69</v>
      </c>
      <c r="H100" s="208" t="s">
        <v>2780</v>
      </c>
      <c r="I100" s="208">
        <v>94</v>
      </c>
      <c r="J100" s="209">
        <v>95</v>
      </c>
      <c r="K100" s="209">
        <v>95</v>
      </c>
    </row>
    <row r="101" spans="3:11" x14ac:dyDescent="0.25">
      <c r="C101" s="205">
        <v>11019</v>
      </c>
      <c r="D101" s="206" t="s">
        <v>2778</v>
      </c>
      <c r="E101" s="206">
        <v>49</v>
      </c>
      <c r="F101" s="207" t="s">
        <v>2779</v>
      </c>
      <c r="G101" s="207">
        <v>69</v>
      </c>
      <c r="H101" s="208" t="s">
        <v>2780</v>
      </c>
      <c r="I101" s="208">
        <v>94</v>
      </c>
      <c r="J101" s="209">
        <v>95</v>
      </c>
      <c r="K101" s="209">
        <v>95</v>
      </c>
    </row>
    <row r="102" spans="3:11" x14ac:dyDescent="0.25">
      <c r="C102" s="205">
        <v>11023</v>
      </c>
      <c r="D102" s="206" t="s">
        <v>2778</v>
      </c>
      <c r="E102" s="206">
        <v>49</v>
      </c>
      <c r="F102" s="207" t="s">
        <v>2779</v>
      </c>
      <c r="G102" s="207">
        <v>69</v>
      </c>
      <c r="H102" s="208" t="s">
        <v>2780</v>
      </c>
      <c r="I102" s="208">
        <v>94</v>
      </c>
      <c r="J102" s="209">
        <v>95</v>
      </c>
      <c r="K102" s="209">
        <v>95</v>
      </c>
    </row>
    <row r="103" spans="3:11" x14ac:dyDescent="0.25">
      <c r="C103" s="205">
        <v>11024</v>
      </c>
      <c r="D103" s="206" t="s">
        <v>2778</v>
      </c>
      <c r="E103" s="206">
        <v>49</v>
      </c>
      <c r="F103" s="207" t="s">
        <v>2779</v>
      </c>
      <c r="G103" s="207">
        <v>69</v>
      </c>
      <c r="H103" s="208" t="s">
        <v>2780</v>
      </c>
      <c r="I103" s="208">
        <v>94</v>
      </c>
      <c r="J103" s="209">
        <v>95</v>
      </c>
      <c r="K103" s="209">
        <v>95</v>
      </c>
    </row>
    <row r="104" spans="3:11" x14ac:dyDescent="0.25">
      <c r="C104" s="205">
        <v>11025</v>
      </c>
      <c r="D104" s="206" t="s">
        <v>2778</v>
      </c>
      <c r="E104" s="206">
        <v>49</v>
      </c>
      <c r="F104" s="207" t="s">
        <v>2779</v>
      </c>
      <c r="G104" s="207">
        <v>69</v>
      </c>
      <c r="H104" s="208" t="s">
        <v>2780</v>
      </c>
      <c r="I104" s="208">
        <v>94</v>
      </c>
      <c r="J104" s="209">
        <v>95</v>
      </c>
      <c r="K104" s="209">
        <v>95</v>
      </c>
    </row>
    <row r="105" spans="3:11" x14ac:dyDescent="0.25">
      <c r="C105" s="205">
        <v>11027</v>
      </c>
      <c r="D105" s="206" t="s">
        <v>2778</v>
      </c>
      <c r="E105" s="206">
        <v>49</v>
      </c>
      <c r="F105" s="207" t="s">
        <v>2779</v>
      </c>
      <c r="G105" s="207">
        <v>69</v>
      </c>
      <c r="H105" s="208" t="s">
        <v>2780</v>
      </c>
      <c r="I105" s="208">
        <v>94</v>
      </c>
      <c r="J105" s="209">
        <v>95</v>
      </c>
      <c r="K105" s="209">
        <v>95</v>
      </c>
    </row>
    <row r="106" spans="3:11" x14ac:dyDescent="0.25">
      <c r="C106" s="205">
        <v>11028</v>
      </c>
      <c r="D106" s="206" t="s">
        <v>2778</v>
      </c>
      <c r="E106" s="206">
        <v>49</v>
      </c>
      <c r="F106" s="207" t="s">
        <v>2779</v>
      </c>
      <c r="G106" s="207">
        <v>69</v>
      </c>
      <c r="H106" s="208" t="s">
        <v>2780</v>
      </c>
      <c r="I106" s="208">
        <v>94</v>
      </c>
      <c r="J106" s="209">
        <v>95</v>
      </c>
      <c r="K106" s="209">
        <v>95</v>
      </c>
    </row>
    <row r="107" spans="3:11" x14ac:dyDescent="0.25">
      <c r="C107" s="205">
        <v>11029</v>
      </c>
      <c r="D107" s="206" t="s">
        <v>2778</v>
      </c>
      <c r="E107" s="206">
        <v>49</v>
      </c>
      <c r="F107" s="207" t="s">
        <v>2779</v>
      </c>
      <c r="G107" s="207">
        <v>69</v>
      </c>
      <c r="H107" s="208" t="s">
        <v>2780</v>
      </c>
      <c r="I107" s="208">
        <v>94</v>
      </c>
      <c r="J107" s="209">
        <v>95</v>
      </c>
      <c r="K107" s="209">
        <v>95</v>
      </c>
    </row>
    <row r="108" spans="3:11" x14ac:dyDescent="0.25">
      <c r="C108" s="205">
        <v>11037</v>
      </c>
      <c r="D108" s="206" t="s">
        <v>2778</v>
      </c>
      <c r="E108" s="206">
        <v>49</v>
      </c>
      <c r="F108" s="207" t="s">
        <v>2779</v>
      </c>
      <c r="G108" s="207">
        <v>69</v>
      </c>
      <c r="H108" s="208" t="s">
        <v>2780</v>
      </c>
      <c r="I108" s="208">
        <v>94</v>
      </c>
      <c r="J108" s="209">
        <v>95</v>
      </c>
      <c r="K108" s="209">
        <v>95</v>
      </c>
    </row>
    <row r="109" spans="3:11" x14ac:dyDescent="0.25">
      <c r="C109" s="205">
        <v>11101</v>
      </c>
      <c r="D109" s="206" t="s">
        <v>2781</v>
      </c>
      <c r="E109" s="206">
        <v>24</v>
      </c>
      <c r="F109" s="207" t="s">
        <v>2782</v>
      </c>
      <c r="G109" s="207">
        <v>49</v>
      </c>
      <c r="H109" s="208" t="s">
        <v>2783</v>
      </c>
      <c r="I109" s="208">
        <v>75</v>
      </c>
      <c r="J109" s="209">
        <v>75</v>
      </c>
      <c r="K109" s="209">
        <v>75</v>
      </c>
    </row>
    <row r="110" spans="3:11" x14ac:dyDescent="0.25">
      <c r="C110" s="205">
        <v>11102</v>
      </c>
      <c r="D110" s="206" t="s">
        <v>2772</v>
      </c>
      <c r="E110" s="206">
        <v>59</v>
      </c>
      <c r="F110" s="207" t="s">
        <v>2773</v>
      </c>
      <c r="G110" s="207">
        <v>74</v>
      </c>
      <c r="H110" s="208" t="s">
        <v>2774</v>
      </c>
      <c r="I110" s="208">
        <v>89</v>
      </c>
      <c r="J110" s="209">
        <v>90</v>
      </c>
      <c r="K110" s="209">
        <v>90</v>
      </c>
    </row>
    <row r="111" spans="3:11" x14ac:dyDescent="0.25">
      <c r="C111" s="205">
        <v>11104</v>
      </c>
      <c r="D111" s="206" t="s">
        <v>2786</v>
      </c>
      <c r="E111" s="206">
        <v>69</v>
      </c>
      <c r="F111" s="207" t="s">
        <v>2794</v>
      </c>
      <c r="G111" s="207">
        <v>74</v>
      </c>
      <c r="H111" s="208" t="s">
        <v>2793</v>
      </c>
      <c r="I111" s="208">
        <v>95</v>
      </c>
      <c r="J111" s="209">
        <v>96</v>
      </c>
      <c r="K111" s="209">
        <v>96</v>
      </c>
    </row>
    <row r="112" spans="3:11" x14ac:dyDescent="0.25">
      <c r="C112" s="205">
        <v>11105</v>
      </c>
      <c r="D112" s="206" t="s">
        <v>2772</v>
      </c>
      <c r="E112" s="206">
        <v>59</v>
      </c>
      <c r="F112" s="207" t="s">
        <v>2773</v>
      </c>
      <c r="G112" s="207">
        <v>74</v>
      </c>
      <c r="H112" s="208" t="s">
        <v>2774</v>
      </c>
      <c r="I112" s="208">
        <v>89</v>
      </c>
      <c r="J112" s="209">
        <v>90</v>
      </c>
      <c r="K112" s="209">
        <v>90</v>
      </c>
    </row>
    <row r="113" spans="3:11" x14ac:dyDescent="0.25">
      <c r="C113" s="205">
        <v>11107</v>
      </c>
      <c r="D113" s="206" t="s">
        <v>2772</v>
      </c>
      <c r="E113" s="206">
        <v>59</v>
      </c>
      <c r="F113" s="207" t="s">
        <v>2773</v>
      </c>
      <c r="G113" s="207">
        <v>74</v>
      </c>
      <c r="H113" s="208" t="s">
        <v>2774</v>
      </c>
      <c r="I113" s="208">
        <v>89</v>
      </c>
      <c r="J113" s="209">
        <v>90</v>
      </c>
      <c r="K113" s="209">
        <v>90</v>
      </c>
    </row>
    <row r="114" spans="3:11" x14ac:dyDescent="0.25">
      <c r="C114" s="205">
        <v>11112</v>
      </c>
      <c r="D114" s="206" t="s">
        <v>2784</v>
      </c>
      <c r="E114" s="206">
        <v>80</v>
      </c>
      <c r="F114" s="207"/>
      <c r="G114" s="207"/>
      <c r="H114" s="208" t="s">
        <v>2798</v>
      </c>
      <c r="I114" s="208">
        <v>90</v>
      </c>
      <c r="J114" s="209">
        <v>91</v>
      </c>
      <c r="K114" s="209">
        <v>91</v>
      </c>
    </row>
    <row r="115" spans="3:11" x14ac:dyDescent="0.25">
      <c r="C115" s="205">
        <v>11208</v>
      </c>
      <c r="D115" s="206" t="s">
        <v>2799</v>
      </c>
      <c r="E115" s="206">
        <v>94</v>
      </c>
      <c r="F115" s="207" t="s">
        <v>2800</v>
      </c>
      <c r="G115" s="207">
        <v>96</v>
      </c>
      <c r="H115" s="208" t="s">
        <v>2801</v>
      </c>
      <c r="I115" s="208">
        <v>98</v>
      </c>
      <c r="J115" s="209">
        <v>99</v>
      </c>
      <c r="K115" s="209">
        <v>99</v>
      </c>
    </row>
    <row r="116" spans="3:11" x14ac:dyDescent="0.25">
      <c r="C116" s="217"/>
    </row>
    <row r="117" spans="3:11" x14ac:dyDescent="0.25">
      <c r="C117" s="205">
        <v>10001</v>
      </c>
      <c r="D117" s="206" t="s">
        <v>2784</v>
      </c>
      <c r="E117" s="206">
        <v>80</v>
      </c>
      <c r="F117" s="207"/>
      <c r="G117" s="207"/>
      <c r="H117" s="208" t="s">
        <v>2790</v>
      </c>
      <c r="I117" s="208">
        <v>95</v>
      </c>
      <c r="J117" s="209">
        <v>96</v>
      </c>
      <c r="K117" s="209">
        <v>96</v>
      </c>
    </row>
    <row r="118" spans="3:11" x14ac:dyDescent="0.25">
      <c r="C118" s="205">
        <v>10110</v>
      </c>
      <c r="D118" s="206" t="s">
        <v>2784</v>
      </c>
      <c r="E118" s="206">
        <v>80</v>
      </c>
      <c r="F118" s="207"/>
      <c r="G118" s="207"/>
      <c r="H118" s="208" t="s">
        <v>2790</v>
      </c>
      <c r="I118" s="208">
        <v>95</v>
      </c>
      <c r="J118" s="209">
        <v>96</v>
      </c>
      <c r="K118" s="209">
        <v>96</v>
      </c>
    </row>
    <row r="119" spans="3:11" x14ac:dyDescent="0.25">
      <c r="C119" s="205">
        <v>10120</v>
      </c>
      <c r="D119" s="206" t="s">
        <v>2802</v>
      </c>
      <c r="E119" s="206">
        <v>70</v>
      </c>
      <c r="F119" s="207" t="s">
        <v>2794</v>
      </c>
      <c r="G119" s="207">
        <v>79</v>
      </c>
      <c r="H119" s="208" t="s">
        <v>2803</v>
      </c>
      <c r="I119" s="208">
        <v>89</v>
      </c>
      <c r="J119" s="209">
        <v>90</v>
      </c>
      <c r="K119" s="209">
        <v>90</v>
      </c>
    </row>
    <row r="120" spans="3:11" x14ac:dyDescent="0.25">
      <c r="C120" s="218">
        <v>10125</v>
      </c>
      <c r="D120" s="206" t="s">
        <v>2802</v>
      </c>
      <c r="E120" s="206">
        <v>70</v>
      </c>
      <c r="F120" s="207" t="s">
        <v>2794</v>
      </c>
      <c r="G120" s="207">
        <v>79</v>
      </c>
      <c r="H120" s="208" t="s">
        <v>2803</v>
      </c>
      <c r="I120" s="208">
        <v>89</v>
      </c>
      <c r="J120" s="209">
        <v>80</v>
      </c>
      <c r="K120" s="209">
        <v>80</v>
      </c>
    </row>
    <row r="121" spans="3:11" x14ac:dyDescent="0.25">
      <c r="C121" s="218">
        <v>10126</v>
      </c>
      <c r="D121" s="206" t="s">
        <v>2804</v>
      </c>
      <c r="E121" s="206">
        <v>55</v>
      </c>
      <c r="F121" s="207" t="s">
        <v>2776</v>
      </c>
      <c r="G121" s="207">
        <v>69</v>
      </c>
      <c r="H121" s="208" t="s">
        <v>2805</v>
      </c>
      <c r="I121" s="208">
        <v>85</v>
      </c>
      <c r="J121" s="209">
        <v>85</v>
      </c>
      <c r="K121" s="209">
        <v>85</v>
      </c>
    </row>
    <row r="122" spans="3:11" x14ac:dyDescent="0.25">
      <c r="C122" s="218">
        <v>10130</v>
      </c>
      <c r="D122" s="206" t="s">
        <v>2804</v>
      </c>
      <c r="E122" s="206">
        <v>55</v>
      </c>
      <c r="F122" s="207" t="s">
        <v>2776</v>
      </c>
      <c r="G122" s="207">
        <v>69</v>
      </c>
      <c r="H122" s="208" t="s">
        <v>2805</v>
      </c>
      <c r="I122" s="208">
        <v>85</v>
      </c>
      <c r="J122" s="209">
        <v>85</v>
      </c>
      <c r="K122" s="209">
        <v>85</v>
      </c>
    </row>
    <row r="123" spans="3:11" x14ac:dyDescent="0.25">
      <c r="C123" s="218">
        <v>10308</v>
      </c>
      <c r="D123" s="206" t="s">
        <v>2775</v>
      </c>
      <c r="E123" s="206">
        <v>54</v>
      </c>
      <c r="F123" s="207" t="s">
        <v>2776</v>
      </c>
      <c r="G123" s="207">
        <v>69</v>
      </c>
      <c r="H123" s="208" t="s">
        <v>2777</v>
      </c>
      <c r="I123" s="208">
        <v>84</v>
      </c>
      <c r="J123" s="209">
        <v>85</v>
      </c>
      <c r="K123" s="209">
        <v>85</v>
      </c>
    </row>
    <row r="124" spans="3:11" x14ac:dyDescent="0.25">
      <c r="C124" s="205">
        <v>10201</v>
      </c>
      <c r="D124" s="206" t="s">
        <v>2772</v>
      </c>
      <c r="E124" s="206">
        <v>59</v>
      </c>
      <c r="F124" s="207" t="s">
        <v>2773</v>
      </c>
      <c r="G124" s="207">
        <v>74</v>
      </c>
      <c r="H124" s="208" t="s">
        <v>2774</v>
      </c>
      <c r="I124" s="208">
        <v>89</v>
      </c>
      <c r="J124" s="209">
        <v>90</v>
      </c>
      <c r="K124" s="209">
        <v>90</v>
      </c>
    </row>
    <row r="125" spans="3:11" x14ac:dyDescent="0.25">
      <c r="C125" s="205">
        <v>10203</v>
      </c>
      <c r="D125" s="206" t="s">
        <v>2772</v>
      </c>
      <c r="E125" s="206">
        <v>59</v>
      </c>
      <c r="F125" s="207" t="s">
        <v>2773</v>
      </c>
      <c r="G125" s="207">
        <v>74</v>
      </c>
      <c r="H125" s="208" t="s">
        <v>2774</v>
      </c>
      <c r="I125" s="208">
        <v>89</v>
      </c>
      <c r="J125" s="209">
        <v>90</v>
      </c>
      <c r="K125" s="209">
        <v>90</v>
      </c>
    </row>
    <row r="126" spans="3:11" x14ac:dyDescent="0.25">
      <c r="C126" s="205">
        <v>10204</v>
      </c>
      <c r="D126" s="206" t="s">
        <v>2772</v>
      </c>
      <c r="E126" s="206">
        <v>59</v>
      </c>
      <c r="F126" s="207" t="s">
        <v>2773</v>
      </c>
      <c r="G126" s="207">
        <v>74</v>
      </c>
      <c r="H126" s="208" t="s">
        <v>2774</v>
      </c>
      <c r="I126" s="208">
        <v>89</v>
      </c>
      <c r="J126" s="209">
        <v>90</v>
      </c>
      <c r="K126" s="209">
        <v>90</v>
      </c>
    </row>
    <row r="127" spans="3:11" x14ac:dyDescent="0.25">
      <c r="C127" s="205">
        <v>10208</v>
      </c>
      <c r="D127" s="206" t="s">
        <v>2772</v>
      </c>
      <c r="E127" s="206">
        <v>59</v>
      </c>
      <c r="F127" s="207" t="s">
        <v>2773</v>
      </c>
      <c r="G127" s="207">
        <v>74</v>
      </c>
      <c r="H127" s="208" t="s">
        <v>2774</v>
      </c>
      <c r="I127" s="208">
        <v>89</v>
      </c>
      <c r="J127" s="209">
        <v>90</v>
      </c>
      <c r="K127" s="209">
        <v>90</v>
      </c>
    </row>
    <row r="128" spans="3:11" x14ac:dyDescent="0.25">
      <c r="C128" s="205">
        <v>10301</v>
      </c>
      <c r="D128" s="206" t="s">
        <v>2775</v>
      </c>
      <c r="E128" s="206">
        <v>54</v>
      </c>
      <c r="F128" s="207" t="s">
        <v>2776</v>
      </c>
      <c r="G128" s="207">
        <v>69</v>
      </c>
      <c r="H128" s="208" t="s">
        <v>2777</v>
      </c>
      <c r="I128" s="208">
        <v>84</v>
      </c>
      <c r="J128" s="209">
        <v>85</v>
      </c>
      <c r="K128" s="209">
        <v>85</v>
      </c>
    </row>
    <row r="129" spans="3:11" x14ac:dyDescent="0.25">
      <c r="C129" s="205">
        <v>10303</v>
      </c>
      <c r="D129" s="206" t="s">
        <v>2775</v>
      </c>
      <c r="E129" s="206">
        <v>54</v>
      </c>
      <c r="F129" s="207" t="s">
        <v>2776</v>
      </c>
      <c r="G129" s="207">
        <v>69</v>
      </c>
      <c r="H129" s="208" t="s">
        <v>2777</v>
      </c>
      <c r="I129" s="208">
        <v>84</v>
      </c>
      <c r="J129" s="209">
        <v>85</v>
      </c>
      <c r="K129" s="209">
        <v>85</v>
      </c>
    </row>
    <row r="130" spans="3:11" x14ac:dyDescent="0.25">
      <c r="C130" s="205">
        <v>10304</v>
      </c>
      <c r="D130" s="206" t="s">
        <v>2775</v>
      </c>
      <c r="E130" s="206">
        <v>54</v>
      </c>
      <c r="F130" s="207" t="s">
        <v>2776</v>
      </c>
      <c r="G130" s="207">
        <v>69</v>
      </c>
      <c r="H130" s="208" t="s">
        <v>2777</v>
      </c>
      <c r="I130" s="208">
        <v>84</v>
      </c>
      <c r="J130" s="209">
        <v>85</v>
      </c>
      <c r="K130" s="209">
        <v>85</v>
      </c>
    </row>
    <row r="131" spans="3:11" x14ac:dyDescent="0.25">
      <c r="C131" s="205">
        <v>10306</v>
      </c>
      <c r="D131" s="206" t="s">
        <v>2775</v>
      </c>
      <c r="E131" s="206">
        <v>54</v>
      </c>
      <c r="F131" s="207" t="s">
        <v>2776</v>
      </c>
      <c r="G131" s="207">
        <v>69</v>
      </c>
      <c r="H131" s="208" t="s">
        <v>2777</v>
      </c>
      <c r="I131" s="208">
        <v>84</v>
      </c>
      <c r="J131" s="209">
        <v>85</v>
      </c>
      <c r="K131" s="209">
        <v>85</v>
      </c>
    </row>
    <row r="132" spans="3:11" x14ac:dyDescent="0.25">
      <c r="C132" s="205">
        <v>10307</v>
      </c>
      <c r="D132" s="206" t="s">
        <v>2775</v>
      </c>
      <c r="E132" s="206">
        <v>54</v>
      </c>
      <c r="F132" s="207" t="s">
        <v>2776</v>
      </c>
      <c r="G132" s="207">
        <v>69</v>
      </c>
      <c r="H132" s="208" t="s">
        <v>2777</v>
      </c>
      <c r="I132" s="208">
        <v>84</v>
      </c>
      <c r="J132" s="209">
        <v>85</v>
      </c>
      <c r="K132" s="209">
        <v>85</v>
      </c>
    </row>
    <row r="133" spans="3:11" x14ac:dyDescent="0.25">
      <c r="C133" s="205">
        <v>10308</v>
      </c>
      <c r="D133" s="206" t="s">
        <v>2775</v>
      </c>
      <c r="E133" s="206">
        <v>54</v>
      </c>
      <c r="F133" s="207" t="s">
        <v>2776</v>
      </c>
      <c r="G133" s="207">
        <v>69</v>
      </c>
      <c r="H133" s="208" t="s">
        <v>2777</v>
      </c>
      <c r="I133" s="208">
        <v>84</v>
      </c>
      <c r="J133" s="209">
        <v>85</v>
      </c>
      <c r="K133" s="209">
        <v>85</v>
      </c>
    </row>
    <row r="134" spans="3:11" x14ac:dyDescent="0.25">
      <c r="C134" s="205">
        <v>10312</v>
      </c>
      <c r="D134" s="206" t="s">
        <v>2775</v>
      </c>
      <c r="E134" s="206">
        <v>54</v>
      </c>
      <c r="F134" s="207" t="s">
        <v>2776</v>
      </c>
      <c r="G134" s="207">
        <v>69</v>
      </c>
      <c r="H134" s="208" t="s">
        <v>2777</v>
      </c>
      <c r="I134" s="208">
        <v>84</v>
      </c>
      <c r="J134" s="209">
        <v>85</v>
      </c>
      <c r="K134" s="209">
        <v>85</v>
      </c>
    </row>
    <row r="135" spans="3:11" x14ac:dyDescent="0.25">
      <c r="C135" s="205">
        <v>10317</v>
      </c>
      <c r="D135" s="206" t="s">
        <v>2775</v>
      </c>
      <c r="E135" s="206">
        <v>54</v>
      </c>
      <c r="F135" s="207" t="s">
        <v>2776</v>
      </c>
      <c r="G135" s="207">
        <v>69</v>
      </c>
      <c r="H135" s="208" t="s">
        <v>2777</v>
      </c>
      <c r="I135" s="208">
        <v>84</v>
      </c>
      <c r="J135" s="209">
        <v>85</v>
      </c>
      <c r="K135" s="209">
        <v>85</v>
      </c>
    </row>
    <row r="136" spans="3:11" x14ac:dyDescent="0.25">
      <c r="C136" s="205">
        <v>10319</v>
      </c>
      <c r="D136" s="206" t="s">
        <v>2775</v>
      </c>
      <c r="E136" s="206">
        <v>54</v>
      </c>
      <c r="F136" s="207" t="s">
        <v>2776</v>
      </c>
      <c r="G136" s="207">
        <v>69</v>
      </c>
      <c r="H136" s="208" t="s">
        <v>2777</v>
      </c>
      <c r="I136" s="208">
        <v>84</v>
      </c>
      <c r="J136" s="209">
        <v>85</v>
      </c>
      <c r="K136" s="209">
        <v>85</v>
      </c>
    </row>
    <row r="137" spans="3:11" x14ac:dyDescent="0.25">
      <c r="C137" s="218">
        <v>10401</v>
      </c>
      <c r="D137" s="206" t="s">
        <v>2772</v>
      </c>
      <c r="E137" s="206">
        <v>59</v>
      </c>
      <c r="F137" s="207" t="s">
        <v>2773</v>
      </c>
      <c r="G137" s="207">
        <v>74</v>
      </c>
      <c r="H137" s="208" t="s">
        <v>2774</v>
      </c>
      <c r="I137" s="208">
        <v>89</v>
      </c>
      <c r="J137" s="209">
        <v>90</v>
      </c>
      <c r="K137" s="209">
        <v>90</v>
      </c>
    </row>
    <row r="138" spans="3:11" x14ac:dyDescent="0.25">
      <c r="C138" s="218">
        <v>10402</v>
      </c>
      <c r="D138" s="206" t="s">
        <v>2772</v>
      </c>
      <c r="E138" s="206">
        <v>59</v>
      </c>
      <c r="F138" s="207" t="s">
        <v>2773</v>
      </c>
      <c r="G138" s="207">
        <v>74</v>
      </c>
      <c r="H138" s="208" t="s">
        <v>2774</v>
      </c>
      <c r="I138" s="208">
        <v>89</v>
      </c>
      <c r="J138" s="209">
        <v>90</v>
      </c>
      <c r="K138" s="209">
        <v>90</v>
      </c>
    </row>
    <row r="139" spans="3:11" x14ac:dyDescent="0.25">
      <c r="C139" s="205">
        <v>10403</v>
      </c>
      <c r="D139" s="206" t="s">
        <v>2772</v>
      </c>
      <c r="E139" s="206">
        <v>59</v>
      </c>
      <c r="F139" s="207" t="s">
        <v>2773</v>
      </c>
      <c r="G139" s="207">
        <v>74</v>
      </c>
      <c r="H139" s="208" t="s">
        <v>2774</v>
      </c>
      <c r="I139" s="208">
        <v>89</v>
      </c>
      <c r="J139" s="209">
        <v>90</v>
      </c>
      <c r="K139" s="209">
        <v>90</v>
      </c>
    </row>
    <row r="140" spans="3:11" x14ac:dyDescent="0.25">
      <c r="C140" s="205">
        <v>10406</v>
      </c>
      <c r="D140" s="206" t="s">
        <v>2772</v>
      </c>
      <c r="E140" s="206">
        <v>59</v>
      </c>
      <c r="F140" s="207" t="s">
        <v>2773</v>
      </c>
      <c r="G140" s="207">
        <v>74</v>
      </c>
      <c r="H140" s="208" t="s">
        <v>2774</v>
      </c>
      <c r="I140" s="208">
        <v>89</v>
      </c>
      <c r="J140" s="209">
        <v>90</v>
      </c>
      <c r="K140" s="209">
        <v>90</v>
      </c>
    </row>
    <row r="141" spans="3:11" x14ac:dyDescent="0.25">
      <c r="C141" s="205">
        <v>10407</v>
      </c>
      <c r="D141" s="206" t="s">
        <v>2775</v>
      </c>
      <c r="E141" s="206">
        <v>54</v>
      </c>
      <c r="F141" s="207" t="s">
        <v>2776</v>
      </c>
      <c r="G141" s="207">
        <v>69</v>
      </c>
      <c r="H141" s="208" t="s">
        <v>2777</v>
      </c>
      <c r="I141" s="208">
        <v>84</v>
      </c>
      <c r="J141" s="209">
        <v>85</v>
      </c>
      <c r="K141" s="209">
        <v>85</v>
      </c>
    </row>
    <row r="142" spans="3:11" x14ac:dyDescent="0.25">
      <c r="C142" s="205">
        <v>10429</v>
      </c>
      <c r="D142" s="206" t="s">
        <v>2772</v>
      </c>
      <c r="E142" s="206">
        <v>59</v>
      </c>
      <c r="F142" s="207" t="s">
        <v>2773</v>
      </c>
      <c r="G142" s="207">
        <v>74</v>
      </c>
      <c r="H142" s="208" t="s">
        <v>2774</v>
      </c>
      <c r="I142" s="208">
        <v>89</v>
      </c>
      <c r="J142" s="209">
        <v>90</v>
      </c>
      <c r="K142" s="209">
        <v>90</v>
      </c>
    </row>
    <row r="143" spans="3:11" x14ac:dyDescent="0.25">
      <c r="C143" s="205">
        <v>10501</v>
      </c>
      <c r="D143" s="206" t="s">
        <v>2778</v>
      </c>
      <c r="E143" s="206">
        <v>49</v>
      </c>
      <c r="F143" s="207"/>
      <c r="G143" s="207"/>
      <c r="H143" s="208" t="s">
        <v>2792</v>
      </c>
      <c r="I143" s="208">
        <v>74</v>
      </c>
      <c r="J143" s="209">
        <v>75</v>
      </c>
      <c r="K143" s="209">
        <v>75</v>
      </c>
    </row>
    <row r="144" spans="3:11" x14ac:dyDescent="0.25">
      <c r="C144" s="205">
        <v>10502</v>
      </c>
      <c r="D144" s="206" t="s">
        <v>2778</v>
      </c>
      <c r="E144" s="206">
        <v>49</v>
      </c>
      <c r="F144" s="207"/>
      <c r="G144" s="207"/>
      <c r="H144" s="208" t="s">
        <v>2792</v>
      </c>
      <c r="I144" s="208">
        <v>74</v>
      </c>
      <c r="J144" s="209">
        <v>75</v>
      </c>
      <c r="K144" s="209">
        <v>75</v>
      </c>
    </row>
    <row r="145" spans="3:11" x14ac:dyDescent="0.25">
      <c r="C145" s="218">
        <v>10506</v>
      </c>
      <c r="D145" s="206" t="s">
        <v>2784</v>
      </c>
      <c r="E145" s="206">
        <v>80</v>
      </c>
      <c r="F145" s="207"/>
      <c r="G145" s="207"/>
      <c r="H145" s="208" t="s">
        <v>2790</v>
      </c>
      <c r="I145" s="208">
        <v>95</v>
      </c>
      <c r="J145" s="209">
        <v>96</v>
      </c>
      <c r="K145" s="209">
        <v>96</v>
      </c>
    </row>
    <row r="146" spans="3:11" x14ac:dyDescent="0.25">
      <c r="C146" s="218">
        <v>10601</v>
      </c>
      <c r="D146" s="206" t="s">
        <v>2791</v>
      </c>
      <c r="E146" s="206">
        <v>79</v>
      </c>
      <c r="F146" s="207"/>
      <c r="G146" s="207"/>
      <c r="H146" s="208"/>
      <c r="I146" s="208"/>
      <c r="J146" s="209">
        <v>80</v>
      </c>
      <c r="K146" s="209">
        <v>80</v>
      </c>
    </row>
    <row r="147" spans="3:11" x14ac:dyDescent="0.25">
      <c r="C147" s="218">
        <v>10602</v>
      </c>
      <c r="D147" s="206" t="s">
        <v>2791</v>
      </c>
      <c r="E147" s="206">
        <v>79</v>
      </c>
      <c r="F147" s="207"/>
      <c r="G147" s="207"/>
      <c r="H147" s="208"/>
      <c r="I147" s="208"/>
      <c r="J147" s="209">
        <v>80</v>
      </c>
      <c r="K147" s="209">
        <v>80</v>
      </c>
    </row>
    <row r="148" spans="3:11" x14ac:dyDescent="0.25">
      <c r="C148" s="218">
        <v>10603</v>
      </c>
      <c r="D148" s="206" t="s">
        <v>2791</v>
      </c>
      <c r="E148" s="206">
        <v>79</v>
      </c>
      <c r="F148" s="207"/>
      <c r="G148" s="207"/>
      <c r="H148" s="208"/>
      <c r="I148" s="208"/>
      <c r="J148" s="209">
        <v>80</v>
      </c>
      <c r="K148" s="209">
        <v>80</v>
      </c>
    </row>
    <row r="149" spans="3:11" x14ac:dyDescent="0.25">
      <c r="C149" s="218">
        <v>10614</v>
      </c>
      <c r="D149" s="206" t="s">
        <v>2791</v>
      </c>
      <c r="E149" s="206">
        <v>79</v>
      </c>
      <c r="F149" s="207"/>
      <c r="G149" s="207"/>
      <c r="H149" s="208"/>
      <c r="I149" s="208"/>
      <c r="J149" s="209">
        <v>80</v>
      </c>
      <c r="K149" s="209">
        <v>80</v>
      </c>
    </row>
    <row r="150" spans="3:11" x14ac:dyDescent="0.25">
      <c r="C150" s="218">
        <v>10616</v>
      </c>
      <c r="D150" s="206" t="s">
        <v>2791</v>
      </c>
      <c r="E150" s="206">
        <v>79</v>
      </c>
      <c r="F150" s="207"/>
      <c r="G150" s="207"/>
      <c r="H150" s="208"/>
      <c r="I150" s="208"/>
      <c r="J150" s="209">
        <v>80</v>
      </c>
      <c r="K150" s="209">
        <v>80</v>
      </c>
    </row>
    <row r="151" spans="3:11" x14ac:dyDescent="0.25">
      <c r="C151" s="205">
        <v>10606</v>
      </c>
      <c r="D151" s="206" t="s">
        <v>2791</v>
      </c>
      <c r="E151" s="206">
        <v>79</v>
      </c>
      <c r="F151" s="207"/>
      <c r="G151" s="207"/>
      <c r="H151" s="208"/>
      <c r="I151" s="208"/>
      <c r="J151" s="209">
        <v>80</v>
      </c>
      <c r="K151" s="209">
        <v>80</v>
      </c>
    </row>
    <row r="152" spans="3:11" x14ac:dyDescent="0.25">
      <c r="C152" s="205">
        <v>10808</v>
      </c>
      <c r="D152" s="206" t="s">
        <v>2778</v>
      </c>
      <c r="E152" s="206">
        <v>49</v>
      </c>
      <c r="F152" s="207">
        <v>50</v>
      </c>
      <c r="G152" s="207">
        <v>50</v>
      </c>
      <c r="H152" s="208" t="s">
        <v>2796</v>
      </c>
      <c r="I152" s="208">
        <v>75</v>
      </c>
      <c r="J152" s="209">
        <v>76</v>
      </c>
      <c r="K152" s="209">
        <v>76</v>
      </c>
    </row>
    <row r="153" spans="3:11" x14ac:dyDescent="0.25">
      <c r="C153" s="218">
        <v>11101</v>
      </c>
      <c r="D153" s="206" t="s">
        <v>2781</v>
      </c>
      <c r="E153" s="206">
        <v>24</v>
      </c>
      <c r="F153" s="207" t="s">
        <v>2782</v>
      </c>
      <c r="G153" s="207">
        <v>49</v>
      </c>
      <c r="H153" s="208" t="s">
        <v>2783</v>
      </c>
      <c r="I153" s="208">
        <v>75</v>
      </c>
      <c r="J153" s="209">
        <v>75</v>
      </c>
      <c r="K153" s="209">
        <v>75</v>
      </c>
    </row>
    <row r="154" spans="3:11" x14ac:dyDescent="0.25">
      <c r="C154" s="218">
        <v>11102</v>
      </c>
      <c r="D154" s="206" t="s">
        <v>2784</v>
      </c>
      <c r="E154" s="206">
        <v>80</v>
      </c>
      <c r="F154" s="207"/>
      <c r="G154" s="207"/>
      <c r="H154" s="208" t="s">
        <v>2798</v>
      </c>
      <c r="I154" s="208">
        <v>90</v>
      </c>
      <c r="J154" s="209">
        <v>91</v>
      </c>
      <c r="K154" s="209">
        <v>91</v>
      </c>
    </row>
    <row r="155" spans="3:11" x14ac:dyDescent="0.25">
      <c r="C155" s="218">
        <v>11103</v>
      </c>
      <c r="D155" s="206" t="s">
        <v>2784</v>
      </c>
      <c r="E155" s="206">
        <v>80</v>
      </c>
      <c r="F155" s="207"/>
      <c r="G155" s="207"/>
      <c r="H155" s="208" t="s">
        <v>2798</v>
      </c>
      <c r="I155" s="208">
        <v>90</v>
      </c>
      <c r="J155" s="209">
        <v>91</v>
      </c>
      <c r="K155" s="209">
        <v>91</v>
      </c>
    </row>
    <row r="156" spans="3:11" x14ac:dyDescent="0.25">
      <c r="C156" s="218">
        <v>11112</v>
      </c>
      <c r="D156" s="206" t="s">
        <v>2784</v>
      </c>
      <c r="E156" s="206">
        <v>80</v>
      </c>
      <c r="F156" s="207"/>
      <c r="G156" s="207"/>
      <c r="H156" s="208" t="s">
        <v>2798</v>
      </c>
      <c r="I156" s="208">
        <v>90</v>
      </c>
      <c r="J156" s="209">
        <v>91</v>
      </c>
      <c r="K156" s="209">
        <v>91</v>
      </c>
    </row>
    <row r="157" spans="3:11" x14ac:dyDescent="0.25">
      <c r="C157" s="205">
        <v>11104</v>
      </c>
      <c r="D157" s="206" t="s">
        <v>2786</v>
      </c>
      <c r="E157" s="206">
        <v>69</v>
      </c>
      <c r="F157" s="207" t="s">
        <v>2794</v>
      </c>
      <c r="G157" s="207">
        <v>74</v>
      </c>
      <c r="H157" s="208" t="s">
        <v>2793</v>
      </c>
      <c r="I157" s="208">
        <v>95</v>
      </c>
      <c r="J157" s="209">
        <v>96</v>
      </c>
      <c r="K157" s="209">
        <v>96</v>
      </c>
    </row>
    <row r="158" spans="3:11" x14ac:dyDescent="0.25">
      <c r="C158" s="205">
        <v>11105</v>
      </c>
      <c r="D158" s="206" t="s">
        <v>2784</v>
      </c>
      <c r="E158" s="206">
        <v>80</v>
      </c>
      <c r="F158" s="207"/>
      <c r="G158" s="207"/>
      <c r="H158" s="208" t="s">
        <v>2798</v>
      </c>
      <c r="I158" s="208">
        <v>90</v>
      </c>
      <c r="J158" s="209">
        <v>91</v>
      </c>
      <c r="K158" s="209">
        <v>91</v>
      </c>
    </row>
    <row r="159" spans="3:11" x14ac:dyDescent="0.25">
      <c r="C159" s="205">
        <v>11112</v>
      </c>
      <c r="D159" s="206" t="s">
        <v>2784</v>
      </c>
      <c r="E159" s="206">
        <v>80</v>
      </c>
      <c r="F159" s="207"/>
      <c r="G159" s="207"/>
      <c r="H159" s="208" t="s">
        <v>2798</v>
      </c>
      <c r="I159" s="208">
        <v>90</v>
      </c>
      <c r="J159" s="209">
        <v>91</v>
      </c>
      <c r="K159" s="209">
        <v>91</v>
      </c>
    </row>
    <row r="160" spans="3:11" x14ac:dyDescent="0.25">
      <c r="C160" s="205">
        <v>11025</v>
      </c>
      <c r="D160" s="206" t="s">
        <v>2778</v>
      </c>
      <c r="E160" s="206">
        <v>49</v>
      </c>
      <c r="F160" s="207" t="s">
        <v>2779</v>
      </c>
      <c r="G160" s="207">
        <v>69</v>
      </c>
      <c r="H160" s="208" t="s">
        <v>2780</v>
      </c>
      <c r="I160" s="208">
        <v>94</v>
      </c>
      <c r="J160" s="209">
        <v>95</v>
      </c>
      <c r="K160" s="209">
        <v>95</v>
      </c>
    </row>
    <row r="161" spans="3:11" x14ac:dyDescent="0.25">
      <c r="C161" s="205">
        <v>11027</v>
      </c>
      <c r="D161" s="206" t="s">
        <v>2778</v>
      </c>
      <c r="E161" s="206">
        <v>49</v>
      </c>
      <c r="F161" s="207" t="s">
        <v>2779</v>
      </c>
      <c r="G161" s="207">
        <v>69</v>
      </c>
      <c r="H161" s="208" t="s">
        <v>2780</v>
      </c>
      <c r="I161" s="208">
        <v>94</v>
      </c>
      <c r="J161" s="209">
        <v>95</v>
      </c>
      <c r="K161" s="209">
        <v>95</v>
      </c>
    </row>
    <row r="162" spans="3:11" x14ac:dyDescent="0.25">
      <c r="C162" s="205">
        <v>11028</v>
      </c>
      <c r="D162" s="206" t="s">
        <v>2778</v>
      </c>
      <c r="E162" s="206">
        <v>49</v>
      </c>
      <c r="F162" s="207" t="s">
        <v>2779</v>
      </c>
      <c r="G162" s="207">
        <v>69</v>
      </c>
      <c r="H162" s="208" t="s">
        <v>2780</v>
      </c>
      <c r="I162" s="208">
        <v>94</v>
      </c>
      <c r="J162" s="209">
        <v>95</v>
      </c>
      <c r="K162" s="209">
        <v>95</v>
      </c>
    </row>
    <row r="163" spans="3:11" x14ac:dyDescent="0.25">
      <c r="C163" s="205">
        <v>11029</v>
      </c>
      <c r="D163" s="206" t="s">
        <v>2778</v>
      </c>
      <c r="E163" s="206">
        <v>49</v>
      </c>
      <c r="F163" s="207" t="s">
        <v>2779</v>
      </c>
      <c r="G163" s="207">
        <v>69</v>
      </c>
      <c r="H163" s="208" t="s">
        <v>2780</v>
      </c>
      <c r="I163" s="208">
        <v>94</v>
      </c>
      <c r="J163" s="209">
        <v>95</v>
      </c>
      <c r="K163" s="209">
        <v>95</v>
      </c>
    </row>
    <row r="164" spans="3:11" x14ac:dyDescent="0.25">
      <c r="C164" s="219"/>
      <c r="D164" s="219"/>
      <c r="E164" s="219"/>
      <c r="F164" s="219"/>
      <c r="G164" s="219"/>
      <c r="H164" s="219"/>
      <c r="I164" s="219"/>
      <c r="J164" s="219"/>
      <c r="K164" s="219"/>
    </row>
    <row r="165" spans="3:11" x14ac:dyDescent="0.25">
      <c r="C165" s="205">
        <v>11027</v>
      </c>
      <c r="D165" s="206" t="s">
        <v>2778</v>
      </c>
      <c r="E165" s="206">
        <v>49</v>
      </c>
      <c r="F165" s="207" t="s">
        <v>2779</v>
      </c>
      <c r="G165" s="207">
        <v>69</v>
      </c>
      <c r="H165" s="208" t="s">
        <v>2780</v>
      </c>
      <c r="I165" s="208">
        <v>94</v>
      </c>
      <c r="J165" s="209">
        <v>95</v>
      </c>
      <c r="K165" s="209">
        <v>95</v>
      </c>
    </row>
    <row r="166" spans="3:11" x14ac:dyDescent="0.25">
      <c r="C166" s="205">
        <v>11028</v>
      </c>
      <c r="D166" s="206" t="s">
        <v>2778</v>
      </c>
      <c r="E166" s="206">
        <v>49</v>
      </c>
      <c r="F166" s="207" t="s">
        <v>2779</v>
      </c>
      <c r="G166" s="207">
        <v>69</v>
      </c>
      <c r="H166" s="208" t="s">
        <v>2780</v>
      </c>
      <c r="I166" s="208">
        <v>94</v>
      </c>
      <c r="J166" s="209">
        <v>95</v>
      </c>
      <c r="K166" s="209">
        <v>95</v>
      </c>
    </row>
    <row r="167" spans="3:11" x14ac:dyDescent="0.25">
      <c r="C167" s="205">
        <v>11029</v>
      </c>
      <c r="D167" s="206" t="s">
        <v>2778</v>
      </c>
      <c r="E167" s="206">
        <v>49</v>
      </c>
      <c r="F167" s="207" t="s">
        <v>2779</v>
      </c>
      <c r="G167" s="207">
        <v>69</v>
      </c>
      <c r="H167" s="208" t="s">
        <v>2780</v>
      </c>
      <c r="I167" s="208">
        <v>94</v>
      </c>
      <c r="J167" s="209">
        <v>95</v>
      </c>
      <c r="K167" s="209">
        <v>95</v>
      </c>
    </row>
    <row r="168" spans="3:11" x14ac:dyDescent="0.25">
      <c r="C168" s="205">
        <v>11031</v>
      </c>
      <c r="D168" s="206" t="s">
        <v>2778</v>
      </c>
      <c r="E168" s="206">
        <v>49</v>
      </c>
      <c r="F168" s="207" t="s">
        <v>2779</v>
      </c>
      <c r="G168" s="207">
        <v>69</v>
      </c>
      <c r="H168" s="208" t="s">
        <v>2780</v>
      </c>
      <c r="I168" s="208">
        <v>94</v>
      </c>
      <c r="J168" s="209">
        <v>95</v>
      </c>
      <c r="K168" s="209">
        <v>95</v>
      </c>
    </row>
    <row r="169" spans="3:11" x14ac:dyDescent="0.25">
      <c r="C169" s="205">
        <v>11035</v>
      </c>
      <c r="D169" s="206" t="s">
        <v>2778</v>
      </c>
      <c r="E169" s="206">
        <v>49</v>
      </c>
      <c r="F169" s="207" t="s">
        <v>2779</v>
      </c>
      <c r="G169" s="207">
        <v>69</v>
      </c>
      <c r="H169" s="208" t="s">
        <v>2780</v>
      </c>
      <c r="I169" s="208">
        <v>94</v>
      </c>
      <c r="J169" s="209">
        <v>95</v>
      </c>
      <c r="K169" s="209">
        <v>95</v>
      </c>
    </row>
    <row r="170" spans="3:11" x14ac:dyDescent="0.25">
      <c r="C170" s="205">
        <v>11014</v>
      </c>
      <c r="D170" s="206" t="s">
        <v>2778</v>
      </c>
      <c r="E170" s="206">
        <v>49</v>
      </c>
      <c r="F170" s="207" t="s">
        <v>2779</v>
      </c>
      <c r="G170" s="207">
        <v>69</v>
      </c>
      <c r="H170" s="208" t="s">
        <v>2780</v>
      </c>
      <c r="I170" s="208">
        <v>94</v>
      </c>
      <c r="J170" s="209">
        <v>95</v>
      </c>
      <c r="K170" s="209">
        <v>95</v>
      </c>
    </row>
    <row r="171" spans="3:11" x14ac:dyDescent="0.25">
      <c r="C171" s="205">
        <v>11018</v>
      </c>
      <c r="D171" s="206" t="s">
        <v>2778</v>
      </c>
      <c r="E171" s="206">
        <v>49</v>
      </c>
      <c r="F171" s="207" t="s">
        <v>2779</v>
      </c>
      <c r="G171" s="207">
        <v>69</v>
      </c>
      <c r="H171" s="208" t="s">
        <v>2780</v>
      </c>
      <c r="I171" s="208">
        <v>94</v>
      </c>
      <c r="J171" s="209">
        <v>95</v>
      </c>
      <c r="K171" s="209">
        <v>95</v>
      </c>
    </row>
    <row r="172" spans="3:11" x14ac:dyDescent="0.25">
      <c r="C172" s="205">
        <v>10001</v>
      </c>
      <c r="D172" s="206" t="s">
        <v>2799</v>
      </c>
      <c r="E172" s="206">
        <v>94</v>
      </c>
      <c r="F172" s="207"/>
      <c r="G172" s="207"/>
      <c r="H172" s="208" t="s">
        <v>2806</v>
      </c>
      <c r="I172" s="208">
        <v>97</v>
      </c>
      <c r="J172" s="209">
        <v>98</v>
      </c>
      <c r="K172" s="209">
        <v>98</v>
      </c>
    </row>
    <row r="173" spans="3:11" x14ac:dyDescent="0.25">
      <c r="C173" s="205">
        <v>10116</v>
      </c>
      <c r="D173" s="206" t="s">
        <v>2781</v>
      </c>
      <c r="E173" s="206">
        <v>24</v>
      </c>
      <c r="F173" s="207" t="s">
        <v>2782</v>
      </c>
      <c r="G173" s="207">
        <v>49</v>
      </c>
      <c r="H173" s="208" t="s">
        <v>2792</v>
      </c>
      <c r="I173" s="208">
        <v>74</v>
      </c>
      <c r="J173" s="209">
        <v>75</v>
      </c>
      <c r="K173" s="209">
        <v>75</v>
      </c>
    </row>
    <row r="174" spans="3:11" x14ac:dyDescent="0.25">
      <c r="C174" s="205">
        <v>10120</v>
      </c>
      <c r="D174" s="206" t="s">
        <v>2781</v>
      </c>
      <c r="E174" s="206">
        <v>24</v>
      </c>
      <c r="F174" s="207" t="s">
        <v>2782</v>
      </c>
      <c r="G174" s="207">
        <v>49</v>
      </c>
      <c r="H174" s="208" t="s">
        <v>2792</v>
      </c>
      <c r="I174" s="208">
        <v>74</v>
      </c>
      <c r="J174" s="209">
        <v>75</v>
      </c>
      <c r="K174" s="209">
        <v>75</v>
      </c>
    </row>
    <row r="175" spans="3:11" x14ac:dyDescent="0.25">
      <c r="C175" s="205">
        <v>10120</v>
      </c>
      <c r="D175" s="206" t="s">
        <v>2784</v>
      </c>
      <c r="E175" s="206">
        <v>80</v>
      </c>
      <c r="F175" s="207"/>
      <c r="G175" s="207"/>
      <c r="H175" s="208" t="s">
        <v>2790</v>
      </c>
      <c r="I175" s="208">
        <v>95</v>
      </c>
      <c r="J175" s="209">
        <v>96</v>
      </c>
      <c r="K175" s="209">
        <v>96</v>
      </c>
    </row>
    <row r="176" spans="3:11" x14ac:dyDescent="0.25">
      <c r="C176" s="205">
        <v>10125</v>
      </c>
      <c r="D176" s="206" t="s">
        <v>2804</v>
      </c>
      <c r="E176" s="206">
        <v>55</v>
      </c>
      <c r="F176" s="207" t="s">
        <v>2807</v>
      </c>
      <c r="G176" s="207">
        <v>80</v>
      </c>
      <c r="H176" s="208" t="s">
        <v>2790</v>
      </c>
      <c r="I176" s="208">
        <v>95</v>
      </c>
      <c r="J176" s="209">
        <v>96</v>
      </c>
      <c r="K176" s="209">
        <v>96</v>
      </c>
    </row>
    <row r="177" spans="3:11" x14ac:dyDescent="0.25">
      <c r="C177" s="205">
        <v>10126</v>
      </c>
      <c r="D177" s="206" t="s">
        <v>2784</v>
      </c>
      <c r="E177" s="206">
        <v>80</v>
      </c>
      <c r="F177" s="207"/>
      <c r="G177" s="207"/>
      <c r="H177" s="208" t="s">
        <v>2790</v>
      </c>
      <c r="I177" s="208">
        <v>95</v>
      </c>
      <c r="J177" s="209">
        <v>96</v>
      </c>
      <c r="K177" s="209">
        <v>96</v>
      </c>
    </row>
    <row r="178" spans="3:11" x14ac:dyDescent="0.25">
      <c r="C178" s="205">
        <v>10130</v>
      </c>
      <c r="D178" s="206" t="s">
        <v>2804</v>
      </c>
      <c r="E178" s="206">
        <v>55</v>
      </c>
      <c r="F178" s="207" t="s">
        <v>2807</v>
      </c>
      <c r="G178" s="207">
        <v>80</v>
      </c>
      <c r="H178" s="208" t="s">
        <v>2790</v>
      </c>
      <c r="I178" s="208">
        <v>95</v>
      </c>
      <c r="J178" s="209">
        <v>96</v>
      </c>
      <c r="K178" s="209">
        <v>96</v>
      </c>
    </row>
    <row r="179" spans="3:11" x14ac:dyDescent="0.25">
      <c r="C179" s="205">
        <v>10142</v>
      </c>
      <c r="D179" s="206" t="s">
        <v>2804</v>
      </c>
      <c r="E179" s="206">
        <v>55</v>
      </c>
      <c r="F179" s="207" t="s">
        <v>2807</v>
      </c>
      <c r="G179" s="207">
        <v>80</v>
      </c>
      <c r="H179" s="208" t="s">
        <v>2790</v>
      </c>
      <c r="I179" s="208">
        <v>95</v>
      </c>
      <c r="J179" s="209">
        <v>96</v>
      </c>
      <c r="K179" s="209">
        <v>96</v>
      </c>
    </row>
    <row r="180" spans="3:11" x14ac:dyDescent="0.25">
      <c r="C180" s="205">
        <v>10156</v>
      </c>
      <c r="D180" s="206" t="s">
        <v>2784</v>
      </c>
      <c r="E180" s="206">
        <v>80</v>
      </c>
      <c r="F180" s="207"/>
      <c r="G180" s="207"/>
      <c r="H180" s="208" t="s">
        <v>2790</v>
      </c>
      <c r="I180" s="208">
        <v>95</v>
      </c>
      <c r="J180" s="209">
        <v>96</v>
      </c>
      <c r="K180" s="209">
        <v>96</v>
      </c>
    </row>
    <row r="181" spans="3:11" x14ac:dyDescent="0.25">
      <c r="C181" s="205">
        <v>10156</v>
      </c>
      <c r="D181" s="206" t="s">
        <v>2804</v>
      </c>
      <c r="E181" s="206">
        <v>55</v>
      </c>
      <c r="F181" s="207" t="s">
        <v>2807</v>
      </c>
      <c r="G181" s="207">
        <v>80</v>
      </c>
      <c r="H181" s="208" t="s">
        <v>2790</v>
      </c>
      <c r="I181" s="208">
        <v>95</v>
      </c>
      <c r="J181" s="209">
        <v>96</v>
      </c>
      <c r="K181" s="209">
        <v>96</v>
      </c>
    </row>
    <row r="182" spans="3:11" x14ac:dyDescent="0.25">
      <c r="C182" s="205">
        <v>10204</v>
      </c>
      <c r="D182" s="206" t="s">
        <v>2772</v>
      </c>
      <c r="E182" s="206">
        <v>59</v>
      </c>
      <c r="F182" s="207" t="s">
        <v>2773</v>
      </c>
      <c r="G182" s="207">
        <v>74</v>
      </c>
      <c r="H182" s="208" t="s">
        <v>2774</v>
      </c>
      <c r="I182" s="208">
        <v>89</v>
      </c>
      <c r="J182" s="209">
        <v>90</v>
      </c>
      <c r="K182" s="209">
        <v>90</v>
      </c>
    </row>
    <row r="183" spans="3:11" x14ac:dyDescent="0.25">
      <c r="C183" s="205">
        <v>10303</v>
      </c>
      <c r="D183" s="206" t="s">
        <v>2775</v>
      </c>
      <c r="E183" s="206">
        <v>54</v>
      </c>
      <c r="F183" s="207" t="s">
        <v>2776</v>
      </c>
      <c r="G183" s="207">
        <v>69</v>
      </c>
      <c r="H183" s="208" t="s">
        <v>2777</v>
      </c>
      <c r="I183" s="208">
        <v>84</v>
      </c>
      <c r="J183" s="209">
        <v>85</v>
      </c>
      <c r="K183" s="209">
        <v>85</v>
      </c>
    </row>
    <row r="184" spans="3:11" x14ac:dyDescent="0.25">
      <c r="C184" s="205">
        <v>10304</v>
      </c>
      <c r="D184" s="206" t="s">
        <v>2775</v>
      </c>
      <c r="E184" s="206">
        <v>54</v>
      </c>
      <c r="F184" s="207" t="s">
        <v>2776</v>
      </c>
      <c r="G184" s="207">
        <v>69</v>
      </c>
      <c r="H184" s="208" t="s">
        <v>2777</v>
      </c>
      <c r="I184" s="208">
        <v>84</v>
      </c>
      <c r="J184" s="209">
        <v>85</v>
      </c>
      <c r="K184" s="209">
        <v>85</v>
      </c>
    </row>
    <row r="185" spans="3:11" x14ac:dyDescent="0.25">
      <c r="C185" s="205">
        <v>10306</v>
      </c>
      <c r="D185" s="206" t="s">
        <v>2775</v>
      </c>
      <c r="E185" s="206">
        <v>54</v>
      </c>
      <c r="F185" s="207" t="s">
        <v>2776</v>
      </c>
      <c r="G185" s="207">
        <v>69</v>
      </c>
      <c r="H185" s="208" t="s">
        <v>2777</v>
      </c>
      <c r="I185" s="208">
        <v>84</v>
      </c>
      <c r="J185" s="209">
        <v>85</v>
      </c>
      <c r="K185" s="209">
        <v>85</v>
      </c>
    </row>
    <row r="186" spans="3:11" x14ac:dyDescent="0.25">
      <c r="C186" s="205">
        <v>10307</v>
      </c>
      <c r="D186" s="206" t="s">
        <v>2775</v>
      </c>
      <c r="E186" s="206">
        <v>54</v>
      </c>
      <c r="F186" s="207" t="s">
        <v>2776</v>
      </c>
      <c r="G186" s="207">
        <v>69</v>
      </c>
      <c r="H186" s="208" t="s">
        <v>2777</v>
      </c>
      <c r="I186" s="208">
        <v>84</v>
      </c>
      <c r="J186" s="209">
        <v>85</v>
      </c>
      <c r="K186" s="209">
        <v>85</v>
      </c>
    </row>
    <row r="187" spans="3:11" x14ac:dyDescent="0.25">
      <c r="C187" s="205">
        <v>10319</v>
      </c>
      <c r="D187" s="206" t="s">
        <v>2775</v>
      </c>
      <c r="E187" s="206">
        <v>54</v>
      </c>
      <c r="F187" s="207" t="s">
        <v>2776</v>
      </c>
      <c r="G187" s="207">
        <v>69</v>
      </c>
      <c r="H187" s="208" t="s">
        <v>2777</v>
      </c>
      <c r="I187" s="208">
        <v>84</v>
      </c>
      <c r="J187" s="209">
        <v>85</v>
      </c>
      <c r="K187" s="209">
        <v>85</v>
      </c>
    </row>
    <row r="188" spans="3:11" x14ac:dyDescent="0.25">
      <c r="C188" s="205">
        <v>10402</v>
      </c>
      <c r="D188" s="206" t="s">
        <v>2772</v>
      </c>
      <c r="E188" s="206">
        <v>59</v>
      </c>
      <c r="F188" s="207" t="s">
        <v>2773</v>
      </c>
      <c r="G188" s="207">
        <v>74</v>
      </c>
      <c r="H188" s="208" t="s">
        <v>2774</v>
      </c>
      <c r="I188" s="208">
        <v>89</v>
      </c>
      <c r="J188" s="209">
        <v>90</v>
      </c>
      <c r="K188" s="209">
        <v>90</v>
      </c>
    </row>
    <row r="189" spans="3:11" x14ac:dyDescent="0.25">
      <c r="C189" s="205">
        <v>10403</v>
      </c>
      <c r="D189" s="206" t="s">
        <v>2772</v>
      </c>
      <c r="E189" s="206">
        <v>59</v>
      </c>
      <c r="F189" s="207" t="s">
        <v>2773</v>
      </c>
      <c r="G189" s="207">
        <v>74</v>
      </c>
      <c r="H189" s="208" t="s">
        <v>2774</v>
      </c>
      <c r="I189" s="208">
        <v>89</v>
      </c>
      <c r="J189" s="209">
        <v>90</v>
      </c>
      <c r="K189" s="209">
        <v>90</v>
      </c>
    </row>
    <row r="190" spans="3:11" x14ac:dyDescent="0.25">
      <c r="C190" s="205">
        <v>10403</v>
      </c>
      <c r="D190" s="206" t="s">
        <v>2804</v>
      </c>
      <c r="E190" s="206">
        <v>55</v>
      </c>
      <c r="F190" s="207" t="s">
        <v>2807</v>
      </c>
      <c r="G190" s="207">
        <v>80</v>
      </c>
      <c r="H190" s="208" t="s">
        <v>2790</v>
      </c>
      <c r="I190" s="208">
        <v>95</v>
      </c>
      <c r="J190" s="209">
        <v>96</v>
      </c>
      <c r="K190" s="209">
        <v>96</v>
      </c>
    </row>
    <row r="191" spans="3:11" x14ac:dyDescent="0.25">
      <c r="C191" s="205">
        <v>10406</v>
      </c>
      <c r="D191" s="206" t="s">
        <v>2772</v>
      </c>
      <c r="E191" s="206">
        <v>59</v>
      </c>
      <c r="F191" s="207" t="s">
        <v>2773</v>
      </c>
      <c r="G191" s="207">
        <v>74</v>
      </c>
      <c r="H191" s="208" t="s">
        <v>2774</v>
      </c>
      <c r="I191" s="208">
        <v>89</v>
      </c>
      <c r="J191" s="209">
        <v>90</v>
      </c>
      <c r="K191" s="209">
        <v>90</v>
      </c>
    </row>
    <row r="192" spans="3:11" x14ac:dyDescent="0.25">
      <c r="C192" s="205">
        <v>10408</v>
      </c>
      <c r="D192" s="206" t="s">
        <v>2772</v>
      </c>
      <c r="E192" s="206">
        <v>59</v>
      </c>
      <c r="F192" s="207" t="s">
        <v>2773</v>
      </c>
      <c r="G192" s="207">
        <v>74</v>
      </c>
      <c r="H192" s="208" t="s">
        <v>2774</v>
      </c>
      <c r="I192" s="208">
        <v>89</v>
      </c>
      <c r="J192" s="209">
        <v>90</v>
      </c>
      <c r="K192" s="209">
        <v>90</v>
      </c>
    </row>
    <row r="193" spans="3:11" x14ac:dyDescent="0.25">
      <c r="C193" s="205">
        <v>10502</v>
      </c>
      <c r="D193" s="206" t="s">
        <v>2808</v>
      </c>
      <c r="E193" s="206">
        <v>64</v>
      </c>
      <c r="F193" s="207"/>
      <c r="G193" s="207"/>
      <c r="H193" s="208" t="s">
        <v>2809</v>
      </c>
      <c r="I193" s="208">
        <v>84</v>
      </c>
      <c r="J193" s="209">
        <v>85</v>
      </c>
      <c r="K193" s="209">
        <v>85</v>
      </c>
    </row>
    <row r="194" spans="3:11" x14ac:dyDescent="0.25">
      <c r="C194" s="205">
        <v>10552</v>
      </c>
      <c r="D194" s="206" t="s">
        <v>2802</v>
      </c>
      <c r="E194" s="206">
        <v>70</v>
      </c>
      <c r="F194" s="207"/>
      <c r="G194" s="207"/>
      <c r="H194" s="208" t="s">
        <v>2810</v>
      </c>
      <c r="I194" s="208">
        <v>85</v>
      </c>
      <c r="J194" s="209">
        <v>86</v>
      </c>
      <c r="K194" s="209">
        <v>86</v>
      </c>
    </row>
    <row r="195" spans="3:11" x14ac:dyDescent="0.25">
      <c r="C195" s="205">
        <v>10552</v>
      </c>
      <c r="D195" s="206" t="s">
        <v>2781</v>
      </c>
      <c r="E195" s="206">
        <v>24</v>
      </c>
      <c r="F195" s="207" t="s">
        <v>2782</v>
      </c>
      <c r="G195" s="207">
        <v>49</v>
      </c>
      <c r="H195" s="208" t="s">
        <v>2792</v>
      </c>
      <c r="I195" s="208">
        <v>74</v>
      </c>
      <c r="J195" s="209">
        <v>75</v>
      </c>
      <c r="K195" s="209">
        <v>75</v>
      </c>
    </row>
    <row r="196" spans="3:11" x14ac:dyDescent="0.25">
      <c r="C196" s="205">
        <v>10606</v>
      </c>
      <c r="D196" s="206" t="s">
        <v>2772</v>
      </c>
      <c r="E196" s="206">
        <v>59</v>
      </c>
      <c r="F196" s="207" t="s">
        <v>2773</v>
      </c>
      <c r="G196" s="207">
        <v>74</v>
      </c>
      <c r="H196" s="208" t="s">
        <v>2774</v>
      </c>
      <c r="I196" s="208">
        <v>89</v>
      </c>
      <c r="J196" s="209">
        <v>90</v>
      </c>
      <c r="K196" s="209">
        <v>90</v>
      </c>
    </row>
    <row r="197" spans="3:11" x14ac:dyDescent="0.25">
      <c r="C197" s="205">
        <v>10807</v>
      </c>
      <c r="D197" s="206" t="s">
        <v>2786</v>
      </c>
      <c r="E197" s="206">
        <v>69</v>
      </c>
      <c r="F197" s="207"/>
      <c r="G197" s="207"/>
      <c r="H197" s="208" t="s">
        <v>2787</v>
      </c>
      <c r="I197" s="208">
        <v>94</v>
      </c>
      <c r="J197" s="209">
        <v>95</v>
      </c>
      <c r="K197" s="209">
        <v>95</v>
      </c>
    </row>
    <row r="198" spans="3:11" x14ac:dyDescent="0.25">
      <c r="C198" s="205">
        <v>10808</v>
      </c>
      <c r="D198" s="206" t="s">
        <v>2811</v>
      </c>
      <c r="E198" s="206">
        <v>84</v>
      </c>
      <c r="F198" s="207"/>
      <c r="G198" s="207"/>
      <c r="H198" s="208" t="s">
        <v>2812</v>
      </c>
      <c r="I198" s="208">
        <v>95</v>
      </c>
      <c r="J198" s="209">
        <v>96</v>
      </c>
      <c r="K198" s="209">
        <v>96</v>
      </c>
    </row>
    <row r="199" spans="3:11" x14ac:dyDescent="0.25">
      <c r="C199" s="205">
        <v>10821</v>
      </c>
      <c r="D199" s="206" t="s">
        <v>2784</v>
      </c>
      <c r="E199" s="206">
        <v>80</v>
      </c>
      <c r="F199" s="207"/>
      <c r="G199" s="207"/>
      <c r="H199" s="208" t="s">
        <v>2790</v>
      </c>
      <c r="I199" s="208">
        <v>95</v>
      </c>
      <c r="J199" s="209">
        <v>96</v>
      </c>
      <c r="K199" s="209">
        <v>96</v>
      </c>
    </row>
    <row r="200" spans="3:11" x14ac:dyDescent="0.25">
      <c r="C200" s="205">
        <v>10838</v>
      </c>
      <c r="D200" s="206" t="s">
        <v>2811</v>
      </c>
      <c r="E200" s="206">
        <v>84</v>
      </c>
      <c r="F200" s="207"/>
      <c r="G200" s="207"/>
      <c r="H200" s="208" t="s">
        <v>2812</v>
      </c>
      <c r="I200" s="208">
        <v>95</v>
      </c>
      <c r="J200" s="209">
        <v>96</v>
      </c>
      <c r="K200" s="209">
        <v>96</v>
      </c>
    </row>
    <row r="201" spans="3:11" x14ac:dyDescent="0.25">
      <c r="C201" s="205">
        <v>10924</v>
      </c>
      <c r="D201" s="206" t="s">
        <v>2781</v>
      </c>
      <c r="E201" s="206">
        <v>24</v>
      </c>
      <c r="F201" s="207" t="s">
        <v>2782</v>
      </c>
      <c r="G201" s="207">
        <v>49</v>
      </c>
      <c r="H201" s="208" t="s">
        <v>2792</v>
      </c>
      <c r="I201" s="208">
        <v>74</v>
      </c>
      <c r="J201" s="209">
        <v>75</v>
      </c>
      <c r="K201" s="209">
        <v>75</v>
      </c>
    </row>
    <row r="202" spans="3:11" x14ac:dyDescent="0.25">
      <c r="C202" s="205">
        <v>10956</v>
      </c>
      <c r="D202" s="206" t="s">
        <v>2781</v>
      </c>
      <c r="E202" s="206">
        <v>24</v>
      </c>
      <c r="F202" s="207" t="s">
        <v>2782</v>
      </c>
      <c r="G202" s="207">
        <v>49</v>
      </c>
      <c r="H202" s="208" t="s">
        <v>2792</v>
      </c>
      <c r="I202" s="208">
        <v>74</v>
      </c>
      <c r="J202" s="209">
        <v>75</v>
      </c>
      <c r="K202" s="209">
        <v>75</v>
      </c>
    </row>
    <row r="203" spans="3:11" x14ac:dyDescent="0.25">
      <c r="C203" s="205">
        <v>10985</v>
      </c>
      <c r="D203" s="206" t="s">
        <v>2781</v>
      </c>
      <c r="E203" s="206">
        <v>24</v>
      </c>
      <c r="F203" s="207" t="s">
        <v>2782</v>
      </c>
      <c r="G203" s="207">
        <v>49</v>
      </c>
      <c r="H203" s="208" t="s">
        <v>2792</v>
      </c>
      <c r="I203" s="208">
        <v>74</v>
      </c>
      <c r="J203" s="209">
        <v>75</v>
      </c>
      <c r="K203" s="209">
        <v>75</v>
      </c>
    </row>
    <row r="204" spans="3:11" x14ac:dyDescent="0.25">
      <c r="C204" s="205">
        <v>11019</v>
      </c>
      <c r="D204" s="206" t="s">
        <v>2778</v>
      </c>
      <c r="E204" s="206">
        <v>49</v>
      </c>
      <c r="F204" s="207" t="s">
        <v>2779</v>
      </c>
      <c r="G204" s="207">
        <v>69</v>
      </c>
      <c r="H204" s="208" t="s">
        <v>2780</v>
      </c>
      <c r="I204" s="208">
        <v>94</v>
      </c>
      <c r="J204" s="209">
        <v>95</v>
      </c>
      <c r="K204" s="209">
        <v>95</v>
      </c>
    </row>
    <row r="205" spans="3:11" x14ac:dyDescent="0.25">
      <c r="C205" s="205">
        <v>11101</v>
      </c>
      <c r="D205" s="206" t="s">
        <v>2781</v>
      </c>
      <c r="E205" s="206">
        <v>24</v>
      </c>
      <c r="F205" s="207" t="s">
        <v>2782</v>
      </c>
      <c r="G205" s="207">
        <v>49</v>
      </c>
      <c r="H205" s="208" t="s">
        <v>2792</v>
      </c>
      <c r="I205" s="208">
        <v>74</v>
      </c>
      <c r="J205" s="209">
        <v>75</v>
      </c>
      <c r="K205" s="209">
        <v>75</v>
      </c>
    </row>
    <row r="206" spans="3:11" x14ac:dyDescent="0.25">
      <c r="C206" s="205">
        <v>11102</v>
      </c>
      <c r="D206" s="206" t="s">
        <v>2781</v>
      </c>
      <c r="E206" s="206">
        <v>24</v>
      </c>
      <c r="F206" s="207" t="s">
        <v>2782</v>
      </c>
      <c r="G206" s="207">
        <v>49</v>
      </c>
      <c r="H206" s="208" t="s">
        <v>2792</v>
      </c>
      <c r="I206" s="208">
        <v>74</v>
      </c>
      <c r="J206" s="209">
        <v>75</v>
      </c>
      <c r="K206" s="209">
        <v>75</v>
      </c>
    </row>
    <row r="207" spans="3:11" x14ac:dyDescent="0.25">
      <c r="C207" s="205">
        <v>11103</v>
      </c>
      <c r="D207" s="206" t="s">
        <v>2781</v>
      </c>
      <c r="E207" s="206">
        <v>24</v>
      </c>
      <c r="F207" s="207" t="s">
        <v>2782</v>
      </c>
      <c r="G207" s="207">
        <v>49</v>
      </c>
      <c r="H207" s="208" t="s">
        <v>2792</v>
      </c>
      <c r="I207" s="208">
        <v>74</v>
      </c>
      <c r="J207" s="209">
        <v>75</v>
      </c>
      <c r="K207" s="209">
        <v>75</v>
      </c>
    </row>
    <row r="208" spans="3:11" x14ac:dyDescent="0.25">
      <c r="C208" s="205">
        <v>11246</v>
      </c>
      <c r="D208" s="206" t="s">
        <v>2784</v>
      </c>
      <c r="E208" s="206">
        <v>80</v>
      </c>
      <c r="F208" s="207"/>
      <c r="G208" s="207"/>
      <c r="H208" s="208" t="s">
        <v>2790</v>
      </c>
      <c r="I208" s="208">
        <v>95</v>
      </c>
      <c r="J208" s="209">
        <v>96</v>
      </c>
      <c r="K208" s="209">
        <v>96</v>
      </c>
    </row>
    <row r="209" spans="3:11" x14ac:dyDescent="0.25">
      <c r="C209" s="205">
        <v>11339</v>
      </c>
      <c r="D209" s="206" t="s">
        <v>2786</v>
      </c>
      <c r="E209" s="206">
        <v>69</v>
      </c>
      <c r="F209" s="207"/>
      <c r="G209" s="207"/>
      <c r="H209" s="208" t="s">
        <v>2813</v>
      </c>
      <c r="I209" s="208">
        <v>90</v>
      </c>
      <c r="J209" s="209">
        <v>91</v>
      </c>
      <c r="K209" s="209">
        <v>91</v>
      </c>
    </row>
    <row r="210" spans="3:11" x14ac:dyDescent="0.25">
      <c r="C210" s="205">
        <v>11513</v>
      </c>
      <c r="D210" s="206" t="s">
        <v>2814</v>
      </c>
      <c r="E210" s="206">
        <v>89</v>
      </c>
      <c r="F210" s="207"/>
      <c r="G210" s="207"/>
      <c r="H210" s="208"/>
      <c r="I210" s="208"/>
      <c r="J210" s="209">
        <v>90</v>
      </c>
      <c r="K210" s="209">
        <v>90</v>
      </c>
    </row>
    <row r="211" spans="3:11" x14ac:dyDescent="0.25">
      <c r="C211" s="205">
        <v>101105</v>
      </c>
      <c r="D211" s="206" t="s">
        <v>2784</v>
      </c>
      <c r="E211" s="206">
        <v>80</v>
      </c>
      <c r="F211" s="207"/>
      <c r="G211" s="207"/>
      <c r="H211" s="208" t="s">
        <v>2790</v>
      </c>
      <c r="I211" s="208">
        <v>95</v>
      </c>
      <c r="J211" s="209">
        <v>96</v>
      </c>
      <c r="K211" s="209">
        <v>96</v>
      </c>
    </row>
    <row r="212" spans="3:11" x14ac:dyDescent="0.25">
      <c r="C212" s="220"/>
      <c r="D212" s="221"/>
      <c r="E212" s="221"/>
      <c r="F212" s="221"/>
      <c r="G212" s="221"/>
      <c r="H212" s="221"/>
      <c r="I212" s="221"/>
    </row>
    <row r="213" spans="3:11" x14ac:dyDescent="0.25">
      <c r="C213" s="222">
        <v>10120</v>
      </c>
      <c r="D213" s="206" t="s">
        <v>2786</v>
      </c>
      <c r="E213" s="206">
        <v>69</v>
      </c>
      <c r="F213" s="207" t="s">
        <v>2794</v>
      </c>
      <c r="G213" s="207">
        <v>79</v>
      </c>
      <c r="H213" s="208" t="s">
        <v>2803</v>
      </c>
      <c r="I213" s="208">
        <v>89</v>
      </c>
      <c r="J213" s="209">
        <v>90</v>
      </c>
      <c r="K213" s="209">
        <v>90</v>
      </c>
    </row>
    <row r="214" spans="3:11" x14ac:dyDescent="0.25">
      <c r="C214" s="222">
        <v>10121</v>
      </c>
      <c r="D214" s="206" t="s">
        <v>2778</v>
      </c>
      <c r="E214" s="206">
        <v>49</v>
      </c>
      <c r="F214" s="207" t="s">
        <v>2779</v>
      </c>
      <c r="G214" s="207">
        <v>69</v>
      </c>
      <c r="H214" s="208" t="s">
        <v>2780</v>
      </c>
      <c r="I214" s="208">
        <v>94</v>
      </c>
      <c r="J214" s="209">
        <v>95</v>
      </c>
      <c r="K214" s="209">
        <v>95</v>
      </c>
    </row>
    <row r="215" spans="3:11" x14ac:dyDescent="0.25">
      <c r="C215" s="222">
        <v>10122</v>
      </c>
      <c r="D215" s="206" t="s">
        <v>2778</v>
      </c>
      <c r="E215" s="206">
        <v>49</v>
      </c>
      <c r="F215" s="207" t="s">
        <v>2815</v>
      </c>
      <c r="G215" s="207">
        <v>80</v>
      </c>
      <c r="H215" s="208" t="s">
        <v>2790</v>
      </c>
      <c r="I215" s="208">
        <v>95</v>
      </c>
      <c r="J215" s="209">
        <v>96</v>
      </c>
      <c r="K215" s="209">
        <v>96</v>
      </c>
    </row>
    <row r="216" spans="3:11" x14ac:dyDescent="0.25">
      <c r="C216" s="222">
        <v>10134</v>
      </c>
      <c r="D216" s="206" t="s">
        <v>2778</v>
      </c>
      <c r="E216" s="206">
        <v>49</v>
      </c>
      <c r="F216" s="207" t="s">
        <v>2779</v>
      </c>
      <c r="G216" s="207">
        <v>69</v>
      </c>
      <c r="H216" s="208" t="s">
        <v>2780</v>
      </c>
      <c r="I216" s="208">
        <v>94</v>
      </c>
      <c r="J216" s="209">
        <v>95</v>
      </c>
      <c r="K216" s="209">
        <v>95</v>
      </c>
    </row>
    <row r="217" spans="3:11" x14ac:dyDescent="0.25">
      <c r="C217" s="222">
        <v>10142</v>
      </c>
      <c r="D217" s="206"/>
      <c r="E217" s="206"/>
      <c r="F217" s="207" t="s">
        <v>2784</v>
      </c>
      <c r="G217" s="207">
        <v>80</v>
      </c>
      <c r="H217" s="208" t="s">
        <v>2816</v>
      </c>
      <c r="I217" s="208">
        <v>94</v>
      </c>
      <c r="J217" s="209">
        <v>95</v>
      </c>
      <c r="K217" s="209">
        <v>95</v>
      </c>
    </row>
    <row r="218" spans="3:11" x14ac:dyDescent="0.25">
      <c r="C218" s="222">
        <v>10153</v>
      </c>
      <c r="D218" s="206" t="s">
        <v>2791</v>
      </c>
      <c r="E218" s="206">
        <v>79</v>
      </c>
      <c r="F218" s="207"/>
      <c r="G218" s="207"/>
      <c r="H218" s="208" t="s">
        <v>2817</v>
      </c>
      <c r="I218" s="208">
        <v>90</v>
      </c>
      <c r="J218" s="209">
        <v>91</v>
      </c>
      <c r="K218" s="209">
        <v>91</v>
      </c>
    </row>
    <row r="219" spans="3:11" x14ac:dyDescent="0.25">
      <c r="C219" s="222">
        <v>10164</v>
      </c>
      <c r="D219" s="206" t="s">
        <v>2791</v>
      </c>
      <c r="E219" s="206">
        <v>79</v>
      </c>
      <c r="F219" s="207"/>
      <c r="G219" s="207"/>
      <c r="H219" s="208" t="s">
        <v>2817</v>
      </c>
      <c r="I219" s="208">
        <v>90</v>
      </c>
      <c r="J219" s="209">
        <v>91</v>
      </c>
      <c r="K219" s="209">
        <v>91</v>
      </c>
    </row>
    <row r="220" spans="3:11" x14ac:dyDescent="0.25">
      <c r="C220" s="222">
        <v>101103</v>
      </c>
      <c r="D220" s="206" t="s">
        <v>2791</v>
      </c>
      <c r="E220" s="206">
        <v>79</v>
      </c>
      <c r="F220" s="207"/>
      <c r="G220" s="207"/>
      <c r="H220" s="208" t="s">
        <v>2817</v>
      </c>
      <c r="I220" s="208">
        <v>90</v>
      </c>
      <c r="J220" s="209">
        <v>91</v>
      </c>
      <c r="K220" s="209">
        <v>91</v>
      </c>
    </row>
    <row r="221" spans="3:11" x14ac:dyDescent="0.25">
      <c r="C221" s="222">
        <v>10204</v>
      </c>
      <c r="D221" s="206" t="s">
        <v>2772</v>
      </c>
      <c r="E221" s="206">
        <v>59</v>
      </c>
      <c r="F221" s="207" t="s">
        <v>2773</v>
      </c>
      <c r="G221" s="207">
        <v>74</v>
      </c>
      <c r="H221" s="208" t="s">
        <v>2774</v>
      </c>
      <c r="I221" s="208">
        <v>89</v>
      </c>
      <c r="J221" s="209">
        <v>90</v>
      </c>
      <c r="K221" s="209">
        <v>90</v>
      </c>
    </row>
    <row r="222" spans="3:11" x14ac:dyDescent="0.25">
      <c r="C222" s="222">
        <v>10301</v>
      </c>
      <c r="D222" s="206" t="s">
        <v>2775</v>
      </c>
      <c r="E222" s="206">
        <v>54</v>
      </c>
      <c r="F222" s="207" t="s">
        <v>2776</v>
      </c>
      <c r="G222" s="207">
        <v>69</v>
      </c>
      <c r="H222" s="208" t="s">
        <v>2777</v>
      </c>
      <c r="I222" s="208">
        <v>84</v>
      </c>
      <c r="J222" s="209">
        <v>85</v>
      </c>
      <c r="K222" s="209">
        <v>85</v>
      </c>
    </row>
    <row r="223" spans="3:11" x14ac:dyDescent="0.25">
      <c r="C223" s="222">
        <v>10303</v>
      </c>
      <c r="D223" s="206" t="s">
        <v>2775</v>
      </c>
      <c r="E223" s="206">
        <v>54</v>
      </c>
      <c r="F223" s="207" t="s">
        <v>2776</v>
      </c>
      <c r="G223" s="207">
        <v>69</v>
      </c>
      <c r="H223" s="208" t="s">
        <v>2777</v>
      </c>
      <c r="I223" s="208">
        <v>84</v>
      </c>
      <c r="J223" s="209">
        <v>85</v>
      </c>
      <c r="K223" s="209">
        <v>85</v>
      </c>
    </row>
    <row r="224" spans="3:11" x14ac:dyDescent="0.25">
      <c r="C224" s="222">
        <v>10304</v>
      </c>
      <c r="D224" s="206" t="s">
        <v>2775</v>
      </c>
      <c r="E224" s="206">
        <v>54</v>
      </c>
      <c r="F224" s="207" t="s">
        <v>2776</v>
      </c>
      <c r="G224" s="207">
        <v>69</v>
      </c>
      <c r="H224" s="208" t="s">
        <v>2777</v>
      </c>
      <c r="I224" s="208">
        <v>84</v>
      </c>
      <c r="J224" s="209">
        <v>85</v>
      </c>
      <c r="K224" s="209">
        <v>85</v>
      </c>
    </row>
    <row r="225" spans="3:11" x14ac:dyDescent="0.25">
      <c r="C225" s="222">
        <v>10306</v>
      </c>
      <c r="D225" s="206" t="s">
        <v>2775</v>
      </c>
      <c r="E225" s="206">
        <v>54</v>
      </c>
      <c r="F225" s="207" t="s">
        <v>2776</v>
      </c>
      <c r="G225" s="207">
        <v>69</v>
      </c>
      <c r="H225" s="208" t="s">
        <v>2777</v>
      </c>
      <c r="I225" s="208">
        <v>84</v>
      </c>
      <c r="J225" s="209">
        <v>85</v>
      </c>
      <c r="K225" s="209">
        <v>85</v>
      </c>
    </row>
    <row r="226" spans="3:11" x14ac:dyDescent="0.25">
      <c r="C226" s="222">
        <v>10307</v>
      </c>
      <c r="D226" s="206" t="s">
        <v>2775</v>
      </c>
      <c r="E226" s="206">
        <v>54</v>
      </c>
      <c r="F226" s="207" t="s">
        <v>2776</v>
      </c>
      <c r="G226" s="207">
        <v>69</v>
      </c>
      <c r="H226" s="208" t="s">
        <v>2777</v>
      </c>
      <c r="I226" s="208">
        <v>84</v>
      </c>
      <c r="J226" s="209">
        <v>85</v>
      </c>
      <c r="K226" s="209">
        <v>85</v>
      </c>
    </row>
    <row r="227" spans="3:11" x14ac:dyDescent="0.25">
      <c r="C227" s="222">
        <v>10317</v>
      </c>
      <c r="D227" s="206" t="s">
        <v>2775</v>
      </c>
      <c r="E227" s="206">
        <v>54</v>
      </c>
      <c r="F227" s="207" t="s">
        <v>2776</v>
      </c>
      <c r="G227" s="207">
        <v>69</v>
      </c>
      <c r="H227" s="208" t="s">
        <v>2777</v>
      </c>
      <c r="I227" s="208">
        <v>84</v>
      </c>
      <c r="J227" s="209">
        <v>85</v>
      </c>
      <c r="K227" s="209">
        <v>85</v>
      </c>
    </row>
    <row r="228" spans="3:11" x14ac:dyDescent="0.25">
      <c r="C228" s="222">
        <v>10502</v>
      </c>
      <c r="D228" s="206" t="s">
        <v>2818</v>
      </c>
      <c r="E228" s="206">
        <v>72</v>
      </c>
      <c r="F228" s="207" t="s">
        <v>2819</v>
      </c>
      <c r="G228" s="207">
        <v>86.4</v>
      </c>
      <c r="H228" s="208" t="s">
        <v>2820</v>
      </c>
      <c r="I228" s="208">
        <v>100</v>
      </c>
      <c r="J228" s="209">
        <v>101</v>
      </c>
      <c r="K228" s="209">
        <v>101</v>
      </c>
    </row>
    <row r="229" spans="3:11" x14ac:dyDescent="0.25">
      <c r="C229" s="222">
        <v>10807</v>
      </c>
      <c r="D229" s="206" t="s">
        <v>2784</v>
      </c>
      <c r="E229" s="206">
        <v>80</v>
      </c>
      <c r="F229" s="207"/>
      <c r="G229" s="207"/>
      <c r="H229" s="208" t="s">
        <v>2798</v>
      </c>
      <c r="I229" s="208">
        <v>90</v>
      </c>
      <c r="J229" s="209">
        <v>91</v>
      </c>
      <c r="K229" s="209">
        <v>91</v>
      </c>
    </row>
    <row r="230" spans="3:11" x14ac:dyDescent="0.25">
      <c r="C230" s="222">
        <v>10808</v>
      </c>
      <c r="D230" s="206" t="s">
        <v>2784</v>
      </c>
      <c r="E230" s="206">
        <v>80</v>
      </c>
      <c r="F230" s="207"/>
      <c r="G230" s="207"/>
      <c r="H230" s="208" t="s">
        <v>2798</v>
      </c>
      <c r="I230" s="208">
        <v>90</v>
      </c>
      <c r="J230" s="209">
        <v>91</v>
      </c>
      <c r="K230" s="209">
        <v>91</v>
      </c>
    </row>
    <row r="231" spans="3:11" x14ac:dyDescent="0.25">
      <c r="C231" s="222">
        <v>10821</v>
      </c>
      <c r="D231" s="206" t="s">
        <v>2784</v>
      </c>
      <c r="E231" s="206">
        <v>80</v>
      </c>
      <c r="F231" s="207"/>
      <c r="G231" s="207"/>
      <c r="H231" s="208" t="s">
        <v>2798</v>
      </c>
      <c r="I231" s="208">
        <v>90</v>
      </c>
      <c r="J231" s="209">
        <v>91</v>
      </c>
      <c r="K231" s="209">
        <v>91</v>
      </c>
    </row>
    <row r="232" spans="3:11" x14ac:dyDescent="0.25">
      <c r="C232" s="222">
        <v>10823</v>
      </c>
      <c r="D232" s="206" t="s">
        <v>2784</v>
      </c>
      <c r="E232" s="206">
        <v>80</v>
      </c>
      <c r="F232" s="207"/>
      <c r="G232" s="207"/>
      <c r="H232" s="208" t="s">
        <v>2798</v>
      </c>
      <c r="I232" s="208">
        <v>90</v>
      </c>
      <c r="J232" s="209">
        <v>91</v>
      </c>
      <c r="K232" s="209">
        <v>91</v>
      </c>
    </row>
    <row r="233" spans="3:11" x14ac:dyDescent="0.25">
      <c r="C233" s="222">
        <v>10905</v>
      </c>
      <c r="D233" s="206" t="s">
        <v>2784</v>
      </c>
      <c r="E233" s="206">
        <v>80</v>
      </c>
      <c r="F233" s="207"/>
      <c r="G233" s="207"/>
      <c r="H233" s="208" t="s">
        <v>2798</v>
      </c>
      <c r="I233" s="208">
        <v>90</v>
      </c>
      <c r="J233" s="209">
        <v>91</v>
      </c>
      <c r="K233" s="209">
        <v>91</v>
      </c>
    </row>
    <row r="234" spans="3:11" x14ac:dyDescent="0.25">
      <c r="C234" s="222">
        <v>10924</v>
      </c>
      <c r="D234" s="206" t="s">
        <v>2784</v>
      </c>
      <c r="E234" s="206">
        <v>80</v>
      </c>
      <c r="F234" s="207"/>
      <c r="G234" s="207"/>
      <c r="H234" s="208" t="s">
        <v>2790</v>
      </c>
      <c r="I234" s="208">
        <v>95</v>
      </c>
      <c r="J234" s="209">
        <v>96</v>
      </c>
      <c r="K234" s="209">
        <v>96</v>
      </c>
    </row>
    <row r="235" spans="3:11" x14ac:dyDescent="0.25">
      <c r="C235" s="222">
        <v>10926</v>
      </c>
      <c r="D235" s="206" t="s">
        <v>2784</v>
      </c>
      <c r="E235" s="206">
        <v>80</v>
      </c>
      <c r="F235" s="207"/>
      <c r="G235" s="207"/>
      <c r="H235" s="208" t="s">
        <v>2798</v>
      </c>
      <c r="I235" s="208">
        <v>95</v>
      </c>
      <c r="J235" s="209">
        <v>91</v>
      </c>
      <c r="K235" s="209">
        <v>91</v>
      </c>
    </row>
    <row r="236" spans="3:11" x14ac:dyDescent="0.25">
      <c r="C236" s="222">
        <v>10940</v>
      </c>
      <c r="D236" s="206" t="s">
        <v>2784</v>
      </c>
      <c r="E236" s="206">
        <v>80</v>
      </c>
      <c r="F236" s="207"/>
      <c r="G236" s="207"/>
      <c r="H236" s="208" t="s">
        <v>2790</v>
      </c>
      <c r="I236" s="208">
        <v>95</v>
      </c>
      <c r="J236" s="209">
        <v>96</v>
      </c>
      <c r="K236" s="209">
        <v>96</v>
      </c>
    </row>
    <row r="237" spans="3:11" x14ac:dyDescent="0.25">
      <c r="C237" s="222">
        <v>10956</v>
      </c>
      <c r="D237" s="206" t="s">
        <v>2784</v>
      </c>
      <c r="E237" s="206">
        <v>80</v>
      </c>
      <c r="F237" s="207"/>
      <c r="G237" s="207"/>
      <c r="H237" s="208" t="s">
        <v>2790</v>
      </c>
      <c r="I237" s="208">
        <v>95</v>
      </c>
      <c r="J237" s="209">
        <v>96</v>
      </c>
      <c r="K237" s="209">
        <v>96</v>
      </c>
    </row>
    <row r="238" spans="3:11" x14ac:dyDescent="0.25">
      <c r="C238" s="222">
        <v>10985</v>
      </c>
      <c r="D238" s="206" t="s">
        <v>2784</v>
      </c>
      <c r="E238" s="206">
        <v>80</v>
      </c>
      <c r="F238" s="207"/>
      <c r="G238" s="207"/>
      <c r="H238" s="208" t="s">
        <v>2790</v>
      </c>
      <c r="I238" s="208">
        <v>95</v>
      </c>
      <c r="J238" s="209">
        <v>96</v>
      </c>
      <c r="K238" s="209">
        <v>96</v>
      </c>
    </row>
    <row r="239" spans="3:11" x14ac:dyDescent="0.25">
      <c r="C239" s="222">
        <v>10986</v>
      </c>
      <c r="D239" s="206" t="s">
        <v>2775</v>
      </c>
      <c r="E239" s="206">
        <v>54</v>
      </c>
      <c r="F239" s="207" t="s">
        <v>2776</v>
      </c>
      <c r="G239" s="207">
        <v>69</v>
      </c>
      <c r="H239" s="208" t="s">
        <v>2777</v>
      </c>
      <c r="I239" s="208">
        <v>84</v>
      </c>
      <c r="J239" s="209">
        <v>85</v>
      </c>
      <c r="K239" s="209">
        <v>85</v>
      </c>
    </row>
    <row r="240" spans="3:11" x14ac:dyDescent="0.25">
      <c r="C240" s="222">
        <v>109111</v>
      </c>
      <c r="D240" s="206" t="s">
        <v>2784</v>
      </c>
      <c r="E240" s="206">
        <v>80</v>
      </c>
      <c r="F240" s="207"/>
      <c r="G240" s="207"/>
      <c r="H240" s="208" t="s">
        <v>2798</v>
      </c>
      <c r="I240" s="208">
        <v>90</v>
      </c>
      <c r="J240" s="209">
        <v>91</v>
      </c>
      <c r="K240" s="209">
        <v>91</v>
      </c>
    </row>
    <row r="241" spans="3:11" x14ac:dyDescent="0.25">
      <c r="C241" s="222">
        <v>11101</v>
      </c>
      <c r="D241" s="206" t="s">
        <v>2784</v>
      </c>
      <c r="E241" s="206">
        <v>80</v>
      </c>
      <c r="F241" s="207"/>
      <c r="G241" s="207"/>
      <c r="H241" s="208" t="s">
        <v>2798</v>
      </c>
      <c r="I241" s="208">
        <v>90</v>
      </c>
      <c r="J241" s="209">
        <v>91</v>
      </c>
      <c r="K241" s="209">
        <v>91</v>
      </c>
    </row>
    <row r="242" spans="3:11" x14ac:dyDescent="0.25">
      <c r="C242" s="222">
        <v>11102</v>
      </c>
      <c r="D242" s="206" t="s">
        <v>2784</v>
      </c>
      <c r="E242" s="206">
        <v>80</v>
      </c>
      <c r="F242" s="207"/>
      <c r="G242" s="207"/>
      <c r="H242" s="208" t="s">
        <v>2798</v>
      </c>
      <c r="I242" s="208">
        <v>90</v>
      </c>
      <c r="J242" s="209">
        <v>91</v>
      </c>
      <c r="K242" s="209">
        <v>91</v>
      </c>
    </row>
    <row r="243" spans="3:11" x14ac:dyDescent="0.25">
      <c r="C243" s="222">
        <v>11105</v>
      </c>
      <c r="D243" s="206" t="s">
        <v>2784</v>
      </c>
      <c r="E243" s="206">
        <v>80</v>
      </c>
      <c r="F243" s="207"/>
      <c r="G243" s="207"/>
      <c r="H243" s="208" t="s">
        <v>2821</v>
      </c>
      <c r="I243" s="208">
        <v>90</v>
      </c>
      <c r="J243" s="209">
        <v>97</v>
      </c>
      <c r="K243" s="209">
        <v>97</v>
      </c>
    </row>
    <row r="244" spans="3:11" x14ac:dyDescent="0.25">
      <c r="C244" s="222">
        <v>11107</v>
      </c>
      <c r="D244" s="206" t="s">
        <v>2784</v>
      </c>
      <c r="E244" s="206">
        <v>80</v>
      </c>
      <c r="F244" s="207"/>
      <c r="G244" s="207"/>
      <c r="H244" s="208" t="s">
        <v>2821</v>
      </c>
      <c r="I244" s="208">
        <v>90</v>
      </c>
      <c r="J244" s="209">
        <v>97</v>
      </c>
      <c r="K244" s="209">
        <v>97</v>
      </c>
    </row>
    <row r="245" spans="3:11" x14ac:dyDescent="0.25">
      <c r="C245" s="222">
        <v>11112</v>
      </c>
      <c r="D245" s="206" t="s">
        <v>2784</v>
      </c>
      <c r="E245" s="206">
        <v>80</v>
      </c>
      <c r="F245" s="207"/>
      <c r="G245" s="207"/>
      <c r="H245" s="208" t="s">
        <v>2798</v>
      </c>
      <c r="I245" s="208">
        <v>90</v>
      </c>
      <c r="J245" s="209">
        <v>91</v>
      </c>
      <c r="K245" s="209">
        <v>91</v>
      </c>
    </row>
    <row r="246" spans="3:11" x14ac:dyDescent="0.25">
      <c r="C246" s="222">
        <v>11115</v>
      </c>
      <c r="D246" s="206" t="s">
        <v>2784</v>
      </c>
      <c r="E246" s="206">
        <v>80</v>
      </c>
      <c r="F246" s="207"/>
      <c r="G246" s="207"/>
      <c r="H246" s="208" t="s">
        <v>2798</v>
      </c>
      <c r="I246" s="208">
        <v>90</v>
      </c>
      <c r="J246" s="209">
        <v>91</v>
      </c>
      <c r="K246" s="209">
        <v>91</v>
      </c>
    </row>
    <row r="247" spans="3:11" x14ac:dyDescent="0.25">
      <c r="C247" s="222">
        <v>11320</v>
      </c>
      <c r="D247" s="206" t="s">
        <v>2784</v>
      </c>
      <c r="E247" s="206">
        <v>80</v>
      </c>
      <c r="F247" s="207"/>
      <c r="G247" s="207"/>
      <c r="H247" s="208" t="s">
        <v>2798</v>
      </c>
      <c r="I247" s="208">
        <v>90</v>
      </c>
      <c r="J247" s="209">
        <v>91</v>
      </c>
      <c r="K247" s="209">
        <v>91</v>
      </c>
    </row>
    <row r="248" spans="3:11" x14ac:dyDescent="0.25">
      <c r="C248" s="222">
        <v>11321</v>
      </c>
      <c r="D248" s="206" t="s">
        <v>2784</v>
      </c>
      <c r="E248" s="206">
        <v>80</v>
      </c>
      <c r="F248" s="207"/>
      <c r="G248" s="207"/>
      <c r="H248" s="208" t="s">
        <v>2798</v>
      </c>
      <c r="I248" s="208">
        <v>90</v>
      </c>
      <c r="J248" s="209">
        <v>91</v>
      </c>
      <c r="K248" s="209">
        <v>91</v>
      </c>
    </row>
    <row r="249" spans="3:11" x14ac:dyDescent="0.25">
      <c r="C249" s="222">
        <v>11324</v>
      </c>
      <c r="D249" s="206" t="s">
        <v>2784</v>
      </c>
      <c r="E249" s="206">
        <v>80</v>
      </c>
      <c r="F249" s="207"/>
      <c r="G249" s="207"/>
      <c r="H249" s="208" t="s">
        <v>2798</v>
      </c>
      <c r="I249" s="208">
        <v>90</v>
      </c>
      <c r="J249" s="209">
        <v>91</v>
      </c>
      <c r="K249" s="209">
        <v>91</v>
      </c>
    </row>
    <row r="250" spans="3:11" x14ac:dyDescent="0.25">
      <c r="C250" s="222">
        <v>11412</v>
      </c>
      <c r="D250" s="206" t="s">
        <v>2781</v>
      </c>
      <c r="E250" s="206">
        <v>24</v>
      </c>
      <c r="F250" s="207" t="s">
        <v>2782</v>
      </c>
      <c r="G250" s="207">
        <v>49</v>
      </c>
      <c r="H250" s="208" t="s">
        <v>2792</v>
      </c>
      <c r="I250" s="208">
        <v>74</v>
      </c>
      <c r="J250" s="209">
        <v>75</v>
      </c>
      <c r="K250" s="209">
        <v>75</v>
      </c>
    </row>
    <row r="251" spans="3:11" x14ac:dyDescent="0.25">
      <c r="C251" s="222">
        <v>11513</v>
      </c>
      <c r="D251" s="206" t="s">
        <v>2784</v>
      </c>
      <c r="E251" s="206">
        <v>80</v>
      </c>
      <c r="F251" s="207"/>
      <c r="G251" s="207"/>
      <c r="H251" s="208" t="s">
        <v>2790</v>
      </c>
      <c r="I251" s="208">
        <v>95</v>
      </c>
      <c r="J251" s="209">
        <v>96</v>
      </c>
      <c r="K251" s="209">
        <v>96</v>
      </c>
    </row>
    <row r="252" spans="3:11" x14ac:dyDescent="0.25">
      <c r="C252" s="222">
        <v>11519</v>
      </c>
      <c r="D252" s="206" t="s">
        <v>2784</v>
      </c>
      <c r="E252" s="206">
        <v>80</v>
      </c>
      <c r="F252" s="207"/>
      <c r="G252" s="207"/>
      <c r="H252" s="208" t="s">
        <v>2790</v>
      </c>
      <c r="I252" s="208">
        <v>95</v>
      </c>
      <c r="J252" s="209">
        <v>96</v>
      </c>
      <c r="K252" s="209">
        <v>96</v>
      </c>
    </row>
    <row r="253" spans="3:11" x14ac:dyDescent="0.25">
      <c r="C253" s="222">
        <v>11524</v>
      </c>
      <c r="D253" s="206" t="s">
        <v>2784</v>
      </c>
      <c r="E253" s="206">
        <v>80</v>
      </c>
      <c r="F253" s="207"/>
      <c r="G253" s="207"/>
      <c r="H253" s="208" t="s">
        <v>2790</v>
      </c>
      <c r="I253" s="208">
        <v>95</v>
      </c>
      <c r="J253" s="209">
        <v>96</v>
      </c>
      <c r="K253" s="209">
        <v>96</v>
      </c>
    </row>
    <row r="254" spans="3:11" x14ac:dyDescent="0.25">
      <c r="C254" s="222">
        <v>11014</v>
      </c>
      <c r="D254" s="206" t="s">
        <v>2778</v>
      </c>
      <c r="E254" s="206">
        <v>49</v>
      </c>
      <c r="F254" s="207" t="s">
        <v>2779</v>
      </c>
      <c r="G254" s="207">
        <v>69</v>
      </c>
      <c r="H254" s="208" t="s">
        <v>2780</v>
      </c>
      <c r="I254" s="208">
        <v>94</v>
      </c>
      <c r="J254" s="209">
        <v>95</v>
      </c>
      <c r="K254" s="209">
        <v>95</v>
      </c>
    </row>
    <row r="255" spans="3:11" x14ac:dyDescent="0.25">
      <c r="C255" s="222">
        <v>11018</v>
      </c>
      <c r="D255" s="206" t="s">
        <v>2778</v>
      </c>
      <c r="E255" s="206">
        <v>49</v>
      </c>
      <c r="F255" s="207" t="s">
        <v>2779</v>
      </c>
      <c r="G255" s="207">
        <v>69</v>
      </c>
      <c r="H255" s="208" t="s">
        <v>2780</v>
      </c>
      <c r="I255" s="208">
        <v>94</v>
      </c>
      <c r="J255" s="209">
        <v>95</v>
      </c>
      <c r="K255" s="209">
        <v>95</v>
      </c>
    </row>
    <row r="256" spans="3:11" x14ac:dyDescent="0.25">
      <c r="C256" s="222">
        <v>11019</v>
      </c>
      <c r="D256" s="206" t="s">
        <v>2778</v>
      </c>
      <c r="E256" s="206">
        <v>49</v>
      </c>
      <c r="F256" s="207" t="s">
        <v>2779</v>
      </c>
      <c r="G256" s="207">
        <v>69</v>
      </c>
      <c r="H256" s="208" t="s">
        <v>2780</v>
      </c>
      <c r="I256" s="208">
        <v>94</v>
      </c>
      <c r="J256" s="209">
        <v>95</v>
      </c>
      <c r="K256" s="209">
        <v>95</v>
      </c>
    </row>
    <row r="257" spans="3:11" x14ac:dyDescent="0.25">
      <c r="C257" s="222">
        <v>11020</v>
      </c>
      <c r="D257" s="206" t="s">
        <v>2778</v>
      </c>
      <c r="E257" s="206">
        <v>49</v>
      </c>
      <c r="F257" s="207" t="s">
        <v>2779</v>
      </c>
      <c r="G257" s="207">
        <v>69</v>
      </c>
      <c r="H257" s="208" t="s">
        <v>2780</v>
      </c>
      <c r="I257" s="208">
        <v>94</v>
      </c>
      <c r="J257" s="209">
        <v>95</v>
      </c>
      <c r="K257" s="209">
        <v>95</v>
      </c>
    </row>
    <row r="258" spans="3:11" x14ac:dyDescent="0.25">
      <c r="C258" s="222">
        <v>11021</v>
      </c>
      <c r="D258" s="206" t="s">
        <v>2778</v>
      </c>
      <c r="E258" s="206">
        <v>49</v>
      </c>
      <c r="F258" s="207" t="s">
        <v>2779</v>
      </c>
      <c r="G258" s="207">
        <v>69</v>
      </c>
      <c r="H258" s="208" t="s">
        <v>2780</v>
      </c>
      <c r="I258" s="208">
        <v>94</v>
      </c>
      <c r="J258" s="209">
        <v>95</v>
      </c>
      <c r="K258" s="209">
        <v>95</v>
      </c>
    </row>
    <row r="259" spans="3:11" x14ac:dyDescent="0.25">
      <c r="C259" s="222">
        <v>11023</v>
      </c>
      <c r="D259" s="206" t="s">
        <v>2778</v>
      </c>
      <c r="E259" s="206">
        <v>49</v>
      </c>
      <c r="F259" s="207" t="s">
        <v>2779</v>
      </c>
      <c r="G259" s="207">
        <v>69</v>
      </c>
      <c r="H259" s="208" t="s">
        <v>2780</v>
      </c>
      <c r="I259" s="208">
        <v>94</v>
      </c>
      <c r="J259" s="209">
        <v>95</v>
      </c>
      <c r="K259" s="209">
        <v>95</v>
      </c>
    </row>
    <row r="260" spans="3:11" x14ac:dyDescent="0.25">
      <c r="C260" s="222">
        <v>11024</v>
      </c>
      <c r="D260" s="206" t="s">
        <v>2778</v>
      </c>
      <c r="E260" s="206">
        <v>49</v>
      </c>
      <c r="F260" s="207" t="s">
        <v>2779</v>
      </c>
      <c r="G260" s="207">
        <v>69</v>
      </c>
      <c r="H260" s="208" t="s">
        <v>2780</v>
      </c>
      <c r="I260" s="208">
        <v>94</v>
      </c>
      <c r="J260" s="209">
        <v>95</v>
      </c>
      <c r="K260" s="209">
        <v>95</v>
      </c>
    </row>
    <row r="261" spans="3:11" x14ac:dyDescent="0.25">
      <c r="C261" s="222">
        <v>11025</v>
      </c>
      <c r="D261" s="206" t="s">
        <v>2778</v>
      </c>
      <c r="E261" s="206">
        <v>49</v>
      </c>
      <c r="F261" s="207" t="s">
        <v>2779</v>
      </c>
      <c r="G261" s="207">
        <v>69</v>
      </c>
      <c r="H261" s="208" t="s">
        <v>2780</v>
      </c>
      <c r="I261" s="208">
        <v>94</v>
      </c>
      <c r="J261" s="209">
        <v>95</v>
      </c>
      <c r="K261" s="209">
        <v>95</v>
      </c>
    </row>
    <row r="262" spans="3:11" x14ac:dyDescent="0.25">
      <c r="C262" s="222">
        <v>11026</v>
      </c>
      <c r="D262" s="206" t="s">
        <v>2778</v>
      </c>
      <c r="E262" s="206">
        <v>49</v>
      </c>
      <c r="F262" s="207" t="s">
        <v>2779</v>
      </c>
      <c r="G262" s="207">
        <v>69</v>
      </c>
      <c r="H262" s="208" t="s">
        <v>2780</v>
      </c>
      <c r="I262" s="208">
        <v>94</v>
      </c>
      <c r="J262" s="209">
        <v>95</v>
      </c>
      <c r="K262" s="209">
        <v>95</v>
      </c>
    </row>
    <row r="263" spans="3:11" x14ac:dyDescent="0.25">
      <c r="C263" s="222">
        <v>11027</v>
      </c>
      <c r="D263" s="206" t="s">
        <v>2778</v>
      </c>
      <c r="E263" s="206">
        <v>49</v>
      </c>
      <c r="F263" s="207" t="s">
        <v>2779</v>
      </c>
      <c r="G263" s="207">
        <v>69</v>
      </c>
      <c r="H263" s="208" t="s">
        <v>2780</v>
      </c>
      <c r="I263" s="208">
        <v>94</v>
      </c>
      <c r="J263" s="209">
        <v>95</v>
      </c>
      <c r="K263" s="209">
        <v>95</v>
      </c>
    </row>
    <row r="264" spans="3:11" x14ac:dyDescent="0.25">
      <c r="C264" s="222">
        <v>11028</v>
      </c>
      <c r="D264" s="206" t="s">
        <v>2778</v>
      </c>
      <c r="E264" s="206">
        <v>49</v>
      </c>
      <c r="F264" s="207" t="s">
        <v>2779</v>
      </c>
      <c r="G264" s="207">
        <v>69</v>
      </c>
      <c r="H264" s="208" t="s">
        <v>2780</v>
      </c>
      <c r="I264" s="208">
        <v>94</v>
      </c>
      <c r="J264" s="209">
        <v>95</v>
      </c>
      <c r="K264" s="209">
        <v>95</v>
      </c>
    </row>
    <row r="265" spans="3:11" x14ac:dyDescent="0.25">
      <c r="C265" s="222">
        <v>11029</v>
      </c>
      <c r="D265" s="206" t="s">
        <v>2778</v>
      </c>
      <c r="E265" s="206">
        <v>49</v>
      </c>
      <c r="F265" s="207" t="s">
        <v>2779</v>
      </c>
      <c r="G265" s="207">
        <v>69</v>
      </c>
      <c r="H265" s="208" t="s">
        <v>2780</v>
      </c>
      <c r="I265" s="208">
        <v>94</v>
      </c>
      <c r="J265" s="209">
        <v>95</v>
      </c>
      <c r="K265" s="209">
        <v>95</v>
      </c>
    </row>
    <row r="266" spans="3:11" x14ac:dyDescent="0.25">
      <c r="C266" s="222">
        <v>11030</v>
      </c>
      <c r="D266" s="206" t="s">
        <v>2778</v>
      </c>
      <c r="E266" s="206">
        <v>49</v>
      </c>
      <c r="F266" s="207" t="s">
        <v>2779</v>
      </c>
      <c r="G266" s="207">
        <v>69</v>
      </c>
      <c r="H266" s="208" t="s">
        <v>2780</v>
      </c>
      <c r="I266" s="208">
        <v>94</v>
      </c>
      <c r="J266" s="209">
        <v>95</v>
      </c>
      <c r="K266" s="209">
        <v>95</v>
      </c>
    </row>
    <row r="267" spans="3:11" x14ac:dyDescent="0.25">
      <c r="C267" s="222">
        <v>11031</v>
      </c>
      <c r="D267" s="206" t="s">
        <v>2778</v>
      </c>
      <c r="E267" s="206">
        <v>49</v>
      </c>
      <c r="F267" s="207" t="s">
        <v>2779</v>
      </c>
      <c r="G267" s="207">
        <v>69</v>
      </c>
      <c r="H267" s="208" t="s">
        <v>2780</v>
      </c>
      <c r="I267" s="208">
        <v>94</v>
      </c>
      <c r="J267" s="209">
        <v>95</v>
      </c>
      <c r="K267" s="209">
        <v>95</v>
      </c>
    </row>
    <row r="268" spans="3:11" x14ac:dyDescent="0.25">
      <c r="C268" s="222">
        <v>11033</v>
      </c>
      <c r="D268" s="206" t="s">
        <v>2778</v>
      </c>
      <c r="E268" s="206">
        <v>49</v>
      </c>
      <c r="F268" s="207" t="s">
        <v>2779</v>
      </c>
      <c r="G268" s="207">
        <v>69</v>
      </c>
      <c r="H268" s="208" t="s">
        <v>2780</v>
      </c>
      <c r="I268" s="208">
        <v>94</v>
      </c>
      <c r="J268" s="209">
        <v>95</v>
      </c>
      <c r="K268" s="209">
        <v>95</v>
      </c>
    </row>
    <row r="269" spans="3:11" x14ac:dyDescent="0.25">
      <c r="C269" s="222">
        <v>11035</v>
      </c>
      <c r="D269" s="206" t="s">
        <v>2778</v>
      </c>
      <c r="E269" s="206">
        <v>49</v>
      </c>
      <c r="F269" s="207" t="s">
        <v>2779</v>
      </c>
      <c r="G269" s="207">
        <v>69</v>
      </c>
      <c r="H269" s="208" t="s">
        <v>2780</v>
      </c>
      <c r="I269" s="208">
        <v>94</v>
      </c>
      <c r="J269" s="209">
        <v>95</v>
      </c>
      <c r="K269" s="209">
        <v>95</v>
      </c>
    </row>
    <row r="270" spans="3:11" x14ac:dyDescent="0.25">
      <c r="C270" s="222">
        <v>11036</v>
      </c>
      <c r="D270" s="206" t="s">
        <v>2778</v>
      </c>
      <c r="E270" s="206">
        <v>49</v>
      </c>
      <c r="F270" s="207" t="s">
        <v>2779</v>
      </c>
      <c r="G270" s="207">
        <v>69</v>
      </c>
      <c r="H270" s="208" t="s">
        <v>2780</v>
      </c>
      <c r="I270" s="208">
        <v>94</v>
      </c>
      <c r="J270" s="209">
        <v>95</v>
      </c>
      <c r="K270" s="209">
        <v>95</v>
      </c>
    </row>
    <row r="271" spans="3:11" x14ac:dyDescent="0.25">
      <c r="C271" s="222">
        <v>11037</v>
      </c>
      <c r="D271" s="206" t="s">
        <v>2778</v>
      </c>
      <c r="E271" s="206">
        <v>49</v>
      </c>
      <c r="F271" s="207" t="s">
        <v>2779</v>
      </c>
      <c r="G271" s="207">
        <v>69</v>
      </c>
      <c r="H271" s="208" t="s">
        <v>2780</v>
      </c>
      <c r="I271" s="208">
        <v>94</v>
      </c>
      <c r="J271" s="209">
        <v>95</v>
      </c>
      <c r="K271" s="209">
        <v>95</v>
      </c>
    </row>
    <row r="272" spans="3:11" x14ac:dyDescent="0.25">
      <c r="C272" s="222">
        <v>11042</v>
      </c>
      <c r="D272" s="206" t="s">
        <v>2778</v>
      </c>
      <c r="E272" s="206">
        <v>49</v>
      </c>
      <c r="F272" s="207" t="s">
        <v>2779</v>
      </c>
      <c r="G272" s="207">
        <v>69</v>
      </c>
      <c r="H272" s="208" t="s">
        <v>2780</v>
      </c>
      <c r="I272" s="208">
        <v>94</v>
      </c>
      <c r="J272" s="209">
        <v>95</v>
      </c>
      <c r="K272" s="209">
        <v>95</v>
      </c>
    </row>
    <row r="273" spans="3:11" x14ac:dyDescent="0.25">
      <c r="C273" s="222">
        <v>10308</v>
      </c>
      <c r="D273" s="206" t="s">
        <v>2786</v>
      </c>
      <c r="E273" s="206">
        <v>69</v>
      </c>
      <c r="F273" s="207" t="s">
        <v>2794</v>
      </c>
      <c r="G273" s="207">
        <v>79</v>
      </c>
      <c r="H273" s="208" t="s">
        <v>2803</v>
      </c>
      <c r="I273" s="208">
        <v>89</v>
      </c>
      <c r="J273" s="209">
        <v>90</v>
      </c>
      <c r="K273" s="209">
        <v>90</v>
      </c>
    </row>
    <row r="274" spans="3:11" x14ac:dyDescent="0.25">
      <c r="C274" s="222">
        <v>10126</v>
      </c>
      <c r="D274" s="206"/>
      <c r="E274" s="206"/>
      <c r="F274" s="207" t="s">
        <v>2784</v>
      </c>
      <c r="G274" s="207">
        <v>80</v>
      </c>
      <c r="H274" s="208" t="s">
        <v>2790</v>
      </c>
      <c r="I274" s="208">
        <v>95</v>
      </c>
      <c r="J274" s="209">
        <v>96</v>
      </c>
      <c r="K274" s="209">
        <v>96</v>
      </c>
    </row>
    <row r="275" spans="3:11" x14ac:dyDescent="0.25">
      <c r="C275" s="222">
        <v>10125</v>
      </c>
      <c r="D275" s="206" t="s">
        <v>2786</v>
      </c>
      <c r="E275" s="206">
        <v>69</v>
      </c>
      <c r="F275" s="207" t="s">
        <v>2794</v>
      </c>
      <c r="G275" s="207">
        <v>79</v>
      </c>
      <c r="H275" s="208" t="s">
        <v>2803</v>
      </c>
      <c r="I275" s="208">
        <v>89</v>
      </c>
      <c r="J275" s="209">
        <v>90</v>
      </c>
      <c r="K275" s="209">
        <v>90</v>
      </c>
    </row>
    <row r="276" spans="3:11" x14ac:dyDescent="0.25">
      <c r="C276" s="222">
        <v>10110</v>
      </c>
      <c r="D276" s="206" t="s">
        <v>2791</v>
      </c>
      <c r="E276" s="206">
        <v>79</v>
      </c>
      <c r="F276" s="207"/>
      <c r="G276" s="207"/>
      <c r="H276" s="208" t="s">
        <v>2817</v>
      </c>
      <c r="I276" s="208">
        <v>90</v>
      </c>
      <c r="J276" s="209">
        <v>91</v>
      </c>
      <c r="K276" s="209">
        <v>91</v>
      </c>
    </row>
    <row r="277" spans="3:11" x14ac:dyDescent="0.25">
      <c r="C277" s="222">
        <v>10402</v>
      </c>
      <c r="D277" s="206" t="s">
        <v>2822</v>
      </c>
      <c r="E277" s="206">
        <v>60</v>
      </c>
      <c r="F277" s="207" t="s">
        <v>2773</v>
      </c>
      <c r="G277" s="207">
        <v>74</v>
      </c>
      <c r="H277" s="208" t="s">
        <v>2774</v>
      </c>
      <c r="I277" s="208">
        <v>89</v>
      </c>
      <c r="J277" s="209">
        <v>90</v>
      </c>
      <c r="K277" s="209">
        <v>90</v>
      </c>
    </row>
    <row r="278" spans="3:11" x14ac:dyDescent="0.25">
      <c r="C278" s="222">
        <v>10403</v>
      </c>
      <c r="D278" s="206" t="s">
        <v>2822</v>
      </c>
      <c r="E278" s="206">
        <v>60</v>
      </c>
      <c r="F278" s="207" t="s">
        <v>2773</v>
      </c>
      <c r="G278" s="207">
        <v>74</v>
      </c>
      <c r="H278" s="208" t="s">
        <v>2774</v>
      </c>
      <c r="I278" s="208">
        <v>89</v>
      </c>
      <c r="J278" s="209">
        <v>90</v>
      </c>
      <c r="K278" s="209">
        <v>90</v>
      </c>
    </row>
    <row r="279" spans="3:11" x14ac:dyDescent="0.25">
      <c r="C279" s="222">
        <v>10405</v>
      </c>
      <c r="D279" s="206" t="s">
        <v>2784</v>
      </c>
      <c r="E279" s="206">
        <v>80</v>
      </c>
      <c r="F279" s="207"/>
      <c r="G279" s="207"/>
      <c r="H279" s="208" t="s">
        <v>2790</v>
      </c>
      <c r="I279" s="208">
        <v>95</v>
      </c>
      <c r="J279" s="209">
        <v>96</v>
      </c>
      <c r="K279" s="209">
        <v>96</v>
      </c>
    </row>
    <row r="280" spans="3:11" x14ac:dyDescent="0.25">
      <c r="C280" s="222">
        <v>10406</v>
      </c>
      <c r="D280" s="206" t="s">
        <v>2772</v>
      </c>
      <c r="E280" s="206">
        <v>59</v>
      </c>
      <c r="F280" s="207" t="s">
        <v>2773</v>
      </c>
      <c r="G280" s="207">
        <v>74</v>
      </c>
      <c r="H280" s="208" t="s">
        <v>2774</v>
      </c>
      <c r="I280" s="208">
        <v>89</v>
      </c>
      <c r="J280" s="209">
        <v>90</v>
      </c>
      <c r="K280" s="209">
        <v>90</v>
      </c>
    </row>
    <row r="281" spans="3:11" x14ac:dyDescent="0.25">
      <c r="C281" s="222">
        <v>10121</v>
      </c>
      <c r="D281" s="206"/>
      <c r="E281" s="206"/>
      <c r="F281" s="207" t="s">
        <v>2784</v>
      </c>
      <c r="G281" s="207">
        <v>80</v>
      </c>
      <c r="H281" s="208" t="s">
        <v>2790</v>
      </c>
      <c r="I281" s="208">
        <v>95</v>
      </c>
      <c r="J281" s="209">
        <v>96</v>
      </c>
      <c r="K281" s="209">
        <v>96</v>
      </c>
    </row>
    <row r="282" spans="3:11" x14ac:dyDescent="0.25">
      <c r="C282" s="222">
        <v>11412</v>
      </c>
      <c r="D282" s="206" t="s">
        <v>2784</v>
      </c>
      <c r="E282" s="206">
        <v>80</v>
      </c>
      <c r="F282" s="207"/>
      <c r="G282" s="207"/>
      <c r="H282" s="208" t="s">
        <v>2790</v>
      </c>
      <c r="I282" s="208">
        <v>95</v>
      </c>
      <c r="J282" s="209">
        <v>96</v>
      </c>
      <c r="K282" s="209">
        <v>96</v>
      </c>
    </row>
    <row r="283" spans="3:11" x14ac:dyDescent="0.25">
      <c r="C283" s="222">
        <v>11304</v>
      </c>
      <c r="D283" s="206" t="s">
        <v>2784</v>
      </c>
      <c r="E283" s="206">
        <v>80</v>
      </c>
      <c r="F283" s="207"/>
      <c r="G283" s="207"/>
      <c r="H283" s="208" t="s">
        <v>2790</v>
      </c>
      <c r="I283" s="208">
        <v>95</v>
      </c>
      <c r="J283" s="209">
        <v>96</v>
      </c>
      <c r="K283" s="209">
        <v>96</v>
      </c>
    </row>
    <row r="284" spans="3:11" x14ac:dyDescent="0.25">
      <c r="C284" s="222">
        <v>11406</v>
      </c>
      <c r="D284" s="206" t="s">
        <v>2784</v>
      </c>
      <c r="E284" s="206">
        <v>80</v>
      </c>
      <c r="F284" s="207"/>
      <c r="G284" s="207"/>
      <c r="H284" s="208" t="s">
        <v>2821</v>
      </c>
      <c r="I284" s="208">
        <v>96</v>
      </c>
      <c r="J284" s="209">
        <v>97</v>
      </c>
      <c r="K284" s="209">
        <v>97</v>
      </c>
    </row>
    <row r="285" spans="3:11" x14ac:dyDescent="0.25">
      <c r="C285" s="222">
        <v>10702</v>
      </c>
      <c r="D285" s="206" t="s">
        <v>2784</v>
      </c>
      <c r="E285" s="206">
        <v>80</v>
      </c>
      <c r="F285" s="207"/>
      <c r="G285" s="207"/>
      <c r="H285" s="208" t="s">
        <v>2798</v>
      </c>
      <c r="I285" s="208">
        <v>90</v>
      </c>
      <c r="J285" s="209">
        <v>91</v>
      </c>
      <c r="K285" s="209">
        <v>91</v>
      </c>
    </row>
    <row r="286" spans="3:11" x14ac:dyDescent="0.25">
      <c r="C286" s="222">
        <v>10706</v>
      </c>
      <c r="D286" s="206" t="s">
        <v>2784</v>
      </c>
      <c r="E286" s="206">
        <v>80</v>
      </c>
      <c r="F286" s="207"/>
      <c r="G286" s="207"/>
      <c r="H286" s="208" t="s">
        <v>2798</v>
      </c>
      <c r="I286" s="208">
        <v>90</v>
      </c>
      <c r="J286" s="209">
        <v>91</v>
      </c>
      <c r="K286" s="209">
        <v>91</v>
      </c>
    </row>
    <row r="287" spans="3:11" x14ac:dyDescent="0.25">
      <c r="C287" s="222">
        <v>10426</v>
      </c>
      <c r="D287" s="206" t="s">
        <v>2784</v>
      </c>
      <c r="E287" s="206">
        <v>80</v>
      </c>
      <c r="F287" s="207"/>
      <c r="G287" s="207"/>
      <c r="H287" s="208" t="s">
        <v>2790</v>
      </c>
      <c r="I287" s="208">
        <v>95</v>
      </c>
      <c r="J287" s="209">
        <v>96</v>
      </c>
      <c r="K287" s="209">
        <v>96</v>
      </c>
    </row>
    <row r="288" spans="3:11" x14ac:dyDescent="0.25">
      <c r="C288" s="222">
        <v>10918</v>
      </c>
      <c r="D288" s="206" t="s">
        <v>2781</v>
      </c>
      <c r="E288" s="206">
        <v>24</v>
      </c>
      <c r="F288" s="207" t="s">
        <v>2782</v>
      </c>
      <c r="G288" s="207">
        <v>49</v>
      </c>
      <c r="H288" s="208" t="s">
        <v>2792</v>
      </c>
      <c r="I288" s="208">
        <v>74</v>
      </c>
      <c r="J288" s="209">
        <v>75</v>
      </c>
      <c r="K288" s="209">
        <v>75</v>
      </c>
    </row>
    <row r="289" spans="3:11" x14ac:dyDescent="0.25">
      <c r="C289" s="222">
        <v>10312</v>
      </c>
      <c r="D289" s="206" t="s">
        <v>2775</v>
      </c>
      <c r="E289" s="206">
        <v>54</v>
      </c>
      <c r="F289" s="207" t="s">
        <v>2776</v>
      </c>
      <c r="G289" s="207">
        <v>69</v>
      </c>
      <c r="H289" s="208" t="s">
        <v>2777</v>
      </c>
      <c r="I289" s="208">
        <v>84</v>
      </c>
      <c r="J289" s="209">
        <v>85</v>
      </c>
      <c r="K289" s="209">
        <v>85</v>
      </c>
    </row>
    <row r="290" spans="3:11" x14ac:dyDescent="0.25">
      <c r="C290" s="222">
        <v>10135</v>
      </c>
      <c r="D290" s="206" t="s">
        <v>2823</v>
      </c>
      <c r="E290" s="206">
        <v>75</v>
      </c>
      <c r="F290" s="207" t="s">
        <v>2824</v>
      </c>
      <c r="G290" s="207">
        <v>79</v>
      </c>
      <c r="H290" s="208" t="s">
        <v>2817</v>
      </c>
      <c r="I290" s="208">
        <v>90</v>
      </c>
      <c r="J290" s="209">
        <v>91</v>
      </c>
      <c r="K290" s="209">
        <v>91</v>
      </c>
    </row>
    <row r="291" spans="3:11" x14ac:dyDescent="0.25">
      <c r="C291" s="222">
        <v>10104</v>
      </c>
      <c r="D291" s="206" t="s">
        <v>2795</v>
      </c>
      <c r="E291" s="206">
        <v>50</v>
      </c>
      <c r="F291" s="207" t="s">
        <v>2815</v>
      </c>
      <c r="G291" s="207">
        <v>80</v>
      </c>
      <c r="H291" s="208" t="s">
        <v>2798</v>
      </c>
      <c r="I291" s="208">
        <v>90</v>
      </c>
      <c r="J291" s="209">
        <v>91</v>
      </c>
      <c r="K291" s="209">
        <v>91</v>
      </c>
    </row>
    <row r="292" spans="3:11" x14ac:dyDescent="0.25">
      <c r="C292" s="222">
        <v>10137</v>
      </c>
      <c r="D292" s="206" t="s">
        <v>2795</v>
      </c>
      <c r="E292" s="206">
        <v>50</v>
      </c>
      <c r="F292" s="207" t="s">
        <v>2815</v>
      </c>
      <c r="G292" s="207">
        <v>80</v>
      </c>
      <c r="H292" s="208" t="s">
        <v>2790</v>
      </c>
      <c r="I292" s="208">
        <v>95</v>
      </c>
      <c r="J292" s="209">
        <v>96</v>
      </c>
      <c r="K292" s="209">
        <v>96</v>
      </c>
    </row>
    <row r="293" spans="3:11" x14ac:dyDescent="0.25">
      <c r="C293" s="217"/>
    </row>
    <row r="294" spans="3:11" x14ac:dyDescent="0.25">
      <c r="C294" s="222">
        <v>10110</v>
      </c>
      <c r="D294" s="206" t="s">
        <v>2784</v>
      </c>
      <c r="E294" s="206">
        <v>80</v>
      </c>
      <c r="F294" s="207"/>
      <c r="G294" s="207"/>
      <c r="H294" s="208" t="s">
        <v>2790</v>
      </c>
      <c r="I294" s="208">
        <v>95</v>
      </c>
      <c r="J294" s="209">
        <v>96</v>
      </c>
      <c r="K294" s="209">
        <v>96</v>
      </c>
    </row>
    <row r="295" spans="3:11" x14ac:dyDescent="0.25">
      <c r="C295" s="222">
        <v>10120</v>
      </c>
      <c r="D295" s="206" t="s">
        <v>2786</v>
      </c>
      <c r="E295" s="206">
        <v>69</v>
      </c>
      <c r="F295" s="207" t="s">
        <v>2794</v>
      </c>
      <c r="G295" s="207">
        <v>79</v>
      </c>
      <c r="H295" s="208" t="s">
        <v>2803</v>
      </c>
      <c r="I295" s="208">
        <v>89</v>
      </c>
      <c r="J295" s="209">
        <v>90</v>
      </c>
      <c r="K295" s="209">
        <v>90</v>
      </c>
    </row>
    <row r="296" spans="3:11" x14ac:dyDescent="0.25">
      <c r="C296" s="222">
        <v>10125</v>
      </c>
      <c r="D296" s="206" t="s">
        <v>2786</v>
      </c>
      <c r="E296" s="206">
        <v>69</v>
      </c>
      <c r="F296" s="207" t="s">
        <v>2794</v>
      </c>
      <c r="G296" s="207">
        <v>79</v>
      </c>
      <c r="H296" s="208" t="s">
        <v>2803</v>
      </c>
      <c r="I296" s="208">
        <v>89</v>
      </c>
      <c r="J296" s="209">
        <v>90</v>
      </c>
      <c r="K296" s="209">
        <v>90</v>
      </c>
    </row>
    <row r="297" spans="3:11" x14ac:dyDescent="0.25">
      <c r="C297" s="222">
        <v>10126</v>
      </c>
      <c r="D297" s="206" t="s">
        <v>2786</v>
      </c>
      <c r="E297" s="206">
        <v>69</v>
      </c>
      <c r="F297" s="207" t="s">
        <v>2794</v>
      </c>
      <c r="G297" s="207">
        <v>79</v>
      </c>
      <c r="H297" s="208" t="s">
        <v>2803</v>
      </c>
      <c r="I297" s="208">
        <v>89</v>
      </c>
      <c r="J297" s="209">
        <v>90</v>
      </c>
      <c r="K297" s="209">
        <v>90</v>
      </c>
    </row>
    <row r="298" spans="3:11" x14ac:dyDescent="0.25">
      <c r="C298" s="222">
        <v>10130</v>
      </c>
      <c r="D298" s="206" t="s">
        <v>2786</v>
      </c>
      <c r="E298" s="206">
        <v>69</v>
      </c>
      <c r="F298" s="207" t="s">
        <v>2794</v>
      </c>
      <c r="G298" s="207">
        <v>79</v>
      </c>
      <c r="H298" s="208" t="s">
        <v>2803</v>
      </c>
      <c r="I298" s="208">
        <v>89</v>
      </c>
      <c r="J298" s="209">
        <v>90</v>
      </c>
      <c r="K298" s="209">
        <v>90</v>
      </c>
    </row>
    <row r="299" spans="3:11" x14ac:dyDescent="0.25">
      <c r="C299" s="222">
        <v>10201</v>
      </c>
      <c r="D299" s="206" t="s">
        <v>2772</v>
      </c>
      <c r="E299" s="206">
        <v>59</v>
      </c>
      <c r="F299" s="207" t="s">
        <v>2773</v>
      </c>
      <c r="G299" s="207">
        <v>74</v>
      </c>
      <c r="H299" s="208" t="s">
        <v>2774</v>
      </c>
      <c r="I299" s="208">
        <v>89</v>
      </c>
      <c r="J299" s="209">
        <v>90</v>
      </c>
      <c r="K299" s="209">
        <v>90</v>
      </c>
    </row>
    <row r="300" spans="3:11" x14ac:dyDescent="0.25">
      <c r="C300" s="222">
        <v>10204</v>
      </c>
      <c r="D300" s="206" t="s">
        <v>2772</v>
      </c>
      <c r="E300" s="206">
        <v>59</v>
      </c>
      <c r="F300" s="207" t="s">
        <v>2773</v>
      </c>
      <c r="G300" s="207">
        <v>74</v>
      </c>
      <c r="H300" s="208" t="s">
        <v>2774</v>
      </c>
      <c r="I300" s="208">
        <v>89</v>
      </c>
      <c r="J300" s="209">
        <v>90</v>
      </c>
      <c r="K300" s="209">
        <v>90</v>
      </c>
    </row>
    <row r="301" spans="3:11" x14ac:dyDescent="0.25">
      <c r="C301" s="222">
        <v>10306</v>
      </c>
      <c r="D301" s="206" t="s">
        <v>2775</v>
      </c>
      <c r="E301" s="206">
        <v>54</v>
      </c>
      <c r="F301" s="207" t="s">
        <v>2776</v>
      </c>
      <c r="G301" s="207">
        <v>70</v>
      </c>
      <c r="H301" s="208" t="s">
        <v>2777</v>
      </c>
      <c r="I301" s="208">
        <v>84</v>
      </c>
      <c r="J301" s="209">
        <v>85</v>
      </c>
      <c r="K301" s="209">
        <v>85</v>
      </c>
    </row>
    <row r="302" spans="3:11" x14ac:dyDescent="0.25">
      <c r="C302" s="222">
        <v>10401</v>
      </c>
      <c r="D302" s="206" t="s">
        <v>2772</v>
      </c>
      <c r="E302" s="206">
        <v>59</v>
      </c>
      <c r="F302" s="207" t="s">
        <v>2773</v>
      </c>
      <c r="G302" s="207">
        <v>74</v>
      </c>
      <c r="H302" s="208" t="s">
        <v>2774</v>
      </c>
      <c r="I302" s="208">
        <v>89</v>
      </c>
      <c r="J302" s="209">
        <v>90</v>
      </c>
      <c r="K302" s="209">
        <v>90</v>
      </c>
    </row>
    <row r="303" spans="3:11" x14ac:dyDescent="0.25">
      <c r="C303" s="222">
        <v>10402</v>
      </c>
      <c r="D303" s="206" t="s">
        <v>2772</v>
      </c>
      <c r="E303" s="206">
        <v>59</v>
      </c>
      <c r="F303" s="207" t="s">
        <v>2773</v>
      </c>
      <c r="G303" s="207">
        <v>74</v>
      </c>
      <c r="H303" s="208" t="s">
        <v>2774</v>
      </c>
      <c r="I303" s="208">
        <v>89</v>
      </c>
      <c r="J303" s="209">
        <v>90</v>
      </c>
      <c r="K303" s="209">
        <v>90</v>
      </c>
    </row>
    <row r="304" spans="3:11" x14ac:dyDescent="0.25">
      <c r="C304" s="222">
        <v>10403</v>
      </c>
      <c r="D304" s="206" t="s">
        <v>2772</v>
      </c>
      <c r="E304" s="206">
        <v>59</v>
      </c>
      <c r="F304" s="207" t="s">
        <v>2773</v>
      </c>
      <c r="G304" s="207">
        <v>74</v>
      </c>
      <c r="H304" s="208" t="s">
        <v>2774</v>
      </c>
      <c r="I304" s="208">
        <v>89</v>
      </c>
      <c r="J304" s="209">
        <v>90</v>
      </c>
      <c r="K304" s="209">
        <v>90</v>
      </c>
    </row>
    <row r="305" spans="3:11" x14ac:dyDescent="0.25">
      <c r="C305" s="222">
        <v>10406</v>
      </c>
      <c r="D305" s="206" t="s">
        <v>2772</v>
      </c>
      <c r="E305" s="206">
        <v>59</v>
      </c>
      <c r="F305" s="207" t="s">
        <v>2773</v>
      </c>
      <c r="G305" s="207">
        <v>74</v>
      </c>
      <c r="H305" s="208" t="s">
        <v>2774</v>
      </c>
      <c r="I305" s="208">
        <v>89</v>
      </c>
      <c r="J305" s="209">
        <v>90</v>
      </c>
      <c r="K305" s="209">
        <v>90</v>
      </c>
    </row>
    <row r="306" spans="3:11" x14ac:dyDescent="0.25">
      <c r="C306" s="222">
        <v>10541</v>
      </c>
      <c r="D306" s="206" t="s">
        <v>2772</v>
      </c>
      <c r="E306" s="206">
        <v>59</v>
      </c>
      <c r="F306" s="207" t="s">
        <v>2773</v>
      </c>
      <c r="G306" s="207">
        <v>74</v>
      </c>
      <c r="H306" s="208" t="s">
        <v>2774</v>
      </c>
      <c r="I306" s="208">
        <v>89</v>
      </c>
      <c r="J306" s="209">
        <v>90</v>
      </c>
      <c r="K306" s="209">
        <v>90</v>
      </c>
    </row>
    <row r="307" spans="3:11" x14ac:dyDescent="0.25">
      <c r="C307" s="222">
        <v>11107</v>
      </c>
      <c r="D307" s="206" t="s">
        <v>2778</v>
      </c>
      <c r="E307" s="206">
        <v>49</v>
      </c>
      <c r="F307" s="207" t="s">
        <v>2779</v>
      </c>
      <c r="G307" s="207">
        <v>69</v>
      </c>
      <c r="H307" s="208" t="s">
        <v>2780</v>
      </c>
      <c r="I307" s="208">
        <v>94</v>
      </c>
      <c r="J307" s="209">
        <v>90</v>
      </c>
      <c r="K307" s="209">
        <v>90</v>
      </c>
    </row>
    <row r="308" spans="3:11" x14ac:dyDescent="0.25">
      <c r="C308" s="220"/>
      <c r="D308" s="221"/>
      <c r="E308" s="221"/>
      <c r="F308" s="221"/>
      <c r="G308" s="221"/>
      <c r="H308" s="221"/>
      <c r="I308" s="221"/>
      <c r="J308" s="221"/>
      <c r="K308" s="221"/>
    </row>
    <row r="309" spans="3:11" x14ac:dyDescent="0.25">
      <c r="C309" s="222">
        <v>10204</v>
      </c>
      <c r="D309" s="206" t="s">
        <v>2772</v>
      </c>
      <c r="E309" s="206">
        <v>59</v>
      </c>
      <c r="F309" s="207" t="s">
        <v>2773</v>
      </c>
      <c r="G309" s="207">
        <v>74</v>
      </c>
      <c r="H309" s="208" t="s">
        <v>2774</v>
      </c>
      <c r="I309" s="208">
        <v>89</v>
      </c>
      <c r="J309" s="209">
        <v>90</v>
      </c>
      <c r="K309" s="209">
        <v>90</v>
      </c>
    </row>
    <row r="310" spans="3:11" x14ac:dyDescent="0.25">
      <c r="C310" s="222">
        <v>10208</v>
      </c>
      <c r="D310" s="206" t="s">
        <v>2772</v>
      </c>
      <c r="E310" s="206">
        <v>59</v>
      </c>
      <c r="F310" s="207" t="s">
        <v>2773</v>
      </c>
      <c r="G310" s="207">
        <v>74</v>
      </c>
      <c r="H310" s="208" t="s">
        <v>2774</v>
      </c>
      <c r="I310" s="208">
        <v>89</v>
      </c>
      <c r="J310" s="209">
        <v>90</v>
      </c>
      <c r="K310" s="209">
        <v>90</v>
      </c>
    </row>
    <row r="311" spans="3:11" x14ac:dyDescent="0.25">
      <c r="C311" s="222">
        <v>10205</v>
      </c>
      <c r="D311" s="206" t="s">
        <v>2772</v>
      </c>
      <c r="E311" s="206">
        <v>59</v>
      </c>
      <c r="F311" s="207" t="s">
        <v>2773</v>
      </c>
      <c r="G311" s="207">
        <v>74</v>
      </c>
      <c r="H311" s="208" t="s">
        <v>2774</v>
      </c>
      <c r="I311" s="208">
        <v>89</v>
      </c>
      <c r="J311" s="209">
        <v>90</v>
      </c>
      <c r="K311" s="209">
        <v>90</v>
      </c>
    </row>
    <row r="312" spans="3:11" x14ac:dyDescent="0.25">
      <c r="C312" s="222">
        <v>11019</v>
      </c>
      <c r="D312" s="206" t="s">
        <v>2778</v>
      </c>
      <c r="E312" s="206">
        <v>49</v>
      </c>
      <c r="F312" s="207" t="s">
        <v>2779</v>
      </c>
      <c r="G312" s="207">
        <v>69</v>
      </c>
      <c r="H312" s="208" t="s">
        <v>2780</v>
      </c>
      <c r="I312" s="208">
        <v>94</v>
      </c>
      <c r="J312" s="209">
        <v>95</v>
      </c>
      <c r="K312" s="209">
        <v>95</v>
      </c>
    </row>
    <row r="313" spans="3:11" x14ac:dyDescent="0.25">
      <c r="C313" s="222">
        <v>10502</v>
      </c>
      <c r="D313" s="206" t="s">
        <v>2786</v>
      </c>
      <c r="E313" s="206">
        <v>69</v>
      </c>
      <c r="F313" s="207" t="s">
        <v>2825</v>
      </c>
      <c r="G313" s="207">
        <v>87.4</v>
      </c>
      <c r="H313" s="208" t="s">
        <v>2826</v>
      </c>
      <c r="I313" s="208">
        <v>99</v>
      </c>
      <c r="J313" s="209">
        <v>100</v>
      </c>
      <c r="K313" s="209">
        <v>100</v>
      </c>
    </row>
    <row r="314" spans="3:11" x14ac:dyDescent="0.25">
      <c r="C314" s="222">
        <v>10502</v>
      </c>
      <c r="D314" s="206" t="s">
        <v>2818</v>
      </c>
      <c r="E314" s="206">
        <v>72</v>
      </c>
      <c r="F314" s="207" t="s">
        <v>2819</v>
      </c>
      <c r="G314" s="207">
        <v>86.4</v>
      </c>
      <c r="H314" s="208" t="s">
        <v>2827</v>
      </c>
      <c r="I314" s="208">
        <v>99</v>
      </c>
      <c r="J314" s="209">
        <v>100</v>
      </c>
      <c r="K314" s="209">
        <v>100</v>
      </c>
    </row>
    <row r="315" spans="3:11" x14ac:dyDescent="0.25">
      <c r="C315" s="222">
        <v>10552</v>
      </c>
      <c r="D315" s="206" t="s">
        <v>2781</v>
      </c>
      <c r="E315" s="206">
        <v>24</v>
      </c>
      <c r="F315" s="207" t="s">
        <v>2782</v>
      </c>
      <c r="G315" s="207">
        <v>49</v>
      </c>
      <c r="H315" s="208" t="s">
        <v>2792</v>
      </c>
      <c r="I315" s="208">
        <v>74</v>
      </c>
      <c r="J315" s="209">
        <v>75</v>
      </c>
      <c r="K315" s="209">
        <v>75</v>
      </c>
    </row>
    <row r="316" spans="3:11" x14ac:dyDescent="0.25">
      <c r="C316" s="222">
        <v>11028</v>
      </c>
      <c r="D316" s="206" t="s">
        <v>2778</v>
      </c>
      <c r="E316" s="206">
        <v>49</v>
      </c>
      <c r="F316" s="207" t="s">
        <v>2779</v>
      </c>
      <c r="G316" s="207">
        <v>69</v>
      </c>
      <c r="H316" s="208" t="s">
        <v>2780</v>
      </c>
      <c r="I316" s="208">
        <v>94</v>
      </c>
      <c r="J316" s="209">
        <v>95</v>
      </c>
      <c r="K316" s="209">
        <v>95</v>
      </c>
    </row>
    <row r="317" spans="3:11" x14ac:dyDescent="0.25">
      <c r="C317" s="222">
        <v>10402</v>
      </c>
      <c r="D317" s="206" t="s">
        <v>2772</v>
      </c>
      <c r="E317" s="206">
        <v>59</v>
      </c>
      <c r="F317" s="207" t="s">
        <v>2773</v>
      </c>
      <c r="G317" s="207">
        <v>74</v>
      </c>
      <c r="H317" s="208" t="s">
        <v>2774</v>
      </c>
      <c r="I317" s="208">
        <v>89</v>
      </c>
      <c r="J317" s="209">
        <v>90</v>
      </c>
      <c r="K317" s="209">
        <v>90</v>
      </c>
    </row>
    <row r="318" spans="3:11" x14ac:dyDescent="0.25">
      <c r="C318" s="222">
        <v>10406</v>
      </c>
      <c r="D318" s="206" t="s">
        <v>2772</v>
      </c>
      <c r="E318" s="206">
        <v>59</v>
      </c>
      <c r="F318" s="207" t="s">
        <v>2773</v>
      </c>
      <c r="G318" s="207">
        <v>74</v>
      </c>
      <c r="H318" s="208" t="s">
        <v>2774</v>
      </c>
      <c r="I318" s="208">
        <v>89</v>
      </c>
      <c r="J318" s="209">
        <v>90</v>
      </c>
      <c r="K318" s="209">
        <v>90</v>
      </c>
    </row>
    <row r="319" spans="3:11" x14ac:dyDescent="0.25">
      <c r="C319" s="222">
        <v>11101</v>
      </c>
      <c r="D319" s="206" t="s">
        <v>2781</v>
      </c>
      <c r="E319" s="206">
        <v>24</v>
      </c>
      <c r="F319" s="207" t="s">
        <v>2782</v>
      </c>
      <c r="G319" s="207">
        <v>49</v>
      </c>
      <c r="H319" s="208" t="s">
        <v>2792</v>
      </c>
      <c r="I319" s="208">
        <v>74</v>
      </c>
      <c r="J319" s="209">
        <v>75</v>
      </c>
      <c r="K319" s="209">
        <v>75</v>
      </c>
    </row>
    <row r="320" spans="3:11" x14ac:dyDescent="0.25">
      <c r="C320" s="222">
        <v>11112</v>
      </c>
      <c r="D320" s="206" t="s">
        <v>2781</v>
      </c>
      <c r="E320" s="206">
        <v>24</v>
      </c>
      <c r="F320" s="207" t="s">
        <v>2828</v>
      </c>
      <c r="G320" s="207">
        <v>50</v>
      </c>
      <c r="H320" s="208" t="s">
        <v>2792</v>
      </c>
      <c r="I320" s="208">
        <v>74</v>
      </c>
      <c r="J320" s="209">
        <v>75</v>
      </c>
      <c r="K320" s="209">
        <v>75</v>
      </c>
    </row>
    <row r="321" spans="3:11" x14ac:dyDescent="0.25">
      <c r="C321" s="222">
        <v>10303</v>
      </c>
      <c r="D321" s="206" t="s">
        <v>2775</v>
      </c>
      <c r="E321" s="206">
        <v>54</v>
      </c>
      <c r="F321" s="207" t="s">
        <v>2776</v>
      </c>
      <c r="G321" s="207">
        <v>69</v>
      </c>
      <c r="H321" s="208" t="s">
        <v>2777</v>
      </c>
      <c r="I321" s="208">
        <v>84</v>
      </c>
      <c r="J321" s="209">
        <v>85</v>
      </c>
      <c r="K321" s="209">
        <v>85</v>
      </c>
    </row>
    <row r="322" spans="3:11" x14ac:dyDescent="0.25">
      <c r="C322" s="222">
        <v>10304</v>
      </c>
      <c r="D322" s="206" t="s">
        <v>2775</v>
      </c>
      <c r="E322" s="206">
        <v>54</v>
      </c>
      <c r="F322" s="207" t="s">
        <v>2776</v>
      </c>
      <c r="G322" s="207">
        <v>69</v>
      </c>
      <c r="H322" s="208" t="s">
        <v>2777</v>
      </c>
      <c r="I322" s="208">
        <v>84</v>
      </c>
      <c r="J322" s="209">
        <v>85</v>
      </c>
      <c r="K322" s="209">
        <v>85</v>
      </c>
    </row>
    <row r="323" spans="3:11" x14ac:dyDescent="0.25">
      <c r="C323" s="222">
        <v>10306</v>
      </c>
      <c r="D323" s="206" t="s">
        <v>2775</v>
      </c>
      <c r="E323" s="206">
        <v>54</v>
      </c>
      <c r="F323" s="207" t="s">
        <v>2776</v>
      </c>
      <c r="G323" s="207">
        <v>69</v>
      </c>
      <c r="H323" s="208" t="s">
        <v>2777</v>
      </c>
      <c r="I323" s="208">
        <v>84</v>
      </c>
      <c r="J323" s="209">
        <v>85</v>
      </c>
      <c r="K323" s="209">
        <v>85</v>
      </c>
    </row>
    <row r="324" spans="3:11" x14ac:dyDescent="0.25">
      <c r="C324" s="222">
        <v>10403</v>
      </c>
      <c r="D324" s="206" t="s">
        <v>2772</v>
      </c>
      <c r="E324" s="206">
        <v>59</v>
      </c>
      <c r="F324" s="207" t="s">
        <v>2773</v>
      </c>
      <c r="G324" s="207">
        <v>74</v>
      </c>
      <c r="H324" s="208" t="s">
        <v>2774</v>
      </c>
      <c r="I324" s="208">
        <v>89</v>
      </c>
      <c r="J324" s="209">
        <v>90</v>
      </c>
      <c r="K324" s="209">
        <v>90</v>
      </c>
    </row>
    <row r="325" spans="3:11" x14ac:dyDescent="0.25">
      <c r="C325" s="222">
        <v>10126</v>
      </c>
      <c r="D325" s="206" t="s">
        <v>2786</v>
      </c>
      <c r="E325" s="206">
        <v>69</v>
      </c>
      <c r="F325" s="207" t="s">
        <v>2794</v>
      </c>
      <c r="G325" s="207">
        <v>79</v>
      </c>
      <c r="H325" s="208" t="s">
        <v>2803</v>
      </c>
      <c r="I325" s="208">
        <v>89</v>
      </c>
      <c r="J325" s="209">
        <v>90</v>
      </c>
      <c r="K325" s="209">
        <v>90</v>
      </c>
    </row>
    <row r="326" spans="3:11" x14ac:dyDescent="0.25">
      <c r="C326" s="222">
        <v>10130</v>
      </c>
      <c r="D326" s="206" t="s">
        <v>2786</v>
      </c>
      <c r="E326" s="206">
        <v>69</v>
      </c>
      <c r="F326" s="207" t="s">
        <v>2794</v>
      </c>
      <c r="G326" s="207">
        <v>79</v>
      </c>
      <c r="H326" s="208" t="s">
        <v>2803</v>
      </c>
      <c r="I326" s="208">
        <v>89</v>
      </c>
      <c r="J326" s="209">
        <v>90</v>
      </c>
      <c r="K326" s="209">
        <v>90</v>
      </c>
    </row>
    <row r="327" spans="3:11" x14ac:dyDescent="0.25">
      <c r="C327" s="222">
        <v>10607</v>
      </c>
      <c r="D327" s="206" t="s">
        <v>2772</v>
      </c>
      <c r="E327" s="206">
        <v>59</v>
      </c>
      <c r="F327" s="207" t="s">
        <v>2773</v>
      </c>
      <c r="G327" s="207">
        <v>74</v>
      </c>
      <c r="H327" s="208" t="s">
        <v>2774</v>
      </c>
      <c r="I327" s="208">
        <v>89</v>
      </c>
      <c r="J327" s="209">
        <v>90</v>
      </c>
      <c r="K327" s="209">
        <v>90</v>
      </c>
    </row>
    <row r="328" spans="3:11" x14ac:dyDescent="0.25">
      <c r="C328" s="222">
        <v>10427</v>
      </c>
      <c r="D328" s="206" t="s">
        <v>2772</v>
      </c>
      <c r="E328" s="206">
        <v>59</v>
      </c>
      <c r="F328" s="207" t="s">
        <v>2773</v>
      </c>
      <c r="G328" s="207">
        <v>74</v>
      </c>
      <c r="H328" s="208" t="s">
        <v>2774</v>
      </c>
      <c r="I328" s="208">
        <v>89</v>
      </c>
      <c r="J328" s="209">
        <v>90</v>
      </c>
      <c r="K328" s="209">
        <v>90</v>
      </c>
    </row>
    <row r="329" spans="3:11" x14ac:dyDescent="0.25">
      <c r="C329" s="222" t="s">
        <v>2829</v>
      </c>
      <c r="D329" s="206" t="s">
        <v>2778</v>
      </c>
      <c r="E329" s="206">
        <v>49</v>
      </c>
      <c r="F329" s="207" t="s">
        <v>2779</v>
      </c>
      <c r="G329" s="207">
        <v>69</v>
      </c>
      <c r="H329" s="208" t="s">
        <v>2780</v>
      </c>
      <c r="I329" s="208">
        <v>94</v>
      </c>
      <c r="J329" s="209">
        <v>95</v>
      </c>
      <c r="K329" s="209">
        <v>95</v>
      </c>
    </row>
    <row r="330" spans="3:11" x14ac:dyDescent="0.25">
      <c r="C330" s="222" t="s">
        <v>2830</v>
      </c>
      <c r="D330" s="206" t="s">
        <v>2772</v>
      </c>
      <c r="E330" s="206">
        <v>59</v>
      </c>
      <c r="F330" s="207" t="s">
        <v>2773</v>
      </c>
      <c r="G330" s="207">
        <v>74</v>
      </c>
      <c r="H330" s="208" t="s">
        <v>2774</v>
      </c>
      <c r="I330" s="208">
        <v>89</v>
      </c>
      <c r="J330" s="209">
        <v>90</v>
      </c>
      <c r="K330" s="209">
        <v>90</v>
      </c>
    </row>
    <row r="331" spans="3:11" x14ac:dyDescent="0.25">
      <c r="C331" s="220"/>
      <c r="D331" s="221"/>
      <c r="E331" s="221"/>
      <c r="F331" s="221"/>
      <c r="G331" s="221"/>
      <c r="H331" s="221"/>
      <c r="I331" s="221"/>
      <c r="J331" s="221"/>
      <c r="K331" s="221"/>
    </row>
    <row r="332" spans="3:11" x14ac:dyDescent="0.25">
      <c r="C332" s="222">
        <v>10142</v>
      </c>
      <c r="D332" s="206" t="s">
        <v>2822</v>
      </c>
      <c r="E332" s="206">
        <v>59</v>
      </c>
      <c r="F332" s="207" t="s">
        <v>2773</v>
      </c>
      <c r="G332" s="207">
        <v>74</v>
      </c>
      <c r="H332" s="208" t="s">
        <v>2774</v>
      </c>
      <c r="I332" s="208">
        <v>89</v>
      </c>
      <c r="J332" s="209">
        <v>90</v>
      </c>
      <c r="K332" s="209">
        <v>90</v>
      </c>
    </row>
    <row r="333" spans="3:11" x14ac:dyDescent="0.25">
      <c r="C333" s="222">
        <v>10201</v>
      </c>
      <c r="D333" s="206" t="s">
        <v>2822</v>
      </c>
      <c r="E333" s="206">
        <v>59</v>
      </c>
      <c r="F333" s="207" t="s">
        <v>2773</v>
      </c>
      <c r="G333" s="207">
        <v>74</v>
      </c>
      <c r="H333" s="208" t="s">
        <v>2774</v>
      </c>
      <c r="I333" s="208">
        <v>89</v>
      </c>
      <c r="J333" s="209">
        <v>90</v>
      </c>
      <c r="K333" s="209">
        <v>90</v>
      </c>
    </row>
    <row r="334" spans="3:11" x14ac:dyDescent="0.25">
      <c r="C334" s="222">
        <v>10203</v>
      </c>
      <c r="D334" s="206" t="s">
        <v>2822</v>
      </c>
      <c r="E334" s="206">
        <v>59</v>
      </c>
      <c r="F334" s="207" t="s">
        <v>2773</v>
      </c>
      <c r="G334" s="207">
        <v>74</v>
      </c>
      <c r="H334" s="208" t="s">
        <v>2774</v>
      </c>
      <c r="I334" s="208">
        <v>89</v>
      </c>
      <c r="J334" s="209">
        <v>90</v>
      </c>
      <c r="K334" s="209">
        <v>90</v>
      </c>
    </row>
    <row r="335" spans="3:11" x14ac:dyDescent="0.25">
      <c r="C335" s="222">
        <v>10204</v>
      </c>
      <c r="D335" s="206" t="s">
        <v>2772</v>
      </c>
      <c r="E335" s="206">
        <v>59</v>
      </c>
      <c r="F335" s="207" t="s">
        <v>2773</v>
      </c>
      <c r="G335" s="207">
        <v>74</v>
      </c>
      <c r="H335" s="208" t="s">
        <v>2774</v>
      </c>
      <c r="I335" s="208">
        <v>89</v>
      </c>
      <c r="J335" s="209">
        <v>90</v>
      </c>
      <c r="K335" s="209">
        <v>90</v>
      </c>
    </row>
    <row r="336" spans="3:11" x14ac:dyDescent="0.25">
      <c r="C336" s="222">
        <v>10206</v>
      </c>
      <c r="D336" s="206" t="s">
        <v>2772</v>
      </c>
      <c r="E336" s="206">
        <v>59</v>
      </c>
      <c r="F336" s="207" t="s">
        <v>2773</v>
      </c>
      <c r="G336" s="207">
        <v>74</v>
      </c>
      <c r="H336" s="208" t="s">
        <v>2774</v>
      </c>
      <c r="I336" s="208">
        <v>89</v>
      </c>
      <c r="J336" s="209">
        <v>90</v>
      </c>
      <c r="K336" s="209">
        <v>90</v>
      </c>
    </row>
    <row r="337" spans="3:11" x14ac:dyDescent="0.25">
      <c r="C337" s="222">
        <v>10303</v>
      </c>
      <c r="D337" s="206" t="s">
        <v>2772</v>
      </c>
      <c r="E337" s="206">
        <v>59</v>
      </c>
      <c r="F337" s="207" t="s">
        <v>2773</v>
      </c>
      <c r="G337" s="207">
        <v>74</v>
      </c>
      <c r="H337" s="208" t="s">
        <v>2774</v>
      </c>
      <c r="I337" s="208">
        <v>89</v>
      </c>
      <c r="J337" s="209">
        <v>90</v>
      </c>
      <c r="K337" s="209">
        <v>90</v>
      </c>
    </row>
    <row r="338" spans="3:11" x14ac:dyDescent="0.25">
      <c r="C338" s="222">
        <v>10306</v>
      </c>
      <c r="D338" s="206" t="s">
        <v>2772</v>
      </c>
      <c r="E338" s="206">
        <v>59</v>
      </c>
      <c r="F338" s="207" t="s">
        <v>2773</v>
      </c>
      <c r="G338" s="207">
        <v>74</v>
      </c>
      <c r="H338" s="208" t="s">
        <v>2774</v>
      </c>
      <c r="I338" s="208">
        <v>89</v>
      </c>
      <c r="J338" s="209">
        <v>90</v>
      </c>
      <c r="K338" s="209">
        <v>90</v>
      </c>
    </row>
    <row r="339" spans="3:11" x14ac:dyDescent="0.25">
      <c r="C339" s="222">
        <v>10307</v>
      </c>
      <c r="D339" s="206" t="s">
        <v>2772</v>
      </c>
      <c r="E339" s="206">
        <v>59</v>
      </c>
      <c r="F339" s="207" t="s">
        <v>2773</v>
      </c>
      <c r="G339" s="207">
        <v>74</v>
      </c>
      <c r="H339" s="208" t="s">
        <v>2774</v>
      </c>
      <c r="I339" s="208">
        <v>89</v>
      </c>
      <c r="J339" s="209">
        <v>90</v>
      </c>
      <c r="K339" s="209">
        <v>90</v>
      </c>
    </row>
    <row r="340" spans="3:11" x14ac:dyDescent="0.25">
      <c r="C340" s="222">
        <v>10317</v>
      </c>
      <c r="D340" s="206" t="s">
        <v>2772</v>
      </c>
      <c r="E340" s="206">
        <v>59</v>
      </c>
      <c r="F340" s="207" t="s">
        <v>2773</v>
      </c>
      <c r="G340" s="207">
        <v>74</v>
      </c>
      <c r="H340" s="208" t="s">
        <v>2774</v>
      </c>
      <c r="I340" s="208">
        <v>89</v>
      </c>
      <c r="J340" s="209">
        <v>90</v>
      </c>
      <c r="K340" s="209">
        <v>90</v>
      </c>
    </row>
    <row r="341" spans="3:11" x14ac:dyDescent="0.25">
      <c r="C341" s="222">
        <v>10312</v>
      </c>
      <c r="D341" s="206" t="s">
        <v>2772</v>
      </c>
      <c r="E341" s="206">
        <v>59</v>
      </c>
      <c r="F341" s="207" t="s">
        <v>2773</v>
      </c>
      <c r="G341" s="207">
        <v>74</v>
      </c>
      <c r="H341" s="208" t="s">
        <v>2774</v>
      </c>
      <c r="I341" s="208">
        <v>89</v>
      </c>
      <c r="J341" s="209">
        <v>90</v>
      </c>
      <c r="K341" s="209">
        <v>90</v>
      </c>
    </row>
    <row r="342" spans="3:11" x14ac:dyDescent="0.25">
      <c r="C342" s="222">
        <v>10314</v>
      </c>
      <c r="D342" s="206" t="s">
        <v>2772</v>
      </c>
      <c r="E342" s="206">
        <v>59</v>
      </c>
      <c r="F342" s="207" t="s">
        <v>2773</v>
      </c>
      <c r="G342" s="207">
        <v>74</v>
      </c>
      <c r="H342" s="208" t="s">
        <v>2774</v>
      </c>
      <c r="I342" s="208">
        <v>89</v>
      </c>
      <c r="J342" s="209">
        <v>90</v>
      </c>
      <c r="K342" s="209">
        <v>90</v>
      </c>
    </row>
    <row r="343" spans="3:11" x14ac:dyDescent="0.25">
      <c r="C343" s="222">
        <v>10315</v>
      </c>
      <c r="D343" s="206" t="s">
        <v>2772</v>
      </c>
      <c r="E343" s="206">
        <v>59</v>
      </c>
      <c r="F343" s="207" t="s">
        <v>2773</v>
      </c>
      <c r="G343" s="207">
        <v>74</v>
      </c>
      <c r="H343" s="208" t="s">
        <v>2774</v>
      </c>
      <c r="I343" s="208">
        <v>89</v>
      </c>
      <c r="J343" s="209">
        <v>90</v>
      </c>
      <c r="K343" s="209">
        <v>90</v>
      </c>
    </row>
    <row r="344" spans="3:11" x14ac:dyDescent="0.25">
      <c r="C344" s="222">
        <v>10318</v>
      </c>
      <c r="D344" s="206" t="s">
        <v>2772</v>
      </c>
      <c r="E344" s="206">
        <v>59</v>
      </c>
      <c r="F344" s="207" t="s">
        <v>2773</v>
      </c>
      <c r="G344" s="207">
        <v>74</v>
      </c>
      <c r="H344" s="208" t="s">
        <v>2774</v>
      </c>
      <c r="I344" s="208">
        <v>89</v>
      </c>
      <c r="J344" s="209">
        <v>90</v>
      </c>
      <c r="K344" s="209">
        <v>90</v>
      </c>
    </row>
    <row r="345" spans="3:11" x14ac:dyDescent="0.25">
      <c r="C345" s="222">
        <v>10319</v>
      </c>
      <c r="D345" s="206" t="s">
        <v>2772</v>
      </c>
      <c r="E345" s="206">
        <v>59</v>
      </c>
      <c r="F345" s="207" t="s">
        <v>2773</v>
      </c>
      <c r="G345" s="207">
        <v>74</v>
      </c>
      <c r="H345" s="208" t="s">
        <v>2774</v>
      </c>
      <c r="I345" s="208">
        <v>89</v>
      </c>
      <c r="J345" s="209">
        <v>90</v>
      </c>
      <c r="K345" s="209">
        <v>90</v>
      </c>
    </row>
    <row r="346" spans="3:11" x14ac:dyDescent="0.25">
      <c r="C346" s="222">
        <v>10401</v>
      </c>
      <c r="D346" s="206" t="s">
        <v>2772</v>
      </c>
      <c r="E346" s="206">
        <v>59</v>
      </c>
      <c r="F346" s="207" t="s">
        <v>2773</v>
      </c>
      <c r="G346" s="207">
        <v>74</v>
      </c>
      <c r="H346" s="208" t="s">
        <v>2774</v>
      </c>
      <c r="I346" s="208">
        <v>89</v>
      </c>
      <c r="J346" s="209">
        <v>90</v>
      </c>
      <c r="K346" s="209">
        <v>90</v>
      </c>
    </row>
    <row r="347" spans="3:11" x14ac:dyDescent="0.25">
      <c r="C347" s="222">
        <v>10402</v>
      </c>
      <c r="D347" s="206" t="s">
        <v>2772</v>
      </c>
      <c r="E347" s="206">
        <v>59</v>
      </c>
      <c r="F347" s="207" t="s">
        <v>2773</v>
      </c>
      <c r="G347" s="207">
        <v>74</v>
      </c>
      <c r="H347" s="208" t="s">
        <v>2774</v>
      </c>
      <c r="I347" s="208">
        <v>89</v>
      </c>
      <c r="J347" s="209">
        <v>90</v>
      </c>
      <c r="K347" s="209">
        <v>90</v>
      </c>
    </row>
    <row r="348" spans="3:11" x14ac:dyDescent="0.25">
      <c r="C348" s="222">
        <v>10403</v>
      </c>
      <c r="D348" s="206" t="s">
        <v>2772</v>
      </c>
      <c r="E348" s="206">
        <v>59</v>
      </c>
      <c r="F348" s="207" t="s">
        <v>2773</v>
      </c>
      <c r="G348" s="207">
        <v>74</v>
      </c>
      <c r="H348" s="208" t="s">
        <v>2774</v>
      </c>
      <c r="I348" s="208">
        <v>89</v>
      </c>
      <c r="J348" s="209">
        <v>90</v>
      </c>
      <c r="K348" s="209">
        <v>90</v>
      </c>
    </row>
    <row r="349" spans="3:11" x14ac:dyDescent="0.25">
      <c r="C349" s="222">
        <v>10405</v>
      </c>
      <c r="D349" s="206" t="s">
        <v>2772</v>
      </c>
      <c r="E349" s="206">
        <v>59</v>
      </c>
      <c r="F349" s="207" t="s">
        <v>2773</v>
      </c>
      <c r="G349" s="207">
        <v>74</v>
      </c>
      <c r="H349" s="208" t="s">
        <v>2774</v>
      </c>
      <c r="I349" s="208">
        <v>89</v>
      </c>
      <c r="J349" s="209">
        <v>90</v>
      </c>
      <c r="K349" s="209">
        <v>90</v>
      </c>
    </row>
    <row r="350" spans="3:11" x14ac:dyDescent="0.25">
      <c r="C350" s="222">
        <v>10406</v>
      </c>
      <c r="D350" s="206" t="s">
        <v>2772</v>
      </c>
      <c r="E350" s="206">
        <v>59</v>
      </c>
      <c r="F350" s="207" t="s">
        <v>2773</v>
      </c>
      <c r="G350" s="207">
        <v>74</v>
      </c>
      <c r="H350" s="208" t="s">
        <v>2774</v>
      </c>
      <c r="I350" s="208">
        <v>89</v>
      </c>
      <c r="J350" s="209">
        <v>90</v>
      </c>
      <c r="K350" s="209">
        <v>90</v>
      </c>
    </row>
    <row r="351" spans="3:11" x14ac:dyDescent="0.25">
      <c r="C351" s="222">
        <v>10407</v>
      </c>
      <c r="D351" s="206" t="s">
        <v>2772</v>
      </c>
      <c r="E351" s="206">
        <v>59</v>
      </c>
      <c r="F351" s="207" t="s">
        <v>2773</v>
      </c>
      <c r="G351" s="207">
        <v>74</v>
      </c>
      <c r="H351" s="208" t="s">
        <v>2774</v>
      </c>
      <c r="I351" s="208">
        <v>89</v>
      </c>
      <c r="J351" s="209">
        <v>90</v>
      </c>
      <c r="K351" s="209">
        <v>90</v>
      </c>
    </row>
    <row r="352" spans="3:11" x14ac:dyDescent="0.25">
      <c r="C352" s="222">
        <v>10408</v>
      </c>
      <c r="D352" s="206" t="s">
        <v>2772</v>
      </c>
      <c r="E352" s="206">
        <v>59</v>
      </c>
      <c r="F352" s="207" t="s">
        <v>2773</v>
      </c>
      <c r="G352" s="207">
        <v>74</v>
      </c>
      <c r="H352" s="208" t="s">
        <v>2774</v>
      </c>
      <c r="I352" s="208">
        <v>89</v>
      </c>
      <c r="J352" s="209">
        <v>90</v>
      </c>
      <c r="K352" s="209">
        <v>90</v>
      </c>
    </row>
    <row r="353" spans="3:11" x14ac:dyDescent="0.25">
      <c r="C353" s="222">
        <v>10410</v>
      </c>
      <c r="D353" s="206" t="s">
        <v>2772</v>
      </c>
      <c r="E353" s="206">
        <v>59</v>
      </c>
      <c r="F353" s="207" t="s">
        <v>2773</v>
      </c>
      <c r="G353" s="207">
        <v>74</v>
      </c>
      <c r="H353" s="208" t="s">
        <v>2774</v>
      </c>
      <c r="I353" s="208">
        <v>89</v>
      </c>
      <c r="J353" s="209">
        <v>90</v>
      </c>
      <c r="K353" s="209">
        <v>90</v>
      </c>
    </row>
    <row r="354" spans="3:11" x14ac:dyDescent="0.25">
      <c r="C354" s="222">
        <v>10418</v>
      </c>
      <c r="D354" s="206" t="s">
        <v>2772</v>
      </c>
      <c r="E354" s="206">
        <v>59</v>
      </c>
      <c r="F354" s="207" t="s">
        <v>2773</v>
      </c>
      <c r="G354" s="207">
        <v>74</v>
      </c>
      <c r="H354" s="208" t="s">
        <v>2774</v>
      </c>
      <c r="I354" s="208">
        <v>89</v>
      </c>
      <c r="J354" s="209">
        <v>90</v>
      </c>
      <c r="K354" s="209">
        <v>90</v>
      </c>
    </row>
    <row r="355" spans="3:11" x14ac:dyDescent="0.25">
      <c r="C355" s="222">
        <v>10424</v>
      </c>
      <c r="D355" s="206" t="s">
        <v>2772</v>
      </c>
      <c r="E355" s="206">
        <v>59</v>
      </c>
      <c r="F355" s="207" t="s">
        <v>2773</v>
      </c>
      <c r="G355" s="207">
        <v>74</v>
      </c>
      <c r="H355" s="208" t="s">
        <v>2774</v>
      </c>
      <c r="I355" s="208">
        <v>89</v>
      </c>
      <c r="J355" s="209">
        <v>90</v>
      </c>
      <c r="K355" s="209">
        <v>90</v>
      </c>
    </row>
    <row r="356" spans="3:11" x14ac:dyDescent="0.25">
      <c r="C356" s="222">
        <v>10425</v>
      </c>
      <c r="D356" s="206" t="s">
        <v>2772</v>
      </c>
      <c r="E356" s="206">
        <v>59</v>
      </c>
      <c r="F356" s="207" t="s">
        <v>2773</v>
      </c>
      <c r="G356" s="207">
        <v>74</v>
      </c>
      <c r="H356" s="208" t="s">
        <v>2774</v>
      </c>
      <c r="I356" s="208">
        <v>89</v>
      </c>
      <c r="J356" s="209">
        <v>90</v>
      </c>
      <c r="K356" s="209">
        <v>90</v>
      </c>
    </row>
    <row r="357" spans="3:11" x14ac:dyDescent="0.25">
      <c r="C357" s="222">
        <v>10404</v>
      </c>
      <c r="D357" s="206" t="s">
        <v>2772</v>
      </c>
      <c r="E357" s="206">
        <v>59</v>
      </c>
      <c r="F357" s="207" t="s">
        <v>2773</v>
      </c>
      <c r="G357" s="207">
        <v>74</v>
      </c>
      <c r="H357" s="208" t="s">
        <v>2774</v>
      </c>
      <c r="I357" s="208">
        <v>89</v>
      </c>
      <c r="J357" s="209">
        <v>90</v>
      </c>
      <c r="K357" s="209">
        <v>90</v>
      </c>
    </row>
    <row r="358" spans="3:11" x14ac:dyDescent="0.25">
      <c r="C358" s="222">
        <v>10426</v>
      </c>
      <c r="D358" s="206" t="s">
        <v>2772</v>
      </c>
      <c r="E358" s="206">
        <v>59</v>
      </c>
      <c r="F358" s="207" t="s">
        <v>2773</v>
      </c>
      <c r="G358" s="207">
        <v>74</v>
      </c>
      <c r="H358" s="208" t="s">
        <v>2774</v>
      </c>
      <c r="I358" s="208">
        <v>89</v>
      </c>
      <c r="J358" s="209">
        <v>90</v>
      </c>
      <c r="K358" s="209">
        <v>90</v>
      </c>
    </row>
    <row r="359" spans="3:11" x14ac:dyDescent="0.25">
      <c r="C359" s="222">
        <v>10429</v>
      </c>
      <c r="D359" s="206" t="s">
        <v>2772</v>
      </c>
      <c r="E359" s="206">
        <v>59</v>
      </c>
      <c r="F359" s="207" t="s">
        <v>2773</v>
      </c>
      <c r="G359" s="207">
        <v>74</v>
      </c>
      <c r="H359" s="208" t="s">
        <v>2774</v>
      </c>
      <c r="I359" s="208">
        <v>89</v>
      </c>
      <c r="J359" s="209">
        <v>90</v>
      </c>
      <c r="K359" s="209">
        <v>90</v>
      </c>
    </row>
    <row r="360" spans="3:11" x14ac:dyDescent="0.25">
      <c r="C360" s="222">
        <v>10511</v>
      </c>
      <c r="D360" s="206" t="s">
        <v>2814</v>
      </c>
      <c r="E360" s="206">
        <v>89</v>
      </c>
      <c r="F360" s="207" t="s">
        <v>2831</v>
      </c>
      <c r="G360" s="207">
        <v>94</v>
      </c>
      <c r="H360" s="208" t="s">
        <v>2832</v>
      </c>
      <c r="I360" s="208">
        <v>99</v>
      </c>
      <c r="J360" s="209">
        <v>100</v>
      </c>
      <c r="K360" s="209">
        <v>100</v>
      </c>
    </row>
    <row r="361" spans="3:11" x14ac:dyDescent="0.25">
      <c r="C361" s="222">
        <v>10502</v>
      </c>
      <c r="D361" s="206" t="s">
        <v>2814</v>
      </c>
      <c r="E361" s="206">
        <v>89</v>
      </c>
      <c r="F361" s="207" t="s">
        <v>2831</v>
      </c>
      <c r="G361" s="207">
        <v>94</v>
      </c>
      <c r="H361" s="208" t="s">
        <v>2832</v>
      </c>
      <c r="I361" s="208">
        <v>99</v>
      </c>
      <c r="J361" s="209">
        <v>100</v>
      </c>
      <c r="K361" s="209">
        <v>100</v>
      </c>
    </row>
    <row r="362" spans="3:11" x14ac:dyDescent="0.25">
      <c r="C362" s="222">
        <v>10506</v>
      </c>
      <c r="D362" s="206" t="s">
        <v>2814</v>
      </c>
      <c r="E362" s="206">
        <v>89</v>
      </c>
      <c r="F362" s="207" t="s">
        <v>2831</v>
      </c>
      <c r="G362" s="207">
        <v>94</v>
      </c>
      <c r="H362" s="208" t="s">
        <v>2832</v>
      </c>
      <c r="I362" s="208">
        <v>99</v>
      </c>
      <c r="J362" s="209">
        <v>100</v>
      </c>
      <c r="K362" s="209">
        <v>100</v>
      </c>
    </row>
    <row r="363" spans="3:11" x14ac:dyDescent="0.25">
      <c r="C363" s="222">
        <v>10539</v>
      </c>
      <c r="D363" s="206" t="s">
        <v>2814</v>
      </c>
      <c r="E363" s="206">
        <v>89</v>
      </c>
      <c r="F363" s="207" t="s">
        <v>2831</v>
      </c>
      <c r="G363" s="207">
        <v>94</v>
      </c>
      <c r="H363" s="208" t="s">
        <v>2832</v>
      </c>
      <c r="I363" s="208">
        <v>99</v>
      </c>
      <c r="J363" s="209">
        <v>100</v>
      </c>
      <c r="K363" s="209">
        <v>100</v>
      </c>
    </row>
    <row r="364" spans="3:11" x14ac:dyDescent="0.25">
      <c r="C364" s="222">
        <v>10519</v>
      </c>
      <c r="D364" s="206" t="s">
        <v>2814</v>
      </c>
      <c r="E364" s="206">
        <v>89</v>
      </c>
      <c r="F364" s="207" t="s">
        <v>2831</v>
      </c>
      <c r="G364" s="207">
        <v>94</v>
      </c>
      <c r="H364" s="208" t="s">
        <v>2832</v>
      </c>
      <c r="I364" s="208">
        <v>99</v>
      </c>
      <c r="J364" s="209">
        <v>100</v>
      </c>
      <c r="K364" s="209">
        <v>100</v>
      </c>
    </row>
    <row r="365" spans="3:11" x14ac:dyDescent="0.25">
      <c r="C365" s="222">
        <v>10517</v>
      </c>
      <c r="D365" s="206" t="s">
        <v>2814</v>
      </c>
      <c r="E365" s="206">
        <v>89</v>
      </c>
      <c r="F365" s="207" t="s">
        <v>2831</v>
      </c>
      <c r="G365" s="207">
        <v>94</v>
      </c>
      <c r="H365" s="208" t="s">
        <v>2832</v>
      </c>
      <c r="I365" s="208">
        <v>99</v>
      </c>
      <c r="J365" s="209">
        <v>100</v>
      </c>
      <c r="K365" s="209">
        <v>100</v>
      </c>
    </row>
    <row r="366" spans="3:11" x14ac:dyDescent="0.25">
      <c r="C366" s="222">
        <v>10534</v>
      </c>
      <c r="D366" s="206" t="s">
        <v>2814</v>
      </c>
      <c r="E366" s="206">
        <v>89</v>
      </c>
      <c r="F366" s="207" t="s">
        <v>2831</v>
      </c>
      <c r="G366" s="207">
        <v>94</v>
      </c>
      <c r="H366" s="208" t="s">
        <v>2832</v>
      </c>
      <c r="I366" s="208">
        <v>99</v>
      </c>
      <c r="J366" s="209">
        <v>100</v>
      </c>
      <c r="K366" s="209">
        <v>100</v>
      </c>
    </row>
    <row r="367" spans="3:11" x14ac:dyDescent="0.25">
      <c r="C367" s="222">
        <v>10537</v>
      </c>
      <c r="D367" s="206" t="s">
        <v>2814</v>
      </c>
      <c r="E367" s="206">
        <v>89</v>
      </c>
      <c r="F367" s="207" t="s">
        <v>2831</v>
      </c>
      <c r="G367" s="207">
        <v>94</v>
      </c>
      <c r="H367" s="208" t="s">
        <v>2832</v>
      </c>
      <c r="I367" s="208">
        <v>99</v>
      </c>
      <c r="J367" s="209">
        <v>100</v>
      </c>
      <c r="K367" s="209">
        <v>100</v>
      </c>
    </row>
    <row r="368" spans="3:11" x14ac:dyDescent="0.25">
      <c r="C368" s="222">
        <v>10556</v>
      </c>
      <c r="D368" s="206" t="s">
        <v>2814</v>
      </c>
      <c r="E368" s="206">
        <v>89</v>
      </c>
      <c r="F368" s="207" t="s">
        <v>2831</v>
      </c>
      <c r="G368" s="207">
        <v>94</v>
      </c>
      <c r="H368" s="208" t="s">
        <v>2832</v>
      </c>
      <c r="I368" s="208">
        <v>99</v>
      </c>
      <c r="J368" s="209">
        <v>100</v>
      </c>
      <c r="K368" s="209">
        <v>100</v>
      </c>
    </row>
    <row r="369" spans="3:11" x14ac:dyDescent="0.25">
      <c r="C369" s="222">
        <v>10522</v>
      </c>
      <c r="D369" s="206" t="s">
        <v>2814</v>
      </c>
      <c r="E369" s="206">
        <v>89</v>
      </c>
      <c r="F369" s="207" t="s">
        <v>2831</v>
      </c>
      <c r="G369" s="207">
        <v>94</v>
      </c>
      <c r="H369" s="208" t="s">
        <v>2832</v>
      </c>
      <c r="I369" s="208">
        <v>99</v>
      </c>
      <c r="J369" s="209">
        <v>100</v>
      </c>
      <c r="K369" s="209">
        <v>100</v>
      </c>
    </row>
    <row r="370" spans="3:11" x14ac:dyDescent="0.25">
      <c r="C370" s="222">
        <v>10125</v>
      </c>
      <c r="D370" s="206" t="s">
        <v>2814</v>
      </c>
      <c r="E370" s="206">
        <v>89</v>
      </c>
      <c r="F370" s="207" t="s">
        <v>2831</v>
      </c>
      <c r="G370" s="207">
        <v>94</v>
      </c>
      <c r="H370" s="208" t="s">
        <v>2832</v>
      </c>
      <c r="I370" s="208">
        <v>99</v>
      </c>
      <c r="J370" s="209">
        <v>100</v>
      </c>
      <c r="K370" s="209">
        <v>100</v>
      </c>
    </row>
    <row r="371" spans="3:11" x14ac:dyDescent="0.25">
      <c r="C371" s="222">
        <v>11014</v>
      </c>
      <c r="D371" s="206" t="s">
        <v>2778</v>
      </c>
      <c r="E371" s="206">
        <v>49</v>
      </c>
      <c r="F371" s="207" t="s">
        <v>2779</v>
      </c>
      <c r="G371" s="207">
        <v>69</v>
      </c>
      <c r="H371" s="208" t="s">
        <v>2780</v>
      </c>
      <c r="I371" s="208">
        <v>94</v>
      </c>
      <c r="J371" s="209">
        <v>95</v>
      </c>
      <c r="K371" s="209">
        <v>95</v>
      </c>
    </row>
    <row r="372" spans="3:11" x14ac:dyDescent="0.25">
      <c r="C372" s="222">
        <v>11023</v>
      </c>
      <c r="D372" s="206" t="s">
        <v>2778</v>
      </c>
      <c r="E372" s="206">
        <v>49</v>
      </c>
      <c r="F372" s="207" t="s">
        <v>2779</v>
      </c>
      <c r="G372" s="207">
        <v>69</v>
      </c>
      <c r="H372" s="208" t="s">
        <v>2780</v>
      </c>
      <c r="I372" s="208">
        <v>94</v>
      </c>
      <c r="J372" s="209">
        <v>95</v>
      </c>
      <c r="K372" s="209">
        <v>95</v>
      </c>
    </row>
    <row r="373" spans="3:11" x14ac:dyDescent="0.25">
      <c r="C373" s="222">
        <v>11025</v>
      </c>
      <c r="D373" s="206" t="s">
        <v>2778</v>
      </c>
      <c r="E373" s="206">
        <v>49</v>
      </c>
      <c r="F373" s="207" t="s">
        <v>2779</v>
      </c>
      <c r="G373" s="207">
        <v>69</v>
      </c>
      <c r="H373" s="208" t="s">
        <v>2780</v>
      </c>
      <c r="I373" s="208">
        <v>94</v>
      </c>
      <c r="J373" s="209">
        <v>95</v>
      </c>
      <c r="K373" s="209">
        <v>95</v>
      </c>
    </row>
    <row r="374" spans="3:11" x14ac:dyDescent="0.25">
      <c r="C374" s="222">
        <v>11027</v>
      </c>
      <c r="D374" s="206" t="s">
        <v>2778</v>
      </c>
      <c r="E374" s="206">
        <v>49</v>
      </c>
      <c r="F374" s="207" t="s">
        <v>2779</v>
      </c>
      <c r="G374" s="207">
        <v>69</v>
      </c>
      <c r="H374" s="208" t="s">
        <v>2780</v>
      </c>
      <c r="I374" s="208">
        <v>94</v>
      </c>
      <c r="J374" s="209">
        <v>95</v>
      </c>
      <c r="K374" s="209">
        <v>95</v>
      </c>
    </row>
    <row r="375" spans="3:11" x14ac:dyDescent="0.25">
      <c r="C375" s="222">
        <v>11028</v>
      </c>
      <c r="D375" s="206" t="s">
        <v>2778</v>
      </c>
      <c r="E375" s="206">
        <v>49</v>
      </c>
      <c r="F375" s="207" t="s">
        <v>2779</v>
      </c>
      <c r="G375" s="207">
        <v>69</v>
      </c>
      <c r="H375" s="208" t="s">
        <v>2780</v>
      </c>
      <c r="I375" s="208">
        <v>94</v>
      </c>
      <c r="J375" s="209">
        <v>95</v>
      </c>
      <c r="K375" s="209">
        <v>95</v>
      </c>
    </row>
    <row r="376" spans="3:11" x14ac:dyDescent="0.25">
      <c r="C376" s="222">
        <v>11029</v>
      </c>
      <c r="D376" s="206" t="s">
        <v>2778</v>
      </c>
      <c r="E376" s="206">
        <v>49</v>
      </c>
      <c r="F376" s="207" t="s">
        <v>2779</v>
      </c>
      <c r="G376" s="207">
        <v>69</v>
      </c>
      <c r="H376" s="208" t="s">
        <v>2780</v>
      </c>
      <c r="I376" s="208">
        <v>94</v>
      </c>
      <c r="J376" s="209">
        <v>95</v>
      </c>
      <c r="K376" s="209">
        <v>95</v>
      </c>
    </row>
    <row r="377" spans="3:11" x14ac:dyDescent="0.25">
      <c r="C377" s="222">
        <v>11031</v>
      </c>
      <c r="D377" s="206" t="s">
        <v>2778</v>
      </c>
      <c r="E377" s="206">
        <v>49</v>
      </c>
      <c r="F377" s="207" t="s">
        <v>2779</v>
      </c>
      <c r="G377" s="207">
        <v>69</v>
      </c>
      <c r="H377" s="208" t="s">
        <v>2780</v>
      </c>
      <c r="I377" s="208">
        <v>94</v>
      </c>
      <c r="J377" s="209">
        <v>95</v>
      </c>
      <c r="K377" s="209">
        <v>95</v>
      </c>
    </row>
    <row r="378" spans="3:11" x14ac:dyDescent="0.25">
      <c r="C378" s="222">
        <v>11037</v>
      </c>
      <c r="D378" s="206" t="s">
        <v>2778</v>
      </c>
      <c r="E378" s="206">
        <v>49</v>
      </c>
      <c r="F378" s="207" t="s">
        <v>2779</v>
      </c>
      <c r="G378" s="207">
        <v>69</v>
      </c>
      <c r="H378" s="208" t="s">
        <v>2780</v>
      </c>
      <c r="I378" s="208">
        <v>94</v>
      </c>
      <c r="J378" s="209">
        <v>95</v>
      </c>
      <c r="K378" s="209">
        <v>95</v>
      </c>
    </row>
    <row r="379" spans="3:11" x14ac:dyDescent="0.25">
      <c r="C379" s="222">
        <v>11104</v>
      </c>
      <c r="D379" s="206" t="s">
        <v>2781</v>
      </c>
      <c r="E379" s="206">
        <v>24</v>
      </c>
      <c r="F379" s="207" t="s">
        <v>2782</v>
      </c>
      <c r="G379" s="207">
        <v>49</v>
      </c>
      <c r="H379" s="208" t="s">
        <v>2792</v>
      </c>
      <c r="I379" s="208">
        <v>74</v>
      </c>
      <c r="J379" s="209">
        <v>75</v>
      </c>
      <c r="K379" s="209">
        <v>75</v>
      </c>
    </row>
    <row r="380" spans="3:11" x14ac:dyDescent="0.25">
      <c r="C380" s="222">
        <v>11101</v>
      </c>
      <c r="D380" s="206" t="s">
        <v>2781</v>
      </c>
      <c r="E380" s="206">
        <v>24</v>
      </c>
      <c r="F380" s="207" t="s">
        <v>2782</v>
      </c>
      <c r="G380" s="207">
        <v>49</v>
      </c>
      <c r="H380" s="208" t="s">
        <v>2792</v>
      </c>
      <c r="I380" s="208">
        <v>74</v>
      </c>
      <c r="J380" s="209">
        <v>75</v>
      </c>
      <c r="K380" s="209">
        <v>75</v>
      </c>
    </row>
    <row r="381" spans="3:11" x14ac:dyDescent="0.25">
      <c r="C381" s="222">
        <v>11102</v>
      </c>
      <c r="D381" s="206" t="s">
        <v>2781</v>
      </c>
      <c r="E381" s="206">
        <v>24</v>
      </c>
      <c r="F381" s="207" t="s">
        <v>2782</v>
      </c>
      <c r="G381" s="207">
        <v>49</v>
      </c>
      <c r="H381" s="208" t="s">
        <v>2792</v>
      </c>
      <c r="I381" s="208">
        <v>74</v>
      </c>
      <c r="J381" s="209">
        <v>75</v>
      </c>
      <c r="K381" s="209">
        <v>75</v>
      </c>
    </row>
    <row r="382" spans="3:11" x14ac:dyDescent="0.25">
      <c r="C382" s="222">
        <v>11112</v>
      </c>
      <c r="D382" s="206" t="s">
        <v>2781</v>
      </c>
      <c r="E382" s="206">
        <v>24</v>
      </c>
      <c r="F382" s="207" t="s">
        <v>2782</v>
      </c>
      <c r="G382" s="207">
        <v>49</v>
      </c>
      <c r="H382" s="208" t="s">
        <v>2792</v>
      </c>
      <c r="I382" s="208">
        <v>74</v>
      </c>
      <c r="J382" s="209">
        <v>75</v>
      </c>
      <c r="K382" s="209">
        <v>75</v>
      </c>
    </row>
    <row r="383" spans="3:11" x14ac:dyDescent="0.25">
      <c r="C383" s="222">
        <v>11105</v>
      </c>
      <c r="D383" s="206" t="s">
        <v>2781</v>
      </c>
      <c r="E383" s="206">
        <v>24</v>
      </c>
      <c r="F383" s="207" t="s">
        <v>2782</v>
      </c>
      <c r="G383" s="207">
        <v>49</v>
      </c>
      <c r="H383" s="208" t="s">
        <v>2792</v>
      </c>
      <c r="I383" s="208">
        <v>74</v>
      </c>
      <c r="J383" s="209">
        <v>75</v>
      </c>
      <c r="K383" s="209">
        <v>75</v>
      </c>
    </row>
    <row r="384" spans="3:11" x14ac:dyDescent="0.25">
      <c r="C384" s="222">
        <v>11107</v>
      </c>
      <c r="D384" s="206" t="s">
        <v>2781</v>
      </c>
      <c r="E384" s="206">
        <v>24</v>
      </c>
      <c r="F384" s="207" t="s">
        <v>2782</v>
      </c>
      <c r="G384" s="207">
        <v>49</v>
      </c>
      <c r="H384" s="208" t="s">
        <v>2792</v>
      </c>
      <c r="I384" s="208">
        <v>74</v>
      </c>
      <c r="J384" s="209">
        <v>75</v>
      </c>
      <c r="K384" s="209">
        <v>75</v>
      </c>
    </row>
    <row r="385" spans="3:11" x14ac:dyDescent="0.25">
      <c r="C385" s="222">
        <v>11113</v>
      </c>
      <c r="D385" s="206" t="s">
        <v>2781</v>
      </c>
      <c r="E385" s="206">
        <v>24</v>
      </c>
      <c r="F385" s="207" t="s">
        <v>2782</v>
      </c>
      <c r="G385" s="207">
        <v>49</v>
      </c>
      <c r="H385" s="208" t="s">
        <v>2792</v>
      </c>
      <c r="I385" s="208">
        <v>74</v>
      </c>
      <c r="J385" s="209">
        <v>75</v>
      </c>
      <c r="K385" s="209">
        <v>75</v>
      </c>
    </row>
    <row r="386" spans="3:11" x14ac:dyDescent="0.25">
      <c r="C386" s="222">
        <v>11120</v>
      </c>
      <c r="D386" s="206" t="s">
        <v>2781</v>
      </c>
      <c r="E386" s="206">
        <v>24</v>
      </c>
      <c r="F386" s="207" t="s">
        <v>2782</v>
      </c>
      <c r="G386" s="207">
        <v>49</v>
      </c>
      <c r="H386" s="208" t="s">
        <v>2792</v>
      </c>
      <c r="I386" s="208">
        <v>74</v>
      </c>
      <c r="J386" s="209">
        <v>75</v>
      </c>
      <c r="K386" s="209">
        <v>75</v>
      </c>
    </row>
    <row r="387" spans="3:11" x14ac:dyDescent="0.25">
      <c r="C387" s="217"/>
    </row>
    <row r="388" spans="3:11" x14ac:dyDescent="0.25">
      <c r="C388" s="218">
        <v>10001</v>
      </c>
      <c r="D388" s="206" t="s">
        <v>2799</v>
      </c>
      <c r="E388" s="206">
        <v>94</v>
      </c>
      <c r="F388" s="207"/>
      <c r="G388" s="207"/>
      <c r="H388" s="208" t="s">
        <v>2806</v>
      </c>
      <c r="I388" s="208">
        <v>97</v>
      </c>
      <c r="J388" s="209">
        <v>98</v>
      </c>
      <c r="K388" s="209">
        <v>98</v>
      </c>
    </row>
    <row r="389" spans="3:11" x14ac:dyDescent="0.25">
      <c r="C389" s="218">
        <v>10120</v>
      </c>
      <c r="D389" s="206" t="s">
        <v>2784</v>
      </c>
      <c r="E389" s="206">
        <v>80</v>
      </c>
      <c r="F389" s="207"/>
      <c r="G389" s="207"/>
      <c r="H389" s="208" t="s">
        <v>2816</v>
      </c>
      <c r="I389" s="208">
        <v>94</v>
      </c>
      <c r="J389" s="209">
        <v>95</v>
      </c>
      <c r="K389" s="209">
        <v>95</v>
      </c>
    </row>
    <row r="390" spans="3:11" x14ac:dyDescent="0.25">
      <c r="C390" s="218">
        <v>10135</v>
      </c>
      <c r="D390" s="206"/>
      <c r="E390" s="206"/>
      <c r="F390" s="207"/>
      <c r="G390" s="207"/>
      <c r="H390" s="208"/>
      <c r="I390" s="208"/>
      <c r="J390" s="209"/>
      <c r="K390" s="209"/>
    </row>
    <row r="391" spans="3:11" x14ac:dyDescent="0.25">
      <c r="C391" s="218">
        <v>10142</v>
      </c>
      <c r="D391" s="206"/>
      <c r="E391" s="206"/>
      <c r="F391" s="207"/>
      <c r="G391" s="207"/>
      <c r="H391" s="208"/>
      <c r="I391" s="208"/>
      <c r="J391" s="209"/>
      <c r="K391" s="209"/>
    </row>
    <row r="392" spans="3:11" x14ac:dyDescent="0.25">
      <c r="C392" s="218">
        <v>10153</v>
      </c>
      <c r="D392" s="206"/>
      <c r="E392" s="206"/>
      <c r="F392" s="207"/>
      <c r="G392" s="207"/>
      <c r="H392" s="208"/>
      <c r="I392" s="208"/>
      <c r="J392" s="209"/>
      <c r="K392" s="209"/>
    </row>
    <row r="393" spans="3:11" x14ac:dyDescent="0.25">
      <c r="C393" s="218">
        <v>10156</v>
      </c>
      <c r="D393" s="206"/>
      <c r="E393" s="206"/>
      <c r="F393" s="207"/>
      <c r="G393" s="207"/>
      <c r="H393" s="208"/>
      <c r="I393" s="208"/>
      <c r="J393" s="209"/>
      <c r="K393" s="209"/>
    </row>
    <row r="394" spans="3:11" x14ac:dyDescent="0.25">
      <c r="C394" s="218">
        <v>10165</v>
      </c>
      <c r="D394" s="206"/>
      <c r="E394" s="206"/>
      <c r="F394" s="207"/>
      <c r="G394" s="207"/>
      <c r="H394" s="208"/>
      <c r="I394" s="208"/>
      <c r="J394" s="209"/>
      <c r="K394" s="209"/>
    </row>
    <row r="395" spans="3:11" x14ac:dyDescent="0.25">
      <c r="C395" s="218">
        <v>10172</v>
      </c>
      <c r="D395" s="206" t="s">
        <v>2784</v>
      </c>
      <c r="E395" s="206">
        <v>80</v>
      </c>
      <c r="F395" s="207"/>
      <c r="G395" s="207"/>
      <c r="H395" s="208" t="s">
        <v>2816</v>
      </c>
      <c r="I395" s="208">
        <v>94</v>
      </c>
      <c r="J395" s="209">
        <v>96</v>
      </c>
      <c r="K395" s="209">
        <v>96</v>
      </c>
    </row>
    <row r="396" spans="3:11" x14ac:dyDescent="0.25">
      <c r="C396" s="218">
        <v>10192</v>
      </c>
      <c r="D396" s="206" t="s">
        <v>2814</v>
      </c>
      <c r="E396" s="206">
        <v>89</v>
      </c>
      <c r="F396" s="207"/>
      <c r="G396" s="207"/>
      <c r="H396" s="208" t="s">
        <v>2833</v>
      </c>
      <c r="I396" s="208">
        <v>99</v>
      </c>
      <c r="J396" s="209">
        <v>100</v>
      </c>
      <c r="K396" s="209">
        <v>100</v>
      </c>
    </row>
    <row r="397" spans="3:11" x14ac:dyDescent="0.25">
      <c r="C397" s="218">
        <v>10204</v>
      </c>
      <c r="D397" s="206" t="s">
        <v>2772</v>
      </c>
      <c r="E397" s="206">
        <v>59</v>
      </c>
      <c r="F397" s="207" t="s">
        <v>2773</v>
      </c>
      <c r="G397" s="207">
        <v>74</v>
      </c>
      <c r="H397" s="208" t="s">
        <v>2774</v>
      </c>
      <c r="I397" s="208">
        <v>89</v>
      </c>
      <c r="J397" s="209">
        <v>90</v>
      </c>
      <c r="K397" s="209">
        <v>90</v>
      </c>
    </row>
    <row r="398" spans="3:11" x14ac:dyDescent="0.25">
      <c r="C398" s="218">
        <v>10301</v>
      </c>
      <c r="D398" s="206" t="s">
        <v>2775</v>
      </c>
      <c r="E398" s="206">
        <v>54</v>
      </c>
      <c r="F398" s="207" t="s">
        <v>2776</v>
      </c>
      <c r="G398" s="207">
        <v>69</v>
      </c>
      <c r="H398" s="208" t="s">
        <v>2777</v>
      </c>
      <c r="I398" s="208">
        <v>84</v>
      </c>
      <c r="J398" s="209">
        <v>85</v>
      </c>
      <c r="K398" s="209">
        <v>85</v>
      </c>
    </row>
    <row r="399" spans="3:11" x14ac:dyDescent="0.25">
      <c r="C399" s="218">
        <v>10303</v>
      </c>
      <c r="D399" s="206" t="s">
        <v>2775</v>
      </c>
      <c r="E399" s="206">
        <v>54</v>
      </c>
      <c r="F399" s="207" t="s">
        <v>2776</v>
      </c>
      <c r="G399" s="207">
        <v>69</v>
      </c>
      <c r="H399" s="208" t="s">
        <v>2777</v>
      </c>
      <c r="I399" s="208">
        <v>84</v>
      </c>
      <c r="J399" s="209">
        <v>85</v>
      </c>
      <c r="K399" s="209">
        <v>85</v>
      </c>
    </row>
    <row r="400" spans="3:11" x14ac:dyDescent="0.25">
      <c r="C400" s="218">
        <v>10304</v>
      </c>
      <c r="D400" s="206" t="s">
        <v>2775</v>
      </c>
      <c r="E400" s="206">
        <v>54</v>
      </c>
      <c r="F400" s="207" t="s">
        <v>2776</v>
      </c>
      <c r="G400" s="207">
        <v>69</v>
      </c>
      <c r="H400" s="208" t="s">
        <v>2777</v>
      </c>
      <c r="I400" s="208">
        <v>84</v>
      </c>
      <c r="J400" s="209">
        <v>85</v>
      </c>
      <c r="K400" s="209">
        <v>85</v>
      </c>
    </row>
    <row r="401" spans="3:11" x14ac:dyDescent="0.25">
      <c r="C401" s="218">
        <v>10306</v>
      </c>
      <c r="D401" s="206" t="s">
        <v>2775</v>
      </c>
      <c r="E401" s="206">
        <v>54</v>
      </c>
      <c r="F401" s="207" t="s">
        <v>2776</v>
      </c>
      <c r="G401" s="207">
        <v>69</v>
      </c>
      <c r="H401" s="208" t="s">
        <v>2777</v>
      </c>
      <c r="I401" s="208">
        <v>84</v>
      </c>
      <c r="J401" s="209">
        <v>85</v>
      </c>
      <c r="K401" s="209">
        <v>85</v>
      </c>
    </row>
    <row r="402" spans="3:11" x14ac:dyDescent="0.25">
      <c r="C402" s="218">
        <v>10307</v>
      </c>
      <c r="D402" s="206" t="s">
        <v>2775</v>
      </c>
      <c r="E402" s="206">
        <v>54</v>
      </c>
      <c r="F402" s="207" t="s">
        <v>2776</v>
      </c>
      <c r="G402" s="207">
        <v>69</v>
      </c>
      <c r="H402" s="208" t="s">
        <v>2777</v>
      </c>
      <c r="I402" s="208">
        <v>84</v>
      </c>
      <c r="J402" s="209">
        <v>85</v>
      </c>
      <c r="K402" s="209">
        <v>85</v>
      </c>
    </row>
    <row r="403" spans="3:11" x14ac:dyDescent="0.25">
      <c r="C403" s="218">
        <v>10308</v>
      </c>
      <c r="D403" s="206" t="s">
        <v>2784</v>
      </c>
      <c r="E403" s="206">
        <v>80</v>
      </c>
      <c r="F403" s="207"/>
      <c r="G403" s="207"/>
      <c r="H403" s="208" t="s">
        <v>2816</v>
      </c>
      <c r="I403" s="208">
        <v>94</v>
      </c>
      <c r="J403" s="209">
        <v>96</v>
      </c>
      <c r="K403" s="209">
        <v>96</v>
      </c>
    </row>
    <row r="404" spans="3:11" x14ac:dyDescent="0.25">
      <c r="C404" s="218">
        <v>10402</v>
      </c>
      <c r="D404" s="206" t="s">
        <v>2772</v>
      </c>
      <c r="E404" s="206">
        <v>59</v>
      </c>
      <c r="F404" s="207" t="s">
        <v>2773</v>
      </c>
      <c r="G404" s="207">
        <v>74</v>
      </c>
      <c r="H404" s="208" t="s">
        <v>2774</v>
      </c>
      <c r="I404" s="208">
        <v>89</v>
      </c>
      <c r="J404" s="209">
        <v>90</v>
      </c>
      <c r="K404" s="209">
        <v>90</v>
      </c>
    </row>
    <row r="405" spans="3:11" x14ac:dyDescent="0.25">
      <c r="C405" s="218">
        <v>10403</v>
      </c>
      <c r="D405" s="206" t="s">
        <v>2772</v>
      </c>
      <c r="E405" s="206">
        <v>59</v>
      </c>
      <c r="F405" s="207" t="s">
        <v>2773</v>
      </c>
      <c r="G405" s="207">
        <v>74</v>
      </c>
      <c r="H405" s="208" t="s">
        <v>2774</v>
      </c>
      <c r="I405" s="208">
        <v>89</v>
      </c>
      <c r="J405" s="209">
        <v>90</v>
      </c>
      <c r="K405" s="209">
        <v>90</v>
      </c>
    </row>
    <row r="406" spans="3:11" x14ac:dyDescent="0.25">
      <c r="C406" s="218">
        <v>10406</v>
      </c>
      <c r="D406" s="206" t="s">
        <v>2772</v>
      </c>
      <c r="E406" s="206">
        <v>59</v>
      </c>
      <c r="F406" s="207" t="s">
        <v>2773</v>
      </c>
      <c r="G406" s="207">
        <v>74</v>
      </c>
      <c r="H406" s="208" t="s">
        <v>2774</v>
      </c>
      <c r="I406" s="208">
        <v>89</v>
      </c>
      <c r="J406" s="209">
        <v>90</v>
      </c>
      <c r="K406" s="209">
        <v>90</v>
      </c>
    </row>
    <row r="407" spans="3:11" x14ac:dyDescent="0.25">
      <c r="C407" s="218">
        <v>10408</v>
      </c>
      <c r="D407" s="206" t="s">
        <v>2784</v>
      </c>
      <c r="E407" s="206">
        <v>80</v>
      </c>
      <c r="F407" s="207"/>
      <c r="G407" s="207"/>
      <c r="H407" s="208" t="s">
        <v>2816</v>
      </c>
      <c r="I407" s="208">
        <v>94</v>
      </c>
      <c r="J407" s="209">
        <v>96</v>
      </c>
      <c r="K407" s="209">
        <v>96</v>
      </c>
    </row>
    <row r="408" spans="3:11" ht="42.75" x14ac:dyDescent="0.25">
      <c r="C408" s="218">
        <v>10502</v>
      </c>
      <c r="D408" s="213" t="s">
        <v>2834</v>
      </c>
      <c r="E408" s="206"/>
      <c r="F408" s="207" t="s">
        <v>2835</v>
      </c>
      <c r="G408" s="207"/>
      <c r="H408" s="208" t="s">
        <v>2836</v>
      </c>
      <c r="I408" s="208"/>
      <c r="J408" s="209" t="s">
        <v>2837</v>
      </c>
      <c r="K408" s="209"/>
    </row>
    <row r="409" spans="3:11" x14ac:dyDescent="0.25">
      <c r="C409" s="218">
        <v>10551</v>
      </c>
      <c r="D409" s="206" t="s">
        <v>2784</v>
      </c>
      <c r="E409" s="206">
        <v>80</v>
      </c>
      <c r="F409" s="207"/>
      <c r="G409" s="207"/>
      <c r="H409" s="208" t="s">
        <v>2816</v>
      </c>
      <c r="I409" s="208">
        <v>94</v>
      </c>
      <c r="J409" s="209">
        <v>96</v>
      </c>
      <c r="K409" s="209">
        <v>96</v>
      </c>
    </row>
    <row r="410" spans="3:11" x14ac:dyDescent="0.25">
      <c r="C410" s="218">
        <v>10552</v>
      </c>
      <c r="D410" s="206"/>
      <c r="E410" s="206"/>
      <c r="F410" s="207"/>
      <c r="G410" s="207"/>
      <c r="H410" s="208"/>
      <c r="I410" s="208"/>
      <c r="J410" s="209"/>
      <c r="K410" s="209"/>
    </row>
    <row r="411" spans="3:11" x14ac:dyDescent="0.25">
      <c r="C411" s="218" t="s">
        <v>2838</v>
      </c>
      <c r="D411" s="206" t="s">
        <v>2839</v>
      </c>
      <c r="E411" s="206"/>
      <c r="F411" s="207"/>
      <c r="G411" s="207"/>
      <c r="H411" s="208"/>
      <c r="I411" s="208"/>
      <c r="J411" s="209"/>
      <c r="K411" s="209"/>
    </row>
    <row r="412" spans="3:11" x14ac:dyDescent="0.25">
      <c r="C412" s="218">
        <v>10606</v>
      </c>
      <c r="D412" s="206" t="s">
        <v>2784</v>
      </c>
      <c r="E412" s="206">
        <v>80</v>
      </c>
      <c r="F412" s="207"/>
      <c r="G412" s="207"/>
      <c r="H412" s="208" t="s">
        <v>2816</v>
      </c>
      <c r="I412" s="208">
        <v>94</v>
      </c>
      <c r="J412" s="209">
        <v>96</v>
      </c>
      <c r="K412" s="209">
        <v>96</v>
      </c>
    </row>
    <row r="413" spans="3:11" x14ac:dyDescent="0.25">
      <c r="C413" s="218">
        <v>10702</v>
      </c>
      <c r="D413" s="206" t="s">
        <v>2784</v>
      </c>
      <c r="E413" s="206">
        <v>80</v>
      </c>
      <c r="F413" s="207"/>
      <c r="G413" s="207"/>
      <c r="H413" s="208" t="s">
        <v>2816</v>
      </c>
      <c r="I413" s="208">
        <v>94</v>
      </c>
      <c r="J413" s="209">
        <v>96</v>
      </c>
      <c r="K413" s="209">
        <v>96</v>
      </c>
    </row>
    <row r="414" spans="3:11" x14ac:dyDescent="0.25">
      <c r="C414" s="218">
        <v>10801</v>
      </c>
      <c r="D414" s="206" t="s">
        <v>2839</v>
      </c>
      <c r="E414" s="206"/>
      <c r="F414" s="207"/>
      <c r="G414" s="207"/>
      <c r="H414" s="208"/>
      <c r="I414" s="208"/>
      <c r="J414" s="209"/>
      <c r="K414" s="209"/>
    </row>
    <row r="415" spans="3:11" x14ac:dyDescent="0.25">
      <c r="C415" s="218">
        <v>10807</v>
      </c>
      <c r="D415" s="206" t="s">
        <v>2786</v>
      </c>
      <c r="E415" s="206">
        <v>69</v>
      </c>
      <c r="F415" s="207"/>
      <c r="G415" s="207"/>
      <c r="H415" s="208" t="s">
        <v>2787</v>
      </c>
      <c r="I415" s="208">
        <v>94</v>
      </c>
      <c r="J415" s="209">
        <v>95</v>
      </c>
      <c r="K415" s="209">
        <v>95</v>
      </c>
    </row>
    <row r="416" spans="3:11" x14ac:dyDescent="0.25">
      <c r="C416" s="218">
        <v>10808</v>
      </c>
      <c r="D416" s="206" t="s">
        <v>2811</v>
      </c>
      <c r="E416" s="206">
        <v>84</v>
      </c>
      <c r="F416" s="207"/>
      <c r="G416" s="207"/>
      <c r="H416" s="208" t="s">
        <v>2812</v>
      </c>
      <c r="I416" s="208">
        <v>95</v>
      </c>
      <c r="J416" s="209">
        <v>96</v>
      </c>
      <c r="K416" s="209">
        <v>96</v>
      </c>
    </row>
    <row r="417" spans="3:11" x14ac:dyDescent="0.25">
      <c r="C417" s="218">
        <v>10821</v>
      </c>
      <c r="D417" s="206"/>
      <c r="E417" s="206"/>
      <c r="F417" s="207"/>
      <c r="G417" s="207"/>
      <c r="H417" s="208"/>
      <c r="I417" s="208"/>
      <c r="J417" s="209"/>
      <c r="K417" s="209"/>
    </row>
    <row r="418" spans="3:11" x14ac:dyDescent="0.25">
      <c r="C418" s="218">
        <v>10823</v>
      </c>
      <c r="D418" s="206" t="s">
        <v>2784</v>
      </c>
      <c r="E418" s="206">
        <v>80</v>
      </c>
      <c r="F418" s="207"/>
      <c r="G418" s="207"/>
      <c r="H418" s="208" t="s">
        <v>2816</v>
      </c>
      <c r="I418" s="208">
        <v>94</v>
      </c>
      <c r="J418" s="209">
        <v>96</v>
      </c>
      <c r="K418" s="209">
        <v>96</v>
      </c>
    </row>
    <row r="419" spans="3:11" x14ac:dyDescent="0.25">
      <c r="C419" s="218">
        <v>10838</v>
      </c>
      <c r="D419" s="206" t="s">
        <v>2811</v>
      </c>
      <c r="E419" s="206">
        <v>84</v>
      </c>
      <c r="F419" s="207"/>
      <c r="G419" s="207"/>
      <c r="H419" s="208" t="s">
        <v>2812</v>
      </c>
      <c r="I419" s="208">
        <v>95</v>
      </c>
      <c r="J419" s="209">
        <v>96</v>
      </c>
      <c r="K419" s="209">
        <v>96</v>
      </c>
    </row>
    <row r="420" spans="3:11" x14ac:dyDescent="0.25">
      <c r="C420" s="218">
        <v>10901</v>
      </c>
      <c r="D420" s="206" t="s">
        <v>2839</v>
      </c>
      <c r="E420" s="206"/>
      <c r="F420" s="207"/>
      <c r="G420" s="207"/>
      <c r="H420" s="208"/>
      <c r="I420" s="208"/>
      <c r="J420" s="209"/>
      <c r="K420" s="209"/>
    </row>
    <row r="421" spans="3:11" x14ac:dyDescent="0.25">
      <c r="C421" s="218">
        <v>10904</v>
      </c>
      <c r="D421" s="206" t="s">
        <v>2784</v>
      </c>
      <c r="E421" s="206">
        <v>80</v>
      </c>
      <c r="F421" s="207"/>
      <c r="G421" s="207"/>
      <c r="H421" s="208" t="s">
        <v>2816</v>
      </c>
      <c r="I421" s="208">
        <v>94</v>
      </c>
      <c r="J421" s="209">
        <v>96</v>
      </c>
      <c r="K421" s="209">
        <v>96</v>
      </c>
    </row>
    <row r="422" spans="3:11" x14ac:dyDescent="0.25">
      <c r="C422" s="218">
        <v>10917</v>
      </c>
      <c r="D422" s="206" t="s">
        <v>2784</v>
      </c>
      <c r="E422" s="206">
        <v>80</v>
      </c>
      <c r="F422" s="207"/>
      <c r="G422" s="207"/>
      <c r="H422" s="208" t="s">
        <v>2816</v>
      </c>
      <c r="I422" s="208">
        <v>94</v>
      </c>
      <c r="J422" s="209">
        <v>96</v>
      </c>
      <c r="K422" s="209">
        <v>96</v>
      </c>
    </row>
    <row r="423" spans="3:11" x14ac:dyDescent="0.25">
      <c r="C423" s="218">
        <v>10919</v>
      </c>
      <c r="D423" s="206" t="s">
        <v>2784</v>
      </c>
      <c r="E423" s="206">
        <v>80</v>
      </c>
      <c r="F423" s="207"/>
      <c r="G423" s="207"/>
      <c r="H423" s="208" t="s">
        <v>2816</v>
      </c>
      <c r="I423" s="208">
        <v>94</v>
      </c>
      <c r="J423" s="209">
        <v>96</v>
      </c>
      <c r="K423" s="209">
        <v>96</v>
      </c>
    </row>
    <row r="424" spans="3:11" x14ac:dyDescent="0.25">
      <c r="C424" s="218">
        <v>10924</v>
      </c>
      <c r="D424" s="206" t="s">
        <v>2784</v>
      </c>
      <c r="E424" s="206">
        <v>80</v>
      </c>
      <c r="F424" s="207"/>
      <c r="G424" s="207"/>
      <c r="H424" s="208" t="s">
        <v>2816</v>
      </c>
      <c r="I424" s="208">
        <v>94</v>
      </c>
      <c r="J424" s="209">
        <v>96</v>
      </c>
      <c r="K424" s="209">
        <v>96</v>
      </c>
    </row>
    <row r="425" spans="3:11" x14ac:dyDescent="0.25">
      <c r="C425" s="218">
        <v>10956</v>
      </c>
      <c r="D425" s="206" t="s">
        <v>2784</v>
      </c>
      <c r="E425" s="206">
        <v>80</v>
      </c>
      <c r="F425" s="207"/>
      <c r="G425" s="207"/>
      <c r="H425" s="208" t="s">
        <v>2816</v>
      </c>
      <c r="I425" s="208">
        <v>94</v>
      </c>
      <c r="J425" s="209">
        <v>96</v>
      </c>
      <c r="K425" s="209">
        <v>96</v>
      </c>
    </row>
    <row r="426" spans="3:11" x14ac:dyDescent="0.25">
      <c r="C426" s="218">
        <v>10985</v>
      </c>
      <c r="D426" s="206" t="s">
        <v>2784</v>
      </c>
      <c r="E426" s="206">
        <v>80</v>
      </c>
      <c r="F426" s="207"/>
      <c r="G426" s="207"/>
      <c r="H426" s="208" t="s">
        <v>2816</v>
      </c>
      <c r="I426" s="208">
        <v>94</v>
      </c>
      <c r="J426" s="209">
        <v>96</v>
      </c>
      <c r="K426" s="209">
        <v>96</v>
      </c>
    </row>
    <row r="427" spans="3:11" x14ac:dyDescent="0.25">
      <c r="C427" s="218">
        <v>10986</v>
      </c>
      <c r="D427" s="206" t="s">
        <v>2775</v>
      </c>
      <c r="E427" s="206">
        <v>54</v>
      </c>
      <c r="F427" s="207" t="s">
        <v>2776</v>
      </c>
      <c r="G427" s="207">
        <v>69</v>
      </c>
      <c r="H427" s="208" t="s">
        <v>2777</v>
      </c>
      <c r="I427" s="208">
        <v>84</v>
      </c>
      <c r="J427" s="209">
        <v>85</v>
      </c>
      <c r="K427" s="209">
        <v>85</v>
      </c>
    </row>
    <row r="428" spans="3:11" x14ac:dyDescent="0.25">
      <c r="C428" s="218">
        <v>11101</v>
      </c>
      <c r="D428" s="206" t="s">
        <v>2784</v>
      </c>
      <c r="E428" s="206">
        <v>80</v>
      </c>
      <c r="F428" s="207"/>
      <c r="G428" s="207"/>
      <c r="H428" s="208" t="s">
        <v>2816</v>
      </c>
      <c r="I428" s="208">
        <v>94</v>
      </c>
      <c r="J428" s="209">
        <v>96</v>
      </c>
      <c r="K428" s="209">
        <v>96</v>
      </c>
    </row>
    <row r="429" spans="3:11" x14ac:dyDescent="0.25">
      <c r="C429" s="218">
        <v>11103</v>
      </c>
      <c r="D429" s="206" t="s">
        <v>2784</v>
      </c>
      <c r="E429" s="206">
        <v>80</v>
      </c>
      <c r="F429" s="207"/>
      <c r="G429" s="207"/>
      <c r="H429" s="208" t="s">
        <v>2816</v>
      </c>
      <c r="I429" s="208">
        <v>94</v>
      </c>
      <c r="J429" s="209">
        <v>96</v>
      </c>
      <c r="K429" s="209">
        <v>96</v>
      </c>
    </row>
    <row r="430" spans="3:11" x14ac:dyDescent="0.25">
      <c r="C430" s="218">
        <v>11104</v>
      </c>
      <c r="D430" s="206" t="s">
        <v>2839</v>
      </c>
      <c r="E430" s="206"/>
      <c r="F430" s="207"/>
      <c r="G430" s="207"/>
      <c r="H430" s="208"/>
      <c r="I430" s="208"/>
      <c r="J430" s="209"/>
      <c r="K430" s="209"/>
    </row>
    <row r="431" spans="3:11" x14ac:dyDescent="0.25">
      <c r="C431" s="218">
        <v>11105</v>
      </c>
      <c r="D431" s="206" t="s">
        <v>2784</v>
      </c>
      <c r="E431" s="206">
        <v>80</v>
      </c>
      <c r="F431" s="207"/>
      <c r="G431" s="207"/>
      <c r="H431" s="208" t="s">
        <v>2816</v>
      </c>
      <c r="I431" s="208">
        <v>94</v>
      </c>
      <c r="J431" s="209">
        <v>96</v>
      </c>
      <c r="K431" s="209">
        <v>96</v>
      </c>
    </row>
    <row r="432" spans="3:11" x14ac:dyDescent="0.25">
      <c r="C432" s="218">
        <v>11106</v>
      </c>
      <c r="D432" s="206" t="s">
        <v>2784</v>
      </c>
      <c r="E432" s="206">
        <v>80</v>
      </c>
      <c r="F432" s="207"/>
      <c r="G432" s="207"/>
      <c r="H432" s="208" t="s">
        <v>2816</v>
      </c>
      <c r="I432" s="208">
        <v>94</v>
      </c>
      <c r="J432" s="209">
        <v>96</v>
      </c>
      <c r="K432" s="209">
        <v>96</v>
      </c>
    </row>
    <row r="433" spans="3:11" x14ac:dyDescent="0.25">
      <c r="C433" s="218">
        <v>11107</v>
      </c>
      <c r="D433" s="206" t="s">
        <v>2784</v>
      </c>
      <c r="E433" s="206">
        <v>80</v>
      </c>
      <c r="F433" s="207"/>
      <c r="G433" s="207"/>
      <c r="H433" s="208" t="s">
        <v>2816</v>
      </c>
      <c r="I433" s="208">
        <v>94</v>
      </c>
      <c r="J433" s="209">
        <v>96</v>
      </c>
      <c r="K433" s="209">
        <v>96</v>
      </c>
    </row>
    <row r="434" spans="3:11" x14ac:dyDescent="0.25">
      <c r="C434" s="218">
        <v>11208</v>
      </c>
      <c r="D434" s="206" t="s">
        <v>2784</v>
      </c>
      <c r="E434" s="206">
        <v>80</v>
      </c>
      <c r="F434" s="207"/>
      <c r="G434" s="207"/>
      <c r="H434" s="208" t="s">
        <v>2816</v>
      </c>
      <c r="I434" s="208">
        <v>94</v>
      </c>
      <c r="J434" s="209">
        <v>96</v>
      </c>
      <c r="K434" s="209">
        <v>96</v>
      </c>
    </row>
    <row r="435" spans="3:11" x14ac:dyDescent="0.25">
      <c r="C435" s="218">
        <v>11216</v>
      </c>
      <c r="D435" s="206" t="s">
        <v>2839</v>
      </c>
      <c r="E435" s="206"/>
      <c r="F435" s="207"/>
      <c r="G435" s="207"/>
      <c r="H435" s="208"/>
      <c r="I435" s="208"/>
      <c r="J435" s="209"/>
      <c r="K435" s="209"/>
    </row>
    <row r="436" spans="3:11" x14ac:dyDescent="0.25">
      <c r="C436" s="218">
        <v>11227</v>
      </c>
      <c r="D436" s="206" t="s">
        <v>2839</v>
      </c>
      <c r="E436" s="206"/>
      <c r="F436" s="207"/>
      <c r="G436" s="207"/>
      <c r="H436" s="208"/>
      <c r="I436" s="208"/>
      <c r="J436" s="209"/>
      <c r="K436" s="209"/>
    </row>
    <row r="437" spans="3:11" x14ac:dyDescent="0.25">
      <c r="C437" s="218">
        <v>11236</v>
      </c>
      <c r="D437" s="206" t="s">
        <v>2839</v>
      </c>
      <c r="E437" s="206"/>
      <c r="F437" s="207"/>
      <c r="G437" s="207"/>
      <c r="H437" s="208"/>
      <c r="I437" s="208"/>
      <c r="J437" s="209"/>
      <c r="K437" s="209"/>
    </row>
    <row r="438" spans="3:11" x14ac:dyDescent="0.25">
      <c r="C438" s="218">
        <v>11301</v>
      </c>
      <c r="D438" s="206" t="s">
        <v>2784</v>
      </c>
      <c r="E438" s="206">
        <v>80</v>
      </c>
      <c r="F438" s="207"/>
      <c r="G438" s="207"/>
      <c r="H438" s="208" t="s">
        <v>2816</v>
      </c>
      <c r="I438" s="208">
        <v>94</v>
      </c>
      <c r="J438" s="209">
        <v>96</v>
      </c>
      <c r="K438" s="209">
        <v>96</v>
      </c>
    </row>
    <row r="439" spans="3:11" x14ac:dyDescent="0.25">
      <c r="C439" s="218">
        <v>11412</v>
      </c>
      <c r="D439" s="206" t="s">
        <v>2839</v>
      </c>
      <c r="E439" s="206"/>
      <c r="F439" s="207"/>
      <c r="G439" s="207"/>
      <c r="H439" s="208"/>
      <c r="I439" s="208"/>
      <c r="J439" s="209"/>
      <c r="K439" s="209"/>
    </row>
    <row r="440" spans="3:11" x14ac:dyDescent="0.25">
      <c r="C440" s="218">
        <v>11417</v>
      </c>
      <c r="D440" s="206" t="s">
        <v>2784</v>
      </c>
      <c r="E440" s="206">
        <v>80</v>
      </c>
      <c r="F440" s="207"/>
      <c r="G440" s="207"/>
      <c r="H440" s="208" t="s">
        <v>2816</v>
      </c>
      <c r="I440" s="208">
        <v>94</v>
      </c>
      <c r="J440" s="209">
        <v>96</v>
      </c>
      <c r="K440" s="209">
        <v>96</v>
      </c>
    </row>
    <row r="441" spans="3:11" x14ac:dyDescent="0.25">
      <c r="C441" s="218">
        <v>11602</v>
      </c>
      <c r="D441" s="206" t="s">
        <v>2784</v>
      </c>
      <c r="E441" s="206">
        <v>80</v>
      </c>
      <c r="F441" s="207"/>
      <c r="G441" s="207"/>
      <c r="H441" s="208" t="s">
        <v>2816</v>
      </c>
      <c r="I441" s="208">
        <v>94</v>
      </c>
      <c r="J441" s="209">
        <v>96</v>
      </c>
      <c r="K441" s="209">
        <v>96</v>
      </c>
    </row>
    <row r="442" spans="3:11" x14ac:dyDescent="0.25">
      <c r="C442" s="218">
        <v>11605</v>
      </c>
      <c r="D442" s="206" t="s">
        <v>2784</v>
      </c>
      <c r="E442" s="206">
        <v>80</v>
      </c>
      <c r="F442" s="207"/>
      <c r="G442" s="207"/>
      <c r="H442" s="208" t="s">
        <v>2816</v>
      </c>
      <c r="I442" s="208">
        <v>94</v>
      </c>
      <c r="J442" s="209">
        <v>96</v>
      </c>
      <c r="K442" s="209">
        <v>96</v>
      </c>
    </row>
    <row r="443" spans="3:11" x14ac:dyDescent="0.25">
      <c r="C443" s="218">
        <v>11028</v>
      </c>
      <c r="D443" s="206" t="s">
        <v>2778</v>
      </c>
      <c r="E443" s="206">
        <v>49</v>
      </c>
      <c r="F443" s="207" t="s">
        <v>2779</v>
      </c>
      <c r="G443" s="207">
        <v>69</v>
      </c>
      <c r="H443" s="208" t="s">
        <v>2780</v>
      </c>
      <c r="I443" s="208">
        <v>94</v>
      </c>
      <c r="J443" s="209">
        <v>95</v>
      </c>
      <c r="K443" s="209">
        <v>95</v>
      </c>
    </row>
    <row r="444" spans="3:11" x14ac:dyDescent="0.25">
      <c r="C444" s="218">
        <v>11029</v>
      </c>
      <c r="D444" s="206" t="s">
        <v>2778</v>
      </c>
      <c r="E444" s="206">
        <v>49</v>
      </c>
      <c r="F444" s="207" t="s">
        <v>2779</v>
      </c>
      <c r="G444" s="207">
        <v>69</v>
      </c>
      <c r="H444" s="208" t="s">
        <v>2780</v>
      </c>
      <c r="I444" s="208">
        <v>94</v>
      </c>
      <c r="J444" s="209">
        <v>95</v>
      </c>
      <c r="K444" s="209">
        <v>95</v>
      </c>
    </row>
    <row r="445" spans="3:11" x14ac:dyDescent="0.25">
      <c r="C445" s="218">
        <v>11031</v>
      </c>
      <c r="D445" s="206" t="s">
        <v>2778</v>
      </c>
      <c r="E445" s="206">
        <v>49</v>
      </c>
      <c r="F445" s="207" t="s">
        <v>2779</v>
      </c>
      <c r="G445" s="207">
        <v>69</v>
      </c>
      <c r="H445" s="208" t="s">
        <v>2780</v>
      </c>
      <c r="I445" s="208">
        <v>94</v>
      </c>
      <c r="J445" s="209">
        <v>95</v>
      </c>
      <c r="K445" s="209">
        <v>95</v>
      </c>
    </row>
    <row r="446" spans="3:11" x14ac:dyDescent="0.25">
      <c r="C446" s="218">
        <v>11035</v>
      </c>
      <c r="D446" s="206" t="s">
        <v>2778</v>
      </c>
      <c r="E446" s="206">
        <v>49</v>
      </c>
      <c r="F446" s="207" t="s">
        <v>2779</v>
      </c>
      <c r="G446" s="207">
        <v>69</v>
      </c>
      <c r="H446" s="208" t="s">
        <v>2780</v>
      </c>
      <c r="I446" s="208">
        <v>94</v>
      </c>
      <c r="J446" s="209">
        <v>95</v>
      </c>
      <c r="K446" s="209">
        <v>95</v>
      </c>
    </row>
    <row r="447" spans="3:11" x14ac:dyDescent="0.25">
      <c r="C447" s="218">
        <v>11014</v>
      </c>
      <c r="D447" s="206" t="s">
        <v>2778</v>
      </c>
      <c r="E447" s="206">
        <v>49</v>
      </c>
      <c r="F447" s="207" t="s">
        <v>2779</v>
      </c>
      <c r="G447" s="207">
        <v>69</v>
      </c>
      <c r="H447" s="208" t="s">
        <v>2780</v>
      </c>
      <c r="I447" s="208">
        <v>94</v>
      </c>
      <c r="J447" s="209">
        <v>95</v>
      </c>
      <c r="K447" s="209">
        <v>95</v>
      </c>
    </row>
    <row r="448" spans="3:11" x14ac:dyDescent="0.25">
      <c r="C448" s="218">
        <v>11018</v>
      </c>
      <c r="D448" s="206" t="s">
        <v>2778</v>
      </c>
      <c r="E448" s="206">
        <v>49</v>
      </c>
      <c r="F448" s="207" t="s">
        <v>2779</v>
      </c>
      <c r="G448" s="207">
        <v>69</v>
      </c>
      <c r="H448" s="208" t="s">
        <v>2780</v>
      </c>
      <c r="I448" s="208">
        <v>94</v>
      </c>
      <c r="J448" s="209">
        <v>95</v>
      </c>
      <c r="K448" s="209">
        <v>95</v>
      </c>
    </row>
    <row r="449" spans="3:11" x14ac:dyDescent="0.25">
      <c r="C449" s="218">
        <v>11023</v>
      </c>
      <c r="D449" s="206" t="s">
        <v>2778</v>
      </c>
      <c r="E449" s="206">
        <v>49</v>
      </c>
      <c r="F449" s="207" t="s">
        <v>2779</v>
      </c>
      <c r="G449" s="207">
        <v>69</v>
      </c>
      <c r="H449" s="208" t="s">
        <v>2780</v>
      </c>
      <c r="I449" s="208">
        <v>94</v>
      </c>
      <c r="J449" s="209">
        <v>95</v>
      </c>
      <c r="K449" s="209">
        <v>95</v>
      </c>
    </row>
    <row r="450" spans="3:11" x14ac:dyDescent="0.25">
      <c r="C450" s="218">
        <v>11033</v>
      </c>
      <c r="D450" s="206" t="s">
        <v>2778</v>
      </c>
      <c r="E450" s="206">
        <v>49</v>
      </c>
      <c r="F450" s="207" t="s">
        <v>2779</v>
      </c>
      <c r="G450" s="207">
        <v>69</v>
      </c>
      <c r="H450" s="208" t="s">
        <v>2780</v>
      </c>
      <c r="I450" s="208">
        <v>94</v>
      </c>
      <c r="J450" s="209">
        <v>95</v>
      </c>
      <c r="K450" s="209">
        <v>95</v>
      </c>
    </row>
    <row r="451" spans="3:11" x14ac:dyDescent="0.25">
      <c r="C451" s="218">
        <v>11038</v>
      </c>
      <c r="D451" s="206" t="s">
        <v>2840</v>
      </c>
      <c r="E451" s="206"/>
      <c r="F451" s="207"/>
      <c r="G451" s="207"/>
      <c r="H451" s="208"/>
      <c r="I451" s="208"/>
      <c r="J451" s="209"/>
      <c r="K451" s="209"/>
    </row>
    <row r="452" spans="3:11" x14ac:dyDescent="0.25">
      <c r="C452" s="219"/>
      <c r="D452" s="62"/>
      <c r="E452" s="62"/>
      <c r="F452" s="62"/>
      <c r="G452" s="62"/>
      <c r="H452" s="62"/>
      <c r="I452" s="62"/>
      <c r="J452" s="62"/>
      <c r="K452" s="62"/>
    </row>
    <row r="453" spans="3:11" x14ac:dyDescent="0.25">
      <c r="C453" s="218">
        <v>10502</v>
      </c>
      <c r="D453" s="206" t="s">
        <v>2786</v>
      </c>
      <c r="E453" s="206">
        <v>69</v>
      </c>
      <c r="F453" s="207" t="s">
        <v>2825</v>
      </c>
      <c r="G453" s="207">
        <v>87.4</v>
      </c>
      <c r="H453" s="208" t="s">
        <v>2826</v>
      </c>
      <c r="I453" s="208">
        <v>99</v>
      </c>
      <c r="J453" s="209">
        <v>100</v>
      </c>
      <c r="K453" s="209">
        <v>100</v>
      </c>
    </row>
    <row r="454" spans="3:11" x14ac:dyDescent="0.25">
      <c r="C454" s="218">
        <v>10502</v>
      </c>
      <c r="D454" s="206" t="s">
        <v>2818</v>
      </c>
      <c r="E454" s="206">
        <v>72</v>
      </c>
      <c r="F454" s="207" t="s">
        <v>2819</v>
      </c>
      <c r="G454" s="207">
        <v>86.4</v>
      </c>
      <c r="H454" s="208" t="s">
        <v>2827</v>
      </c>
      <c r="I454" s="208">
        <v>99</v>
      </c>
      <c r="J454" s="209">
        <v>100</v>
      </c>
      <c r="K454" s="209">
        <v>100</v>
      </c>
    </row>
    <row r="455" spans="3:11" x14ac:dyDescent="0.25">
      <c r="C455" s="218" t="s">
        <v>2830</v>
      </c>
      <c r="D455" s="206" t="s">
        <v>2772</v>
      </c>
      <c r="E455" s="206">
        <v>59</v>
      </c>
      <c r="F455" s="207" t="s">
        <v>2773</v>
      </c>
      <c r="G455" s="207">
        <v>74</v>
      </c>
      <c r="H455" s="208" t="s">
        <v>2774</v>
      </c>
      <c r="I455" s="208">
        <v>89</v>
      </c>
      <c r="J455" s="209">
        <v>90</v>
      </c>
      <c r="K455" s="209">
        <v>90</v>
      </c>
    </row>
    <row r="456" spans="3:11" x14ac:dyDescent="0.25">
      <c r="C456" s="218">
        <v>10317</v>
      </c>
      <c r="D456" s="206" t="s">
        <v>2775</v>
      </c>
      <c r="E456" s="206">
        <v>54</v>
      </c>
      <c r="F456" s="207" t="s">
        <v>2776</v>
      </c>
      <c r="G456" s="207">
        <v>69</v>
      </c>
      <c r="H456" s="208" t="s">
        <v>2777</v>
      </c>
      <c r="I456" s="208">
        <v>84</v>
      </c>
      <c r="J456" s="209">
        <v>85</v>
      </c>
      <c r="K456" s="209">
        <v>85</v>
      </c>
    </row>
    <row r="457" spans="3:11" x14ac:dyDescent="0.25">
      <c r="C457" s="218">
        <v>11105</v>
      </c>
      <c r="D457" s="206" t="s">
        <v>2781</v>
      </c>
      <c r="E457" s="206">
        <v>24</v>
      </c>
      <c r="F457" s="207" t="s">
        <v>2782</v>
      </c>
      <c r="G457" s="207">
        <v>49</v>
      </c>
      <c r="H457" s="208" t="s">
        <v>2792</v>
      </c>
      <c r="I457" s="208">
        <v>74</v>
      </c>
      <c r="J457" s="209">
        <v>75</v>
      </c>
      <c r="K457" s="209">
        <v>75</v>
      </c>
    </row>
    <row r="458" spans="3:11" x14ac:dyDescent="0.25">
      <c r="C458" s="218">
        <v>11107</v>
      </c>
      <c r="D458" s="206" t="s">
        <v>2781</v>
      </c>
      <c r="E458" s="206">
        <v>24</v>
      </c>
      <c r="F458" s="207" t="s">
        <v>2782</v>
      </c>
      <c r="G458" s="207">
        <v>49</v>
      </c>
      <c r="H458" s="208" t="s">
        <v>2792</v>
      </c>
      <c r="I458" s="208">
        <v>74</v>
      </c>
      <c r="J458" s="209">
        <v>75</v>
      </c>
      <c r="K458" s="209">
        <v>75</v>
      </c>
    </row>
    <row r="459" spans="3:11" x14ac:dyDescent="0.25">
      <c r="C459" s="218">
        <v>10110</v>
      </c>
      <c r="D459" s="206" t="s">
        <v>2775</v>
      </c>
      <c r="E459" s="206">
        <v>54</v>
      </c>
      <c r="F459" s="207" t="s">
        <v>2776</v>
      </c>
      <c r="G459" s="207">
        <v>69</v>
      </c>
      <c r="H459" s="208" t="s">
        <v>2777</v>
      </c>
      <c r="I459" s="208">
        <v>84</v>
      </c>
      <c r="J459" s="209">
        <v>85</v>
      </c>
      <c r="K459" s="209">
        <v>85</v>
      </c>
    </row>
    <row r="460" spans="3:11" x14ac:dyDescent="0.25">
      <c r="C460" s="218">
        <v>101105</v>
      </c>
      <c r="D460" s="206" t="s">
        <v>2781</v>
      </c>
      <c r="E460" s="206">
        <v>24</v>
      </c>
      <c r="F460" s="207" t="s">
        <v>2782</v>
      </c>
      <c r="G460" s="207">
        <v>49</v>
      </c>
      <c r="H460" s="208" t="s">
        <v>2792</v>
      </c>
      <c r="I460" s="208">
        <v>74</v>
      </c>
      <c r="J460" s="209">
        <v>75</v>
      </c>
      <c r="K460" s="209">
        <v>75</v>
      </c>
    </row>
    <row r="461" spans="3:11" x14ac:dyDescent="0.25">
      <c r="C461" s="218">
        <v>10120</v>
      </c>
      <c r="D461" s="206" t="s">
        <v>2781</v>
      </c>
      <c r="E461" s="206">
        <v>24</v>
      </c>
      <c r="F461" s="207" t="s">
        <v>2782</v>
      </c>
      <c r="G461" s="207">
        <v>49</v>
      </c>
      <c r="H461" s="208" t="s">
        <v>2792</v>
      </c>
      <c r="I461" s="208">
        <v>74</v>
      </c>
      <c r="J461" s="209">
        <v>75</v>
      </c>
      <c r="K461" s="209">
        <v>75</v>
      </c>
    </row>
    <row r="462" spans="3:11" x14ac:dyDescent="0.25">
      <c r="C462" s="218">
        <v>10125</v>
      </c>
      <c r="D462" s="206" t="s">
        <v>2781</v>
      </c>
      <c r="E462" s="206">
        <v>24</v>
      </c>
      <c r="F462" s="207" t="s">
        <v>2782</v>
      </c>
      <c r="G462" s="207">
        <v>49</v>
      </c>
      <c r="H462" s="208" t="s">
        <v>2792</v>
      </c>
      <c r="I462" s="208">
        <v>74</v>
      </c>
      <c r="J462" s="209">
        <v>75</v>
      </c>
      <c r="K462" s="209">
        <v>75</v>
      </c>
    </row>
    <row r="463" spans="3:11" x14ac:dyDescent="0.25">
      <c r="C463" s="218">
        <v>10126</v>
      </c>
      <c r="D463" s="206" t="s">
        <v>2781</v>
      </c>
      <c r="E463" s="206">
        <v>24</v>
      </c>
      <c r="F463" s="207" t="s">
        <v>2782</v>
      </c>
      <c r="G463" s="207">
        <v>49</v>
      </c>
      <c r="H463" s="208" t="s">
        <v>2792</v>
      </c>
      <c r="I463" s="208">
        <v>74</v>
      </c>
      <c r="J463" s="209">
        <v>75</v>
      </c>
      <c r="K463" s="209">
        <v>75</v>
      </c>
    </row>
    <row r="464" spans="3:11" x14ac:dyDescent="0.25">
      <c r="C464" s="218">
        <v>10130</v>
      </c>
      <c r="D464" s="206" t="s">
        <v>2781</v>
      </c>
      <c r="E464" s="206">
        <v>24</v>
      </c>
      <c r="F464" s="207" t="s">
        <v>2782</v>
      </c>
      <c r="G464" s="207">
        <v>49</v>
      </c>
      <c r="H464" s="208" t="s">
        <v>2792</v>
      </c>
      <c r="I464" s="208">
        <v>74</v>
      </c>
      <c r="J464" s="209">
        <v>75</v>
      </c>
      <c r="K464" s="209">
        <v>75</v>
      </c>
    </row>
    <row r="465" spans="3:11" x14ac:dyDescent="0.25">
      <c r="C465" s="218">
        <v>10134</v>
      </c>
      <c r="D465" s="206" t="s">
        <v>2781</v>
      </c>
      <c r="E465" s="206">
        <v>24</v>
      </c>
      <c r="F465" s="207" t="s">
        <v>2782</v>
      </c>
      <c r="G465" s="207">
        <v>49</v>
      </c>
      <c r="H465" s="208" t="s">
        <v>2792</v>
      </c>
      <c r="I465" s="208">
        <v>74</v>
      </c>
      <c r="J465" s="209">
        <v>75</v>
      </c>
      <c r="K465" s="209">
        <v>75</v>
      </c>
    </row>
    <row r="466" spans="3:11" x14ac:dyDescent="0.25">
      <c r="C466" s="218">
        <v>10161</v>
      </c>
      <c r="D466" s="206" t="s">
        <v>2781</v>
      </c>
      <c r="E466" s="206">
        <v>24</v>
      </c>
      <c r="F466" s="207" t="s">
        <v>2782</v>
      </c>
      <c r="G466" s="207">
        <v>49</v>
      </c>
      <c r="H466" s="208" t="s">
        <v>2792</v>
      </c>
      <c r="I466" s="208">
        <v>74</v>
      </c>
      <c r="J466" s="209">
        <v>75</v>
      </c>
      <c r="K466" s="209">
        <v>75</v>
      </c>
    </row>
    <row r="467" spans="3:11" x14ac:dyDescent="0.25">
      <c r="C467" s="218">
        <v>10172</v>
      </c>
      <c r="D467" s="206" t="s">
        <v>2781</v>
      </c>
      <c r="E467" s="206">
        <v>24</v>
      </c>
      <c r="F467" s="207" t="s">
        <v>2782</v>
      </c>
      <c r="G467" s="207">
        <v>49</v>
      </c>
      <c r="H467" s="208" t="s">
        <v>2792</v>
      </c>
      <c r="I467" s="208">
        <v>74</v>
      </c>
      <c r="J467" s="209">
        <v>75</v>
      </c>
      <c r="K467" s="209">
        <v>75</v>
      </c>
    </row>
    <row r="468" spans="3:11" x14ac:dyDescent="0.25">
      <c r="C468" s="218">
        <v>10201</v>
      </c>
      <c r="D468" s="206" t="s">
        <v>2772</v>
      </c>
      <c r="E468" s="206">
        <v>59</v>
      </c>
      <c r="F468" s="207" t="s">
        <v>2773</v>
      </c>
      <c r="G468" s="207">
        <v>74</v>
      </c>
      <c r="H468" s="208" t="s">
        <v>2774</v>
      </c>
      <c r="I468" s="208">
        <v>89</v>
      </c>
      <c r="J468" s="209">
        <v>90</v>
      </c>
      <c r="K468" s="209">
        <v>90</v>
      </c>
    </row>
    <row r="469" spans="3:11" x14ac:dyDescent="0.25">
      <c r="C469" s="218">
        <v>10203</v>
      </c>
      <c r="D469" s="206" t="s">
        <v>2772</v>
      </c>
      <c r="E469" s="206">
        <v>59</v>
      </c>
      <c r="F469" s="207" t="s">
        <v>2773</v>
      </c>
      <c r="G469" s="207">
        <v>74</v>
      </c>
      <c r="H469" s="208" t="s">
        <v>2774</v>
      </c>
      <c r="I469" s="208">
        <v>89</v>
      </c>
      <c r="J469" s="209">
        <v>90</v>
      </c>
      <c r="K469" s="209">
        <v>90</v>
      </c>
    </row>
    <row r="470" spans="3:11" x14ac:dyDescent="0.25">
      <c r="C470" s="218">
        <v>10204</v>
      </c>
      <c r="D470" s="206" t="s">
        <v>2772</v>
      </c>
      <c r="E470" s="206">
        <v>59</v>
      </c>
      <c r="F470" s="207" t="s">
        <v>2773</v>
      </c>
      <c r="G470" s="207">
        <v>74</v>
      </c>
      <c r="H470" s="208" t="s">
        <v>2774</v>
      </c>
      <c r="I470" s="208">
        <v>89</v>
      </c>
      <c r="J470" s="209">
        <v>90</v>
      </c>
      <c r="K470" s="209">
        <v>90</v>
      </c>
    </row>
    <row r="471" spans="3:11" x14ac:dyDescent="0.25">
      <c r="C471" s="218">
        <v>10207</v>
      </c>
      <c r="D471" s="206" t="s">
        <v>2781</v>
      </c>
      <c r="E471" s="206">
        <v>24</v>
      </c>
      <c r="F471" s="207" t="s">
        <v>2782</v>
      </c>
      <c r="G471" s="207">
        <v>49</v>
      </c>
      <c r="H471" s="208" t="s">
        <v>2792</v>
      </c>
      <c r="I471" s="208">
        <v>74</v>
      </c>
      <c r="J471" s="209">
        <v>75</v>
      </c>
      <c r="K471" s="209">
        <v>75</v>
      </c>
    </row>
    <row r="472" spans="3:11" x14ac:dyDescent="0.25">
      <c r="C472" s="218">
        <v>10301</v>
      </c>
      <c r="D472" s="206" t="s">
        <v>2775</v>
      </c>
      <c r="E472" s="206">
        <v>54</v>
      </c>
      <c r="F472" s="207" t="s">
        <v>2776</v>
      </c>
      <c r="G472" s="207">
        <v>69</v>
      </c>
      <c r="H472" s="208" t="s">
        <v>2777</v>
      </c>
      <c r="I472" s="208">
        <v>84</v>
      </c>
      <c r="J472" s="209">
        <v>85</v>
      </c>
      <c r="K472" s="209">
        <v>85</v>
      </c>
    </row>
    <row r="473" spans="3:11" x14ac:dyDescent="0.25">
      <c r="C473" s="218">
        <v>10303</v>
      </c>
      <c r="D473" s="206" t="s">
        <v>2775</v>
      </c>
      <c r="E473" s="206">
        <v>54</v>
      </c>
      <c r="F473" s="207" t="s">
        <v>2776</v>
      </c>
      <c r="G473" s="207">
        <v>69</v>
      </c>
      <c r="H473" s="208" t="s">
        <v>2777</v>
      </c>
      <c r="I473" s="208">
        <v>84</v>
      </c>
      <c r="J473" s="209">
        <v>85</v>
      </c>
      <c r="K473" s="209">
        <v>85</v>
      </c>
    </row>
    <row r="474" spans="3:11" x14ac:dyDescent="0.25">
      <c r="C474" s="218">
        <v>10304</v>
      </c>
      <c r="D474" s="206" t="s">
        <v>2775</v>
      </c>
      <c r="E474" s="206">
        <v>54</v>
      </c>
      <c r="F474" s="207" t="s">
        <v>2776</v>
      </c>
      <c r="G474" s="207">
        <v>69</v>
      </c>
      <c r="H474" s="208" t="s">
        <v>2777</v>
      </c>
      <c r="I474" s="208">
        <v>84</v>
      </c>
      <c r="J474" s="209">
        <v>85</v>
      </c>
      <c r="K474" s="209">
        <v>85</v>
      </c>
    </row>
    <row r="475" spans="3:11" x14ac:dyDescent="0.25">
      <c r="C475" s="218">
        <v>10306</v>
      </c>
      <c r="D475" s="206" t="s">
        <v>2775</v>
      </c>
      <c r="E475" s="206">
        <v>54</v>
      </c>
      <c r="F475" s="207" t="s">
        <v>2776</v>
      </c>
      <c r="G475" s="207">
        <v>69</v>
      </c>
      <c r="H475" s="208" t="s">
        <v>2777</v>
      </c>
      <c r="I475" s="208">
        <v>84</v>
      </c>
      <c r="J475" s="209">
        <v>85</v>
      </c>
      <c r="K475" s="209">
        <v>85</v>
      </c>
    </row>
    <row r="476" spans="3:11" x14ac:dyDescent="0.25">
      <c r="C476" s="218">
        <v>10307</v>
      </c>
      <c r="D476" s="206" t="s">
        <v>2775</v>
      </c>
      <c r="E476" s="206">
        <v>54</v>
      </c>
      <c r="F476" s="207" t="s">
        <v>2776</v>
      </c>
      <c r="G476" s="207">
        <v>69</v>
      </c>
      <c r="H476" s="208" t="s">
        <v>2777</v>
      </c>
      <c r="I476" s="208">
        <v>84</v>
      </c>
      <c r="J476" s="209">
        <v>85</v>
      </c>
      <c r="K476" s="209">
        <v>85</v>
      </c>
    </row>
    <row r="477" spans="3:11" x14ac:dyDescent="0.25">
      <c r="C477" s="218">
        <v>10308</v>
      </c>
      <c r="D477" s="206" t="s">
        <v>2781</v>
      </c>
      <c r="E477" s="206">
        <v>24</v>
      </c>
      <c r="F477" s="207" t="s">
        <v>2782</v>
      </c>
      <c r="G477" s="207">
        <v>49</v>
      </c>
      <c r="H477" s="208" t="s">
        <v>2792</v>
      </c>
      <c r="I477" s="208">
        <v>74</v>
      </c>
      <c r="J477" s="209">
        <v>75</v>
      </c>
      <c r="K477" s="209">
        <v>75</v>
      </c>
    </row>
    <row r="478" spans="3:11" x14ac:dyDescent="0.25">
      <c r="C478" s="218">
        <v>10402</v>
      </c>
      <c r="D478" s="206" t="s">
        <v>2772</v>
      </c>
      <c r="E478" s="206">
        <v>59</v>
      </c>
      <c r="F478" s="207" t="s">
        <v>2773</v>
      </c>
      <c r="G478" s="207">
        <v>74</v>
      </c>
      <c r="H478" s="208" t="s">
        <v>2774</v>
      </c>
      <c r="I478" s="208">
        <v>89</v>
      </c>
      <c r="J478" s="209">
        <v>90</v>
      </c>
      <c r="K478" s="209">
        <v>90</v>
      </c>
    </row>
    <row r="479" spans="3:11" x14ac:dyDescent="0.25">
      <c r="C479" s="218">
        <v>10403</v>
      </c>
      <c r="D479" s="206" t="s">
        <v>2772</v>
      </c>
      <c r="E479" s="206">
        <v>59</v>
      </c>
      <c r="F479" s="207" t="s">
        <v>2773</v>
      </c>
      <c r="G479" s="207">
        <v>74</v>
      </c>
      <c r="H479" s="208" t="s">
        <v>2774</v>
      </c>
      <c r="I479" s="208">
        <v>89</v>
      </c>
      <c r="J479" s="209">
        <v>90</v>
      </c>
      <c r="K479" s="209">
        <v>90</v>
      </c>
    </row>
    <row r="480" spans="3:11" x14ac:dyDescent="0.25">
      <c r="C480" s="218">
        <v>10406</v>
      </c>
      <c r="D480" s="206" t="s">
        <v>2772</v>
      </c>
      <c r="E480" s="206">
        <v>59</v>
      </c>
      <c r="F480" s="207" t="s">
        <v>2773</v>
      </c>
      <c r="G480" s="207">
        <v>74</v>
      </c>
      <c r="H480" s="208" t="s">
        <v>2774</v>
      </c>
      <c r="I480" s="208">
        <v>89</v>
      </c>
      <c r="J480" s="209">
        <v>90</v>
      </c>
      <c r="K480" s="209">
        <v>90</v>
      </c>
    </row>
    <row r="481" spans="3:11" x14ac:dyDescent="0.25">
      <c r="C481" s="218">
        <v>10408</v>
      </c>
      <c r="D481" s="206" t="s">
        <v>2781</v>
      </c>
      <c r="E481" s="206">
        <v>24</v>
      </c>
      <c r="F481" s="207" t="s">
        <v>2782</v>
      </c>
      <c r="G481" s="207">
        <v>49</v>
      </c>
      <c r="H481" s="208" t="s">
        <v>2792</v>
      </c>
      <c r="I481" s="208">
        <v>74</v>
      </c>
      <c r="J481" s="209">
        <v>75</v>
      </c>
      <c r="K481" s="209">
        <v>75</v>
      </c>
    </row>
    <row r="482" spans="3:11" x14ac:dyDescent="0.25">
      <c r="C482" s="218">
        <v>10411</v>
      </c>
      <c r="D482" s="206" t="s">
        <v>2781</v>
      </c>
      <c r="E482" s="206">
        <v>24</v>
      </c>
      <c r="F482" s="207" t="s">
        <v>2782</v>
      </c>
      <c r="G482" s="207">
        <v>49</v>
      </c>
      <c r="H482" s="208" t="s">
        <v>2792</v>
      </c>
      <c r="I482" s="208">
        <v>74</v>
      </c>
      <c r="J482" s="209">
        <v>75</v>
      </c>
      <c r="K482" s="209">
        <v>75</v>
      </c>
    </row>
    <row r="483" spans="3:11" x14ac:dyDescent="0.25">
      <c r="C483" s="218">
        <v>10413</v>
      </c>
      <c r="D483" s="206" t="s">
        <v>2781</v>
      </c>
      <c r="E483" s="206">
        <v>24</v>
      </c>
      <c r="F483" s="207" t="s">
        <v>2782</v>
      </c>
      <c r="G483" s="207">
        <v>49</v>
      </c>
      <c r="H483" s="208" t="s">
        <v>2792</v>
      </c>
      <c r="I483" s="208">
        <v>74</v>
      </c>
      <c r="J483" s="209">
        <v>75</v>
      </c>
      <c r="K483" s="209">
        <v>75</v>
      </c>
    </row>
    <row r="484" spans="3:11" x14ac:dyDescent="0.25">
      <c r="C484" s="218">
        <v>10425</v>
      </c>
      <c r="D484" s="206" t="s">
        <v>2781</v>
      </c>
      <c r="E484" s="206">
        <v>24</v>
      </c>
      <c r="F484" s="207" t="s">
        <v>2782</v>
      </c>
      <c r="G484" s="207">
        <v>49</v>
      </c>
      <c r="H484" s="208" t="s">
        <v>2792</v>
      </c>
      <c r="I484" s="208">
        <v>74</v>
      </c>
      <c r="J484" s="209">
        <v>75</v>
      </c>
      <c r="K484" s="209">
        <v>75</v>
      </c>
    </row>
    <row r="485" spans="3:11" x14ac:dyDescent="0.25">
      <c r="C485" s="218">
        <v>10429</v>
      </c>
      <c r="D485" s="206" t="s">
        <v>2775</v>
      </c>
      <c r="E485" s="206">
        <v>54</v>
      </c>
      <c r="F485" s="207" t="s">
        <v>2776</v>
      </c>
      <c r="G485" s="207">
        <v>49</v>
      </c>
      <c r="H485" s="208" t="s">
        <v>2777</v>
      </c>
      <c r="I485" s="208">
        <v>84</v>
      </c>
      <c r="J485" s="209">
        <v>85</v>
      </c>
      <c r="K485" s="209">
        <v>85</v>
      </c>
    </row>
    <row r="486" spans="3:11" x14ac:dyDescent="0.25">
      <c r="C486" s="218">
        <v>10508</v>
      </c>
      <c r="D486" s="206" t="s">
        <v>2781</v>
      </c>
      <c r="E486" s="206">
        <v>24</v>
      </c>
      <c r="F486" s="207" t="s">
        <v>2782</v>
      </c>
      <c r="G486" s="207">
        <v>49</v>
      </c>
      <c r="H486" s="208" t="s">
        <v>2792</v>
      </c>
      <c r="I486" s="208">
        <v>74</v>
      </c>
      <c r="J486" s="209">
        <v>75</v>
      </c>
      <c r="K486" s="209">
        <v>75</v>
      </c>
    </row>
    <row r="487" spans="3:11" x14ac:dyDescent="0.25">
      <c r="C487" s="218">
        <v>10511</v>
      </c>
      <c r="D487" s="206" t="s">
        <v>2781</v>
      </c>
      <c r="E487" s="206">
        <v>24</v>
      </c>
      <c r="F487" s="207" t="s">
        <v>2782</v>
      </c>
      <c r="G487" s="207">
        <v>49</v>
      </c>
      <c r="H487" s="208" t="s">
        <v>2792</v>
      </c>
      <c r="I487" s="208">
        <v>74</v>
      </c>
      <c r="J487" s="209">
        <v>75</v>
      </c>
      <c r="K487" s="209">
        <v>75</v>
      </c>
    </row>
    <row r="488" spans="3:11" x14ac:dyDescent="0.25">
      <c r="C488" s="218">
        <v>10519</v>
      </c>
      <c r="D488" s="206" t="s">
        <v>2781</v>
      </c>
      <c r="E488" s="206">
        <v>24</v>
      </c>
      <c r="F488" s="207" t="s">
        <v>2782</v>
      </c>
      <c r="G488" s="207">
        <v>49</v>
      </c>
      <c r="H488" s="208" t="s">
        <v>2792</v>
      </c>
      <c r="I488" s="208">
        <v>74</v>
      </c>
      <c r="J488" s="209">
        <v>75</v>
      </c>
      <c r="K488" s="209">
        <v>75</v>
      </c>
    </row>
    <row r="489" spans="3:11" x14ac:dyDescent="0.25">
      <c r="C489" s="218">
        <v>10527</v>
      </c>
      <c r="D489" s="206" t="s">
        <v>2781</v>
      </c>
      <c r="E489" s="206">
        <v>24</v>
      </c>
      <c r="F489" s="207" t="s">
        <v>2782</v>
      </c>
      <c r="G489" s="207">
        <v>49</v>
      </c>
      <c r="H489" s="208" t="s">
        <v>2792</v>
      </c>
      <c r="I489" s="208">
        <v>74</v>
      </c>
      <c r="J489" s="209">
        <v>75</v>
      </c>
      <c r="K489" s="209">
        <v>75</v>
      </c>
    </row>
    <row r="490" spans="3:11" x14ac:dyDescent="0.25">
      <c r="C490" s="218">
        <v>10537</v>
      </c>
      <c r="D490" s="206" t="s">
        <v>2781</v>
      </c>
      <c r="E490" s="206">
        <v>24</v>
      </c>
      <c r="F490" s="207" t="s">
        <v>2782</v>
      </c>
      <c r="G490" s="207">
        <v>49</v>
      </c>
      <c r="H490" s="208" t="s">
        <v>2792</v>
      </c>
      <c r="I490" s="208">
        <v>74</v>
      </c>
      <c r="J490" s="209">
        <v>75</v>
      </c>
      <c r="K490" s="209">
        <v>75</v>
      </c>
    </row>
    <row r="491" spans="3:11" x14ac:dyDescent="0.25">
      <c r="C491" s="218">
        <v>10539</v>
      </c>
      <c r="D491" s="206" t="s">
        <v>2781</v>
      </c>
      <c r="E491" s="206">
        <v>24</v>
      </c>
      <c r="F491" s="207" t="s">
        <v>2782</v>
      </c>
      <c r="G491" s="207">
        <v>49</v>
      </c>
      <c r="H491" s="208" t="s">
        <v>2792</v>
      </c>
      <c r="I491" s="208">
        <v>74</v>
      </c>
      <c r="J491" s="209">
        <v>75</v>
      </c>
      <c r="K491" s="209">
        <v>75</v>
      </c>
    </row>
    <row r="492" spans="3:11" x14ac:dyDescent="0.25">
      <c r="C492" s="218">
        <v>10601</v>
      </c>
      <c r="D492" s="206" t="s">
        <v>2781</v>
      </c>
      <c r="E492" s="206">
        <v>24</v>
      </c>
      <c r="F492" s="207" t="s">
        <v>2782</v>
      </c>
      <c r="G492" s="207">
        <v>49</v>
      </c>
      <c r="H492" s="208" t="s">
        <v>2792</v>
      </c>
      <c r="I492" s="208">
        <v>74</v>
      </c>
      <c r="J492" s="209">
        <v>75</v>
      </c>
      <c r="K492" s="209">
        <v>75</v>
      </c>
    </row>
    <row r="493" spans="3:11" x14ac:dyDescent="0.25">
      <c r="C493" s="218">
        <v>10602</v>
      </c>
      <c r="D493" s="206" t="s">
        <v>2781</v>
      </c>
      <c r="E493" s="206">
        <v>24</v>
      </c>
      <c r="F493" s="207" t="s">
        <v>2782</v>
      </c>
      <c r="G493" s="207">
        <v>49</v>
      </c>
      <c r="H493" s="208" t="s">
        <v>2792</v>
      </c>
      <c r="I493" s="208">
        <v>74</v>
      </c>
      <c r="J493" s="209">
        <v>75</v>
      </c>
      <c r="K493" s="209">
        <v>75</v>
      </c>
    </row>
    <row r="494" spans="3:11" x14ac:dyDescent="0.25">
      <c r="C494" s="218">
        <v>10606</v>
      </c>
      <c r="D494" s="206" t="s">
        <v>2781</v>
      </c>
      <c r="E494" s="206">
        <v>24</v>
      </c>
      <c r="F494" s="207" t="s">
        <v>2782</v>
      </c>
      <c r="G494" s="207">
        <v>49</v>
      </c>
      <c r="H494" s="208" t="s">
        <v>2792</v>
      </c>
      <c r="I494" s="208">
        <v>74</v>
      </c>
      <c r="J494" s="209">
        <v>75</v>
      </c>
      <c r="K494" s="209">
        <v>75</v>
      </c>
    </row>
    <row r="495" spans="3:11" x14ac:dyDescent="0.25">
      <c r="C495" s="218">
        <v>10611</v>
      </c>
      <c r="D495" s="206" t="s">
        <v>2781</v>
      </c>
      <c r="E495" s="206">
        <v>24</v>
      </c>
      <c r="F495" s="207" t="s">
        <v>2782</v>
      </c>
      <c r="G495" s="207">
        <v>49</v>
      </c>
      <c r="H495" s="208" t="s">
        <v>2792</v>
      </c>
      <c r="I495" s="208">
        <v>74</v>
      </c>
      <c r="J495" s="209">
        <v>75</v>
      </c>
      <c r="K495" s="209">
        <v>75</v>
      </c>
    </row>
    <row r="496" spans="3:11" x14ac:dyDescent="0.25">
      <c r="C496" s="218">
        <v>10614</v>
      </c>
      <c r="D496" s="206" t="s">
        <v>2781</v>
      </c>
      <c r="E496" s="206">
        <v>24</v>
      </c>
      <c r="F496" s="207" t="s">
        <v>2782</v>
      </c>
      <c r="G496" s="207">
        <v>49</v>
      </c>
      <c r="H496" s="208" t="s">
        <v>2792</v>
      </c>
      <c r="I496" s="208">
        <v>74</v>
      </c>
      <c r="J496" s="209">
        <v>75</v>
      </c>
      <c r="K496" s="209">
        <v>75</v>
      </c>
    </row>
    <row r="497" spans="3:11" x14ac:dyDescent="0.25">
      <c r="C497" s="218">
        <v>10702</v>
      </c>
      <c r="D497" s="206" t="s">
        <v>2781</v>
      </c>
      <c r="E497" s="206">
        <v>24</v>
      </c>
      <c r="F497" s="207" t="s">
        <v>2782</v>
      </c>
      <c r="G497" s="207">
        <v>49</v>
      </c>
      <c r="H497" s="208" t="s">
        <v>2792</v>
      </c>
      <c r="I497" s="208">
        <v>74</v>
      </c>
      <c r="J497" s="209">
        <v>75</v>
      </c>
      <c r="K497" s="209">
        <v>75</v>
      </c>
    </row>
    <row r="498" spans="3:11" x14ac:dyDescent="0.25">
      <c r="C498" s="218">
        <v>10703</v>
      </c>
      <c r="D498" s="206" t="s">
        <v>2781</v>
      </c>
      <c r="E498" s="206">
        <v>24</v>
      </c>
      <c r="F498" s="207" t="s">
        <v>2782</v>
      </c>
      <c r="G498" s="207">
        <v>49</v>
      </c>
      <c r="H498" s="208" t="s">
        <v>2792</v>
      </c>
      <c r="I498" s="208">
        <v>74</v>
      </c>
      <c r="J498" s="209">
        <v>75</v>
      </c>
      <c r="K498" s="209">
        <v>75</v>
      </c>
    </row>
    <row r="499" spans="3:11" x14ac:dyDescent="0.25">
      <c r="C499" s="218">
        <v>10705</v>
      </c>
      <c r="D499" s="206" t="s">
        <v>2781</v>
      </c>
      <c r="E499" s="206">
        <v>24</v>
      </c>
      <c r="F499" s="207" t="s">
        <v>2782</v>
      </c>
      <c r="G499" s="207">
        <v>49</v>
      </c>
      <c r="H499" s="208" t="s">
        <v>2792</v>
      </c>
      <c r="I499" s="208">
        <v>74</v>
      </c>
      <c r="J499" s="209">
        <v>75</v>
      </c>
      <c r="K499" s="209">
        <v>75</v>
      </c>
    </row>
    <row r="500" spans="3:11" x14ac:dyDescent="0.25">
      <c r="C500" s="218">
        <v>10706</v>
      </c>
      <c r="D500" s="206" t="s">
        <v>2781</v>
      </c>
      <c r="E500" s="206">
        <v>24</v>
      </c>
      <c r="F500" s="207" t="s">
        <v>2782</v>
      </c>
      <c r="G500" s="207">
        <v>49</v>
      </c>
      <c r="H500" s="208" t="s">
        <v>2792</v>
      </c>
      <c r="I500" s="208">
        <v>74</v>
      </c>
      <c r="J500" s="209">
        <v>75</v>
      </c>
      <c r="K500" s="209">
        <v>75</v>
      </c>
    </row>
    <row r="501" spans="3:11" x14ac:dyDescent="0.25">
      <c r="C501" s="218">
        <v>10804</v>
      </c>
      <c r="D501" s="206" t="s">
        <v>2781</v>
      </c>
      <c r="E501" s="206">
        <v>24</v>
      </c>
      <c r="F501" s="207" t="s">
        <v>2782</v>
      </c>
      <c r="G501" s="207">
        <v>49</v>
      </c>
      <c r="H501" s="208" t="s">
        <v>2792</v>
      </c>
      <c r="I501" s="208">
        <v>74</v>
      </c>
      <c r="J501" s="209">
        <v>75</v>
      </c>
      <c r="K501" s="209">
        <v>75</v>
      </c>
    </row>
    <row r="502" spans="3:11" x14ac:dyDescent="0.25">
      <c r="C502" s="218">
        <v>10807</v>
      </c>
      <c r="D502" s="206" t="s">
        <v>2781</v>
      </c>
      <c r="E502" s="206">
        <v>24</v>
      </c>
      <c r="F502" s="207" t="s">
        <v>2782</v>
      </c>
      <c r="G502" s="207">
        <v>49</v>
      </c>
      <c r="H502" s="208" t="s">
        <v>2792</v>
      </c>
      <c r="I502" s="208">
        <v>74</v>
      </c>
      <c r="J502" s="209">
        <v>75</v>
      </c>
      <c r="K502" s="209">
        <v>75</v>
      </c>
    </row>
    <row r="503" spans="3:11" x14ac:dyDescent="0.25">
      <c r="C503" s="218">
        <v>10808</v>
      </c>
      <c r="D503" s="206" t="s">
        <v>2781</v>
      </c>
      <c r="E503" s="206">
        <v>24</v>
      </c>
      <c r="F503" s="207" t="s">
        <v>2782</v>
      </c>
      <c r="G503" s="207">
        <v>49</v>
      </c>
      <c r="H503" s="208" t="s">
        <v>2792</v>
      </c>
      <c r="I503" s="208">
        <v>74</v>
      </c>
      <c r="J503" s="209">
        <v>75</v>
      </c>
      <c r="K503" s="209">
        <v>75</v>
      </c>
    </row>
    <row r="504" spans="3:11" x14ac:dyDescent="0.25">
      <c r="C504" s="218">
        <v>10821</v>
      </c>
      <c r="D504" s="206" t="s">
        <v>2781</v>
      </c>
      <c r="E504" s="206">
        <v>24</v>
      </c>
      <c r="F504" s="207" t="s">
        <v>2782</v>
      </c>
      <c r="G504" s="207">
        <v>49</v>
      </c>
      <c r="H504" s="208" t="s">
        <v>2792</v>
      </c>
      <c r="I504" s="208">
        <v>74</v>
      </c>
      <c r="J504" s="209">
        <v>75</v>
      </c>
      <c r="K504" s="209">
        <v>75</v>
      </c>
    </row>
    <row r="505" spans="3:11" x14ac:dyDescent="0.25">
      <c r="C505" s="218">
        <v>10823</v>
      </c>
      <c r="D505" s="206" t="s">
        <v>2781</v>
      </c>
      <c r="E505" s="206">
        <v>24</v>
      </c>
      <c r="F505" s="207" t="s">
        <v>2782</v>
      </c>
      <c r="G505" s="207">
        <v>49</v>
      </c>
      <c r="H505" s="208" t="s">
        <v>2792</v>
      </c>
      <c r="I505" s="208">
        <v>74</v>
      </c>
      <c r="J505" s="209">
        <v>75</v>
      </c>
      <c r="K505" s="209">
        <v>75</v>
      </c>
    </row>
    <row r="506" spans="3:11" x14ac:dyDescent="0.25">
      <c r="C506" s="218">
        <v>10839</v>
      </c>
      <c r="D506" s="206" t="s">
        <v>2781</v>
      </c>
      <c r="E506" s="206">
        <v>24</v>
      </c>
      <c r="F506" s="207" t="s">
        <v>2782</v>
      </c>
      <c r="G506" s="207">
        <v>49</v>
      </c>
      <c r="H506" s="208" t="s">
        <v>2792</v>
      </c>
      <c r="I506" s="208">
        <v>74</v>
      </c>
      <c r="J506" s="209">
        <v>75</v>
      </c>
      <c r="K506" s="209">
        <v>75</v>
      </c>
    </row>
    <row r="507" spans="3:11" x14ac:dyDescent="0.25">
      <c r="C507" s="218">
        <v>11023</v>
      </c>
      <c r="D507" s="206" t="s">
        <v>2775</v>
      </c>
      <c r="E507" s="206">
        <v>54</v>
      </c>
      <c r="F507" s="207" t="s">
        <v>2776</v>
      </c>
      <c r="G507" s="207">
        <v>69</v>
      </c>
      <c r="H507" s="208" t="s">
        <v>2777</v>
      </c>
      <c r="I507" s="208">
        <v>84</v>
      </c>
      <c r="J507" s="209">
        <v>85</v>
      </c>
      <c r="K507" s="209">
        <v>85</v>
      </c>
    </row>
    <row r="508" spans="3:11" x14ac:dyDescent="0.25">
      <c r="C508" s="218">
        <v>11025</v>
      </c>
      <c r="D508" s="206" t="s">
        <v>2775</v>
      </c>
      <c r="E508" s="206">
        <v>54</v>
      </c>
      <c r="F508" s="207" t="s">
        <v>2776</v>
      </c>
      <c r="G508" s="207">
        <v>69</v>
      </c>
      <c r="H508" s="208" t="s">
        <v>2777</v>
      </c>
      <c r="I508" s="208">
        <v>84</v>
      </c>
      <c r="J508" s="209">
        <v>85</v>
      </c>
      <c r="K508" s="209">
        <v>85</v>
      </c>
    </row>
    <row r="509" spans="3:11" x14ac:dyDescent="0.25">
      <c r="C509" s="218">
        <v>11026</v>
      </c>
      <c r="D509" s="206" t="s">
        <v>2775</v>
      </c>
      <c r="E509" s="206">
        <v>54</v>
      </c>
      <c r="F509" s="207" t="s">
        <v>2776</v>
      </c>
      <c r="G509" s="207">
        <v>69</v>
      </c>
      <c r="H509" s="208" t="s">
        <v>2777</v>
      </c>
      <c r="I509" s="208">
        <v>84</v>
      </c>
      <c r="J509" s="209">
        <v>85</v>
      </c>
      <c r="K509" s="209">
        <v>85</v>
      </c>
    </row>
    <row r="510" spans="3:11" x14ac:dyDescent="0.25">
      <c r="C510" s="218">
        <v>11027</v>
      </c>
      <c r="D510" s="206" t="s">
        <v>2775</v>
      </c>
      <c r="E510" s="206">
        <v>54</v>
      </c>
      <c r="F510" s="207" t="s">
        <v>2776</v>
      </c>
      <c r="G510" s="207">
        <v>69</v>
      </c>
      <c r="H510" s="208" t="s">
        <v>2777</v>
      </c>
      <c r="I510" s="208">
        <v>84</v>
      </c>
      <c r="J510" s="209">
        <v>85</v>
      </c>
      <c r="K510" s="209">
        <v>85</v>
      </c>
    </row>
    <row r="511" spans="3:11" x14ac:dyDescent="0.25">
      <c r="C511" s="218">
        <v>11028</v>
      </c>
      <c r="D511" s="206" t="s">
        <v>2775</v>
      </c>
      <c r="E511" s="206">
        <v>54</v>
      </c>
      <c r="F511" s="207" t="s">
        <v>2776</v>
      </c>
      <c r="G511" s="207">
        <v>69</v>
      </c>
      <c r="H511" s="208" t="s">
        <v>2777</v>
      </c>
      <c r="I511" s="208">
        <v>84</v>
      </c>
      <c r="J511" s="209">
        <v>85</v>
      </c>
      <c r="K511" s="209">
        <v>85</v>
      </c>
    </row>
    <row r="512" spans="3:11" x14ac:dyDescent="0.25">
      <c r="C512" s="218">
        <v>11029</v>
      </c>
      <c r="D512" s="206" t="s">
        <v>2775</v>
      </c>
      <c r="E512" s="206">
        <v>54</v>
      </c>
      <c r="F512" s="207" t="s">
        <v>2776</v>
      </c>
      <c r="G512" s="207">
        <v>69</v>
      </c>
      <c r="H512" s="208" t="s">
        <v>2777</v>
      </c>
      <c r="I512" s="208">
        <v>84</v>
      </c>
      <c r="J512" s="209">
        <v>85</v>
      </c>
      <c r="K512" s="209">
        <v>85</v>
      </c>
    </row>
    <row r="513" spans="3:11" x14ac:dyDescent="0.25">
      <c r="C513" s="218">
        <v>11036</v>
      </c>
      <c r="D513" s="206" t="s">
        <v>2781</v>
      </c>
      <c r="E513" s="206">
        <v>24</v>
      </c>
      <c r="F513" s="207" t="s">
        <v>2782</v>
      </c>
      <c r="G513" s="207">
        <v>49</v>
      </c>
      <c r="H513" s="208" t="s">
        <v>2792</v>
      </c>
      <c r="I513" s="208">
        <v>74</v>
      </c>
      <c r="J513" s="209">
        <v>75</v>
      </c>
      <c r="K513" s="209">
        <v>75</v>
      </c>
    </row>
    <row r="514" spans="3:11" x14ac:dyDescent="0.25">
      <c r="C514" s="218">
        <v>11101</v>
      </c>
      <c r="D514" s="206" t="s">
        <v>2781</v>
      </c>
      <c r="E514" s="206">
        <v>24</v>
      </c>
      <c r="F514" s="207" t="s">
        <v>2782</v>
      </c>
      <c r="G514" s="207">
        <v>49</v>
      </c>
      <c r="H514" s="208" t="s">
        <v>2792</v>
      </c>
      <c r="I514" s="208">
        <v>74</v>
      </c>
      <c r="J514" s="209">
        <v>75</v>
      </c>
      <c r="K514" s="209">
        <v>75</v>
      </c>
    </row>
    <row r="515" spans="3:11" x14ac:dyDescent="0.25">
      <c r="C515" s="218">
        <v>11102</v>
      </c>
      <c r="D515" s="206" t="s">
        <v>2781</v>
      </c>
      <c r="E515" s="206">
        <v>24</v>
      </c>
      <c r="F515" s="207" t="s">
        <v>2782</v>
      </c>
      <c r="G515" s="207">
        <v>49</v>
      </c>
      <c r="H515" s="208" t="s">
        <v>2792</v>
      </c>
      <c r="I515" s="208">
        <v>74</v>
      </c>
      <c r="J515" s="209">
        <v>75</v>
      </c>
      <c r="K515" s="209">
        <v>75</v>
      </c>
    </row>
    <row r="516" spans="3:11" x14ac:dyDescent="0.25">
      <c r="C516" s="218">
        <v>11103</v>
      </c>
      <c r="D516" s="206" t="s">
        <v>2781</v>
      </c>
      <c r="E516" s="206">
        <v>24</v>
      </c>
      <c r="F516" s="207" t="s">
        <v>2782</v>
      </c>
      <c r="G516" s="207">
        <v>49</v>
      </c>
      <c r="H516" s="208" t="s">
        <v>2792</v>
      </c>
      <c r="I516" s="208">
        <v>74</v>
      </c>
      <c r="J516" s="209">
        <v>75</v>
      </c>
      <c r="K516" s="209">
        <v>75</v>
      </c>
    </row>
    <row r="517" spans="3:11" x14ac:dyDescent="0.25">
      <c r="C517" s="218">
        <v>11104</v>
      </c>
      <c r="D517" s="206" t="s">
        <v>2775</v>
      </c>
      <c r="E517" s="206">
        <v>54</v>
      </c>
      <c r="F517" s="207" t="s">
        <v>2776</v>
      </c>
      <c r="G517" s="207">
        <v>49</v>
      </c>
      <c r="H517" s="208" t="s">
        <v>2777</v>
      </c>
      <c r="I517" s="208">
        <v>84</v>
      </c>
      <c r="J517" s="209">
        <v>85</v>
      </c>
      <c r="K517" s="209">
        <v>85</v>
      </c>
    </row>
    <row r="518" spans="3:11" x14ac:dyDescent="0.25">
      <c r="C518" s="218">
        <v>11105</v>
      </c>
      <c r="D518" s="206" t="s">
        <v>2781</v>
      </c>
      <c r="E518" s="206">
        <v>24</v>
      </c>
      <c r="F518" s="207" t="s">
        <v>2782</v>
      </c>
      <c r="G518" s="207">
        <v>49</v>
      </c>
      <c r="H518" s="208" t="s">
        <v>2792</v>
      </c>
      <c r="I518" s="208">
        <v>74</v>
      </c>
      <c r="J518" s="209">
        <v>75</v>
      </c>
      <c r="K518" s="209">
        <v>75</v>
      </c>
    </row>
    <row r="519" spans="3:11" x14ac:dyDescent="0.25">
      <c r="C519" s="218">
        <v>11106</v>
      </c>
      <c r="D519" s="206" t="s">
        <v>2781</v>
      </c>
      <c r="E519" s="206">
        <v>24</v>
      </c>
      <c r="F519" s="207" t="s">
        <v>2782</v>
      </c>
      <c r="G519" s="207">
        <v>49</v>
      </c>
      <c r="H519" s="208" t="s">
        <v>2792</v>
      </c>
      <c r="I519" s="208">
        <v>74</v>
      </c>
      <c r="J519" s="209">
        <v>75</v>
      </c>
      <c r="K519" s="209">
        <v>75</v>
      </c>
    </row>
    <row r="520" spans="3:11" x14ac:dyDescent="0.25">
      <c r="C520" s="218">
        <v>11107</v>
      </c>
      <c r="D520" s="206" t="s">
        <v>2781</v>
      </c>
      <c r="E520" s="206">
        <v>24</v>
      </c>
      <c r="F520" s="207" t="s">
        <v>2782</v>
      </c>
      <c r="G520" s="207">
        <v>49</v>
      </c>
      <c r="H520" s="208" t="s">
        <v>2792</v>
      </c>
      <c r="I520" s="208">
        <v>74</v>
      </c>
      <c r="J520" s="209">
        <v>75</v>
      </c>
      <c r="K520" s="209">
        <v>75</v>
      </c>
    </row>
    <row r="521" spans="3:11" x14ac:dyDescent="0.25">
      <c r="C521" s="218">
        <v>11112</v>
      </c>
      <c r="D521" s="206" t="s">
        <v>2781</v>
      </c>
      <c r="E521" s="206">
        <v>24</v>
      </c>
      <c r="F521" s="207" t="s">
        <v>2782</v>
      </c>
      <c r="G521" s="207">
        <v>49</v>
      </c>
      <c r="H521" s="208" t="s">
        <v>2792</v>
      </c>
      <c r="I521" s="208">
        <v>74</v>
      </c>
      <c r="J521" s="209">
        <v>75</v>
      </c>
      <c r="K521" s="209">
        <v>75</v>
      </c>
    </row>
    <row r="522" spans="3:11" x14ac:dyDescent="0.25">
      <c r="C522" s="218">
        <v>11119</v>
      </c>
      <c r="D522" s="206" t="s">
        <v>2781</v>
      </c>
      <c r="E522" s="206">
        <v>24</v>
      </c>
      <c r="F522" s="207" t="s">
        <v>2782</v>
      </c>
      <c r="G522" s="207">
        <v>49</v>
      </c>
      <c r="H522" s="208" t="s">
        <v>2792</v>
      </c>
      <c r="I522" s="208">
        <v>74</v>
      </c>
      <c r="J522" s="209">
        <v>75</v>
      </c>
      <c r="K522" s="209">
        <v>75</v>
      </c>
    </row>
    <row r="523" spans="3:11" x14ac:dyDescent="0.25">
      <c r="C523" s="218">
        <v>11208</v>
      </c>
      <c r="D523" s="206" t="s">
        <v>2781</v>
      </c>
      <c r="E523" s="206">
        <v>24</v>
      </c>
      <c r="F523" s="207" t="s">
        <v>2782</v>
      </c>
      <c r="G523" s="207">
        <v>49</v>
      </c>
      <c r="H523" s="208" t="s">
        <v>2792</v>
      </c>
      <c r="I523" s="208">
        <v>74</v>
      </c>
      <c r="J523" s="209">
        <v>75</v>
      </c>
      <c r="K523" s="209">
        <v>75</v>
      </c>
    </row>
    <row r="524" spans="3:11" x14ac:dyDescent="0.25">
      <c r="C524" s="218">
        <v>11209</v>
      </c>
      <c r="D524" s="206" t="s">
        <v>2781</v>
      </c>
      <c r="E524" s="206">
        <v>24</v>
      </c>
      <c r="F524" s="207" t="s">
        <v>2782</v>
      </c>
      <c r="G524" s="207">
        <v>49</v>
      </c>
      <c r="H524" s="208" t="s">
        <v>2792</v>
      </c>
      <c r="I524" s="208">
        <v>74</v>
      </c>
      <c r="J524" s="209">
        <v>75</v>
      </c>
      <c r="K524" s="209">
        <v>75</v>
      </c>
    </row>
    <row r="525" spans="3:11" x14ac:dyDescent="0.25">
      <c r="C525" s="218">
        <v>11228</v>
      </c>
      <c r="D525" s="206" t="s">
        <v>2781</v>
      </c>
      <c r="E525" s="206">
        <v>24</v>
      </c>
      <c r="F525" s="207" t="s">
        <v>2782</v>
      </c>
      <c r="G525" s="207">
        <v>49</v>
      </c>
      <c r="H525" s="208" t="s">
        <v>2792</v>
      </c>
      <c r="I525" s="208">
        <v>74</v>
      </c>
      <c r="J525" s="209">
        <v>75</v>
      </c>
      <c r="K525" s="209">
        <v>75</v>
      </c>
    </row>
    <row r="526" spans="3:11" x14ac:dyDescent="0.25">
      <c r="C526" s="218">
        <v>11301</v>
      </c>
      <c r="D526" s="206" t="s">
        <v>2781</v>
      </c>
      <c r="E526" s="206">
        <v>24</v>
      </c>
      <c r="F526" s="207" t="s">
        <v>2782</v>
      </c>
      <c r="G526" s="207">
        <v>49</v>
      </c>
      <c r="H526" s="208" t="s">
        <v>2792</v>
      </c>
      <c r="I526" s="208">
        <v>74</v>
      </c>
      <c r="J526" s="209">
        <v>75</v>
      </c>
      <c r="K526" s="209">
        <v>75</v>
      </c>
    </row>
    <row r="527" spans="3:11" x14ac:dyDescent="0.25">
      <c r="C527" s="218">
        <v>11406</v>
      </c>
      <c r="D527" s="206" t="s">
        <v>2781</v>
      </c>
      <c r="E527" s="206">
        <v>24</v>
      </c>
      <c r="F527" s="207" t="s">
        <v>2782</v>
      </c>
      <c r="G527" s="207">
        <v>49</v>
      </c>
      <c r="H527" s="208" t="s">
        <v>2792</v>
      </c>
      <c r="I527" s="208">
        <v>74</v>
      </c>
      <c r="J527" s="209">
        <v>75</v>
      </c>
      <c r="K527" s="209">
        <v>75</v>
      </c>
    </row>
  </sheetData>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K58"/>
  <sheetViews>
    <sheetView workbookViewId="0">
      <selection activeCell="C25" sqref="C25"/>
    </sheetView>
  </sheetViews>
  <sheetFormatPr defaultRowHeight="12.75" x14ac:dyDescent="0.2"/>
  <cols>
    <col min="1" max="1" width="46.85546875" style="223" customWidth="1"/>
    <col min="2" max="2" width="9.140625" style="223"/>
    <col min="3" max="3" width="48.42578125" style="223" customWidth="1"/>
    <col min="4" max="4" width="9.140625" style="223"/>
    <col min="5" max="5" width="48.42578125" style="223" customWidth="1"/>
    <col min="6" max="6" width="33.85546875" style="223" customWidth="1"/>
    <col min="7" max="7" width="9.140625" style="223"/>
    <col min="8" max="8" width="85.28515625" style="223" customWidth="1"/>
    <col min="9" max="9" width="9.140625" style="223"/>
    <col min="10" max="10" width="74.85546875" style="223" customWidth="1"/>
    <col min="11" max="11" width="23.7109375" style="223" customWidth="1"/>
    <col min="12" max="16384" width="9.140625" style="223"/>
  </cols>
  <sheetData>
    <row r="1" spans="1:11" ht="15" x14ac:dyDescent="0.25">
      <c r="A1" s="223" t="s">
        <v>2841</v>
      </c>
      <c r="C1" s="223" t="s">
        <v>191</v>
      </c>
      <c r="E1" s="223" t="s">
        <v>191</v>
      </c>
      <c r="F1" s="223" t="s">
        <v>2841</v>
      </c>
      <c r="H1" s="224" t="s">
        <v>2842</v>
      </c>
      <c r="J1" s="224" t="s">
        <v>2842</v>
      </c>
      <c r="K1" s="224" t="s">
        <v>2841</v>
      </c>
    </row>
    <row r="2" spans="1:11" ht="15" x14ac:dyDescent="0.25">
      <c r="A2" s="225" t="s">
        <v>895</v>
      </c>
      <c r="C2" s="226" t="s">
        <v>218</v>
      </c>
      <c r="E2" s="226" t="s">
        <v>2843</v>
      </c>
      <c r="F2" s="223" t="s">
        <v>273</v>
      </c>
      <c r="H2" s="227" t="s">
        <v>2844</v>
      </c>
      <c r="J2" s="227" t="s">
        <v>2844</v>
      </c>
      <c r="K2" s="224" t="s">
        <v>895</v>
      </c>
    </row>
    <row r="3" spans="1:11" ht="15" x14ac:dyDescent="0.25">
      <c r="A3" s="228" t="s">
        <v>852</v>
      </c>
      <c r="C3" s="224" t="s">
        <v>2845</v>
      </c>
      <c r="E3" s="226" t="s">
        <v>218</v>
      </c>
      <c r="F3" s="223" t="s">
        <v>895</v>
      </c>
      <c r="H3" s="224" t="s">
        <v>219</v>
      </c>
      <c r="J3" s="224" t="s">
        <v>219</v>
      </c>
      <c r="K3" s="224" t="s">
        <v>895</v>
      </c>
    </row>
    <row r="4" spans="1:11" ht="15" x14ac:dyDescent="0.25">
      <c r="A4" s="228" t="s">
        <v>1464</v>
      </c>
      <c r="C4" s="224" t="s">
        <v>2846</v>
      </c>
      <c r="E4" s="224" t="s">
        <v>2845</v>
      </c>
      <c r="F4" s="223" t="s">
        <v>895</v>
      </c>
      <c r="H4" s="224" t="s">
        <v>2847</v>
      </c>
      <c r="J4" s="224" t="s">
        <v>2847</v>
      </c>
      <c r="K4" s="224" t="s">
        <v>895</v>
      </c>
    </row>
    <row r="5" spans="1:11" ht="15" x14ac:dyDescent="0.25">
      <c r="A5" s="228" t="s">
        <v>925</v>
      </c>
      <c r="C5" s="224" t="s">
        <v>2848</v>
      </c>
      <c r="E5" s="224" t="s">
        <v>2843</v>
      </c>
      <c r="F5" s="223" t="s">
        <v>895</v>
      </c>
      <c r="H5" s="224" t="s">
        <v>2849</v>
      </c>
      <c r="J5" s="224" t="s">
        <v>2849</v>
      </c>
      <c r="K5" s="224" t="s">
        <v>895</v>
      </c>
    </row>
    <row r="6" spans="1:11" ht="15" x14ac:dyDescent="0.25">
      <c r="A6" s="225" t="s">
        <v>1099</v>
      </c>
      <c r="C6" s="224" t="s">
        <v>2850</v>
      </c>
      <c r="E6" s="224" t="s">
        <v>2846</v>
      </c>
      <c r="F6" s="223" t="s">
        <v>852</v>
      </c>
      <c r="H6" s="224" t="s">
        <v>2851</v>
      </c>
      <c r="J6" s="224" t="s">
        <v>2851</v>
      </c>
      <c r="K6" s="224" t="s">
        <v>895</v>
      </c>
    </row>
    <row r="7" spans="1:11" ht="15" x14ac:dyDescent="0.25">
      <c r="A7" s="228" t="s">
        <v>1149</v>
      </c>
      <c r="C7" s="224" t="s">
        <v>2852</v>
      </c>
      <c r="E7" s="224" t="s">
        <v>2848</v>
      </c>
      <c r="F7" s="223" t="s">
        <v>852</v>
      </c>
      <c r="H7" s="224" t="s">
        <v>2853</v>
      </c>
      <c r="J7" s="224" t="s">
        <v>2853</v>
      </c>
      <c r="K7" s="224" t="s">
        <v>895</v>
      </c>
    </row>
    <row r="8" spans="1:11" ht="15" x14ac:dyDescent="0.25">
      <c r="A8" s="225" t="s">
        <v>1893</v>
      </c>
      <c r="C8" s="224" t="s">
        <v>925</v>
      </c>
      <c r="E8" s="224" t="s">
        <v>2843</v>
      </c>
      <c r="F8" s="223" t="s">
        <v>852</v>
      </c>
      <c r="H8" s="224" t="s">
        <v>2854</v>
      </c>
      <c r="J8" s="224" t="s">
        <v>2854</v>
      </c>
      <c r="K8" s="224" t="s">
        <v>895</v>
      </c>
    </row>
    <row r="9" spans="1:11" ht="15" x14ac:dyDescent="0.25">
      <c r="A9" s="228" t="s">
        <v>1156</v>
      </c>
      <c r="C9" s="227" t="s">
        <v>1099</v>
      </c>
      <c r="E9" s="224" t="s">
        <v>2846</v>
      </c>
      <c r="F9" s="223">
        <v>10429</v>
      </c>
      <c r="H9" s="224" t="s">
        <v>2855</v>
      </c>
      <c r="J9" s="224" t="s">
        <v>2855</v>
      </c>
      <c r="K9" s="224" t="s">
        <v>895</v>
      </c>
    </row>
    <row r="10" spans="1:11" ht="15" x14ac:dyDescent="0.25">
      <c r="A10" s="229" t="s">
        <v>1274</v>
      </c>
      <c r="C10" s="224" t="s">
        <v>1149</v>
      </c>
      <c r="E10" s="224" t="s">
        <v>2848</v>
      </c>
      <c r="F10" s="223">
        <v>10429</v>
      </c>
      <c r="H10" s="227" t="s">
        <v>2856</v>
      </c>
      <c r="J10" s="227" t="s">
        <v>2843</v>
      </c>
      <c r="K10" s="224" t="s">
        <v>895</v>
      </c>
    </row>
    <row r="11" spans="1:11" ht="15" x14ac:dyDescent="0.25">
      <c r="A11" s="224" t="s">
        <v>656</v>
      </c>
      <c r="C11" s="224" t="s">
        <v>1893</v>
      </c>
      <c r="E11" s="224" t="s">
        <v>2843</v>
      </c>
      <c r="F11" s="223">
        <v>10429</v>
      </c>
      <c r="H11" s="224" t="s">
        <v>2857</v>
      </c>
      <c r="J11" s="227" t="s">
        <v>2856</v>
      </c>
      <c r="K11" s="224" t="s">
        <v>852</v>
      </c>
    </row>
    <row r="12" spans="1:11" ht="15" x14ac:dyDescent="0.25">
      <c r="A12" s="224" t="s">
        <v>1901</v>
      </c>
      <c r="C12" s="224" t="s">
        <v>1156</v>
      </c>
      <c r="E12" s="224" t="s">
        <v>2850</v>
      </c>
      <c r="F12" s="223" t="s">
        <v>1464</v>
      </c>
      <c r="H12" s="224" t="s">
        <v>2858</v>
      </c>
      <c r="J12" s="224" t="s">
        <v>2857</v>
      </c>
      <c r="K12" s="224" t="s">
        <v>852</v>
      </c>
    </row>
    <row r="13" spans="1:11" ht="15" x14ac:dyDescent="0.25">
      <c r="A13" s="223" t="s">
        <v>273</v>
      </c>
      <c r="C13" s="224" t="s">
        <v>1274</v>
      </c>
      <c r="E13" s="224" t="s">
        <v>2852</v>
      </c>
      <c r="F13" s="223" t="s">
        <v>1464</v>
      </c>
      <c r="H13" s="224" t="s">
        <v>2859</v>
      </c>
      <c r="J13" s="224" t="s">
        <v>2858</v>
      </c>
      <c r="K13" s="224" t="s">
        <v>852</v>
      </c>
    </row>
    <row r="14" spans="1:11" ht="15" x14ac:dyDescent="0.25">
      <c r="A14" s="223">
        <v>10429</v>
      </c>
      <c r="C14" s="224" t="s">
        <v>656</v>
      </c>
      <c r="E14" s="224" t="s">
        <v>2843</v>
      </c>
      <c r="F14" s="223" t="s">
        <v>1464</v>
      </c>
      <c r="H14" s="224" t="s">
        <v>2860</v>
      </c>
      <c r="J14" s="224" t="s">
        <v>2859</v>
      </c>
      <c r="K14" s="224" t="s">
        <v>852</v>
      </c>
    </row>
    <row r="15" spans="1:11" ht="15" x14ac:dyDescent="0.25">
      <c r="A15" s="223" t="s">
        <v>932</v>
      </c>
      <c r="C15" s="224" t="s">
        <v>1901</v>
      </c>
      <c r="E15" s="224" t="s">
        <v>925</v>
      </c>
      <c r="F15" s="223" t="s">
        <v>925</v>
      </c>
      <c r="H15" s="224" t="s">
        <v>2861</v>
      </c>
      <c r="J15" s="224" t="s">
        <v>2860</v>
      </c>
      <c r="K15" s="224" t="s">
        <v>852</v>
      </c>
    </row>
    <row r="16" spans="1:11" ht="15" x14ac:dyDescent="0.25">
      <c r="C16" s="224" t="s">
        <v>2862</v>
      </c>
      <c r="E16" s="227" t="s">
        <v>2843</v>
      </c>
      <c r="F16" s="223" t="s">
        <v>925</v>
      </c>
      <c r="H16" s="224" t="s">
        <v>2863</v>
      </c>
      <c r="J16" s="224" t="s">
        <v>2861</v>
      </c>
      <c r="K16" s="224" t="s">
        <v>852</v>
      </c>
    </row>
    <row r="17" spans="3:11" ht="15" x14ac:dyDescent="0.25">
      <c r="C17" s="224" t="s">
        <v>2843</v>
      </c>
      <c r="E17" s="227" t="s">
        <v>932</v>
      </c>
      <c r="F17" s="223" t="s">
        <v>932</v>
      </c>
      <c r="H17" s="224" t="s">
        <v>2864</v>
      </c>
      <c r="J17" s="224" t="s">
        <v>2863</v>
      </c>
      <c r="K17" s="224" t="s">
        <v>852</v>
      </c>
    </row>
    <row r="18" spans="3:11" ht="15" x14ac:dyDescent="0.25">
      <c r="C18" s="224"/>
      <c r="E18" s="227" t="s">
        <v>2843</v>
      </c>
      <c r="F18" s="223" t="s">
        <v>932</v>
      </c>
      <c r="H18" s="227" t="s">
        <v>2865</v>
      </c>
      <c r="J18" s="224" t="s">
        <v>2864</v>
      </c>
      <c r="K18" s="224" t="s">
        <v>852</v>
      </c>
    </row>
    <row r="19" spans="3:11" ht="15" x14ac:dyDescent="0.25">
      <c r="E19" s="227" t="s">
        <v>1099</v>
      </c>
      <c r="F19" s="223" t="s">
        <v>1099</v>
      </c>
      <c r="H19" s="224" t="s">
        <v>2866</v>
      </c>
      <c r="J19" s="227" t="s">
        <v>2843</v>
      </c>
      <c r="K19" s="224" t="s">
        <v>852</v>
      </c>
    </row>
    <row r="20" spans="3:11" ht="15" x14ac:dyDescent="0.25">
      <c r="E20" s="227" t="s">
        <v>2843</v>
      </c>
      <c r="F20" s="223" t="s">
        <v>1099</v>
      </c>
      <c r="H20" s="224" t="s">
        <v>2867</v>
      </c>
      <c r="J20" s="227" t="s">
        <v>2868</v>
      </c>
      <c r="K20" s="224">
        <v>10429</v>
      </c>
    </row>
    <row r="21" spans="3:11" ht="15" x14ac:dyDescent="0.25">
      <c r="E21" s="227" t="s">
        <v>1149</v>
      </c>
      <c r="F21" s="223" t="s">
        <v>1149</v>
      </c>
      <c r="H21" s="224" t="s">
        <v>2869</v>
      </c>
      <c r="J21" s="224" t="s">
        <v>2870</v>
      </c>
      <c r="K21" s="224">
        <v>10429</v>
      </c>
    </row>
    <row r="22" spans="3:11" ht="15" x14ac:dyDescent="0.25">
      <c r="E22" s="227" t="s">
        <v>2843</v>
      </c>
      <c r="F22" s="223" t="s">
        <v>1149</v>
      </c>
      <c r="H22" s="224" t="s">
        <v>2871</v>
      </c>
      <c r="J22" s="224" t="s">
        <v>2872</v>
      </c>
      <c r="K22" s="224">
        <v>10429</v>
      </c>
    </row>
    <row r="23" spans="3:11" ht="15" x14ac:dyDescent="0.25">
      <c r="E23" s="224" t="s">
        <v>1893</v>
      </c>
      <c r="F23" s="223" t="s">
        <v>1893</v>
      </c>
      <c r="H23" s="224" t="s">
        <v>2873</v>
      </c>
      <c r="J23" s="224" t="s">
        <v>2874</v>
      </c>
      <c r="K23" s="224">
        <v>10429</v>
      </c>
    </row>
    <row r="24" spans="3:11" ht="15" x14ac:dyDescent="0.25">
      <c r="E24" s="224" t="s">
        <v>2843</v>
      </c>
      <c r="F24" s="223" t="s">
        <v>1893</v>
      </c>
      <c r="H24" s="224" t="s">
        <v>2875</v>
      </c>
      <c r="J24" s="224" t="s">
        <v>2843</v>
      </c>
      <c r="K24" s="224">
        <v>10429</v>
      </c>
    </row>
    <row r="25" spans="3:11" ht="15" x14ac:dyDescent="0.25">
      <c r="E25" s="224" t="s">
        <v>1156</v>
      </c>
      <c r="F25" s="223" t="s">
        <v>1156</v>
      </c>
      <c r="H25" s="224" t="s">
        <v>2876</v>
      </c>
      <c r="J25" s="224" t="s">
        <v>2865</v>
      </c>
      <c r="K25" s="224" t="s">
        <v>1464</v>
      </c>
    </row>
    <row r="26" spans="3:11" ht="15" x14ac:dyDescent="0.25">
      <c r="E26" s="224" t="s">
        <v>2843</v>
      </c>
      <c r="F26" s="223" t="s">
        <v>1156</v>
      </c>
      <c r="H26" s="227" t="s">
        <v>2877</v>
      </c>
      <c r="J26" s="224" t="s">
        <v>2843</v>
      </c>
      <c r="K26" s="224" t="s">
        <v>1464</v>
      </c>
    </row>
    <row r="27" spans="3:11" ht="15" x14ac:dyDescent="0.25">
      <c r="E27" s="224" t="s">
        <v>1274</v>
      </c>
      <c r="F27" s="223" t="s">
        <v>1274</v>
      </c>
      <c r="H27" s="224" t="s">
        <v>2868</v>
      </c>
      <c r="J27" s="224" t="s">
        <v>2866</v>
      </c>
      <c r="K27" s="224" t="s">
        <v>925</v>
      </c>
    </row>
    <row r="28" spans="3:11" ht="15" x14ac:dyDescent="0.25">
      <c r="E28" s="224" t="s">
        <v>2843</v>
      </c>
      <c r="F28" s="223" t="s">
        <v>1274</v>
      </c>
      <c r="H28" s="224" t="s">
        <v>2870</v>
      </c>
      <c r="J28" s="224" t="s">
        <v>2867</v>
      </c>
      <c r="K28" s="224" t="s">
        <v>925</v>
      </c>
    </row>
    <row r="29" spans="3:11" ht="15" x14ac:dyDescent="0.25">
      <c r="E29" s="224" t="s">
        <v>656</v>
      </c>
      <c r="F29" s="223" t="s">
        <v>656</v>
      </c>
      <c r="H29" s="224" t="s">
        <v>2872</v>
      </c>
      <c r="J29" s="224" t="s">
        <v>2843</v>
      </c>
      <c r="K29" s="224" t="s">
        <v>925</v>
      </c>
    </row>
    <row r="30" spans="3:11" ht="15" x14ac:dyDescent="0.25">
      <c r="E30" s="224" t="s">
        <v>2843</v>
      </c>
      <c r="F30" s="223" t="s">
        <v>656</v>
      </c>
      <c r="H30" s="224" t="s">
        <v>2874</v>
      </c>
      <c r="J30" s="224" t="s">
        <v>2869</v>
      </c>
      <c r="K30" s="224" t="s">
        <v>932</v>
      </c>
    </row>
    <row r="31" spans="3:11" ht="15" x14ac:dyDescent="0.25">
      <c r="E31" s="224" t="s">
        <v>1901</v>
      </c>
      <c r="F31" s="223" t="s">
        <v>1901</v>
      </c>
      <c r="H31" s="224" t="s">
        <v>2878</v>
      </c>
      <c r="J31" s="227" t="s">
        <v>2871</v>
      </c>
      <c r="K31" s="224" t="s">
        <v>932</v>
      </c>
    </row>
    <row r="32" spans="3:11" ht="15" x14ac:dyDescent="0.25">
      <c r="E32" s="224" t="s">
        <v>2843</v>
      </c>
      <c r="F32" s="223" t="s">
        <v>1901</v>
      </c>
      <c r="H32" s="224" t="s">
        <v>2879</v>
      </c>
      <c r="J32" s="224" t="s">
        <v>2873</v>
      </c>
      <c r="K32" s="224" t="s">
        <v>932</v>
      </c>
    </row>
    <row r="33" spans="5:11" ht="15" x14ac:dyDescent="0.25">
      <c r="E33" s="224"/>
      <c r="H33" s="224" t="s">
        <v>2880</v>
      </c>
      <c r="J33" s="224" t="s">
        <v>2875</v>
      </c>
      <c r="K33" s="224" t="s">
        <v>932</v>
      </c>
    </row>
    <row r="34" spans="5:11" ht="15" x14ac:dyDescent="0.25">
      <c r="E34" s="224"/>
      <c r="H34" s="227" t="s">
        <v>2881</v>
      </c>
      <c r="J34" s="224" t="s">
        <v>2843</v>
      </c>
      <c r="K34" s="224" t="s">
        <v>932</v>
      </c>
    </row>
    <row r="35" spans="5:11" ht="15" x14ac:dyDescent="0.25">
      <c r="E35" s="224"/>
      <c r="J35" s="224" t="s">
        <v>2876</v>
      </c>
      <c r="K35" s="224" t="s">
        <v>656</v>
      </c>
    </row>
    <row r="36" spans="5:11" ht="15" x14ac:dyDescent="0.25">
      <c r="E36" s="224"/>
      <c r="J36" s="224" t="s">
        <v>2877</v>
      </c>
      <c r="K36" s="224" t="s">
        <v>656</v>
      </c>
    </row>
    <row r="37" spans="5:11" ht="15" x14ac:dyDescent="0.25">
      <c r="J37" s="224" t="s">
        <v>2843</v>
      </c>
      <c r="K37" s="224" t="s">
        <v>656</v>
      </c>
    </row>
    <row r="38" spans="5:11" ht="15" x14ac:dyDescent="0.25">
      <c r="J38" s="224" t="s">
        <v>2878</v>
      </c>
      <c r="K38" s="224" t="s">
        <v>1901</v>
      </c>
    </row>
    <row r="39" spans="5:11" ht="15" x14ac:dyDescent="0.25">
      <c r="J39" s="224" t="s">
        <v>2879</v>
      </c>
      <c r="K39" s="224" t="s">
        <v>1901</v>
      </c>
    </row>
    <row r="40" spans="5:11" ht="15" x14ac:dyDescent="0.25">
      <c r="J40" s="224" t="s">
        <v>2880</v>
      </c>
      <c r="K40" s="224" t="s">
        <v>1901</v>
      </c>
    </row>
    <row r="41" spans="5:11" ht="15" x14ac:dyDescent="0.25">
      <c r="J41" s="227" t="s">
        <v>2881</v>
      </c>
      <c r="K41" s="224" t="s">
        <v>1901</v>
      </c>
    </row>
    <row r="42" spans="5:11" ht="15" x14ac:dyDescent="0.25">
      <c r="J42" s="224" t="s">
        <v>2843</v>
      </c>
      <c r="K42" s="224" t="s">
        <v>1901</v>
      </c>
    </row>
    <row r="43" spans="5:11" ht="15" x14ac:dyDescent="0.25">
      <c r="J43" s="224" t="s">
        <v>2843</v>
      </c>
      <c r="K43" s="224" t="s">
        <v>273</v>
      </c>
    </row>
    <row r="44" spans="5:11" ht="15" x14ac:dyDescent="0.25">
      <c r="J44" s="224" t="s">
        <v>2866</v>
      </c>
      <c r="K44" s="224" t="s">
        <v>1893</v>
      </c>
    </row>
    <row r="45" spans="5:11" ht="15" x14ac:dyDescent="0.25">
      <c r="J45" s="224" t="s">
        <v>2867</v>
      </c>
      <c r="K45" s="224" t="s">
        <v>1893</v>
      </c>
    </row>
    <row r="46" spans="5:11" ht="15" x14ac:dyDescent="0.25">
      <c r="J46" s="224" t="s">
        <v>2843</v>
      </c>
      <c r="K46" s="224" t="s">
        <v>1893</v>
      </c>
    </row>
    <row r="47" spans="5:11" ht="15" x14ac:dyDescent="0.25">
      <c r="J47" s="224" t="s">
        <v>2866</v>
      </c>
      <c r="K47" s="224" t="s">
        <v>1099</v>
      </c>
    </row>
    <row r="48" spans="5:11" ht="15" x14ac:dyDescent="0.25">
      <c r="J48" s="224" t="s">
        <v>2867</v>
      </c>
      <c r="K48" s="224" t="s">
        <v>1099</v>
      </c>
    </row>
    <row r="49" spans="10:11" ht="15" x14ac:dyDescent="0.25">
      <c r="J49" s="224" t="s">
        <v>2843</v>
      </c>
      <c r="K49" s="224" t="s">
        <v>1099</v>
      </c>
    </row>
    <row r="50" spans="10:11" ht="15" x14ac:dyDescent="0.25">
      <c r="J50" s="224" t="s">
        <v>2866</v>
      </c>
      <c r="K50" s="224" t="s">
        <v>1149</v>
      </c>
    </row>
    <row r="51" spans="10:11" ht="15" x14ac:dyDescent="0.25">
      <c r="J51" s="224" t="s">
        <v>2867</v>
      </c>
      <c r="K51" s="224" t="s">
        <v>1149</v>
      </c>
    </row>
    <row r="52" spans="10:11" ht="15" x14ac:dyDescent="0.25">
      <c r="J52" s="224" t="s">
        <v>2843</v>
      </c>
      <c r="K52" s="224" t="s">
        <v>1149</v>
      </c>
    </row>
    <row r="53" spans="10:11" ht="15" x14ac:dyDescent="0.25">
      <c r="J53" s="224" t="s">
        <v>2866</v>
      </c>
      <c r="K53" s="224" t="s">
        <v>1156</v>
      </c>
    </row>
    <row r="54" spans="10:11" ht="15" x14ac:dyDescent="0.25">
      <c r="J54" s="224" t="s">
        <v>2867</v>
      </c>
      <c r="K54" s="224" t="s">
        <v>1156</v>
      </c>
    </row>
    <row r="55" spans="10:11" ht="15" x14ac:dyDescent="0.25">
      <c r="J55" s="224" t="s">
        <v>2843</v>
      </c>
      <c r="K55" s="224" t="s">
        <v>1156</v>
      </c>
    </row>
    <row r="56" spans="10:11" ht="15" x14ac:dyDescent="0.25">
      <c r="J56" s="224" t="s">
        <v>2866</v>
      </c>
      <c r="K56" s="224" t="s">
        <v>1274</v>
      </c>
    </row>
    <row r="57" spans="10:11" ht="15" x14ac:dyDescent="0.25">
      <c r="J57" s="224" t="s">
        <v>2867</v>
      </c>
      <c r="K57" s="224" t="s">
        <v>1274</v>
      </c>
    </row>
    <row r="58" spans="10:11" ht="15" x14ac:dyDescent="0.25">
      <c r="J58" s="224" t="s">
        <v>2843</v>
      </c>
      <c r="K58" s="224" t="s">
        <v>1274</v>
      </c>
    </row>
  </sheetData>
  <sheetProtection formatColumns="0" formatRows="0"/>
  <dataValidations count="1">
    <dataValidation type="list" allowBlank="1" showInputMessage="1" showErrorMessage="1" sqref="F2:F36 K2:K184">
      <formula1>$A$2:$A$15</formula1>
    </dataValidation>
  </dataValidations>
  <pageMargins left="0.7" right="0.7" top="0.75" bottom="0.75" header="0.3" footer="0.3"/>
  <pageSetup paperSize="9" orientation="portrait"/>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K233"/>
  <sheetViews>
    <sheetView zoomScale="85" workbookViewId="0">
      <selection activeCell="B15" sqref="B15"/>
    </sheetView>
  </sheetViews>
  <sheetFormatPr defaultColWidth="9.140625" defaultRowHeight="15" x14ac:dyDescent="0.25"/>
  <cols>
    <col min="1" max="1" width="9.140625" style="224"/>
    <col min="2" max="2" width="71.28515625" style="224" customWidth="1"/>
    <col min="3" max="3" width="104.5703125" style="224" customWidth="1"/>
    <col min="4" max="4" width="12.85546875" style="224" customWidth="1"/>
    <col min="5" max="5" width="18" style="230" customWidth="1"/>
    <col min="6" max="16384" width="9.140625" style="224"/>
  </cols>
  <sheetData>
    <row r="1" spans="1:11" ht="35.25" customHeight="1" x14ac:dyDescent="0.25">
      <c r="A1" s="231" t="s">
        <v>2882</v>
      </c>
      <c r="B1" s="231"/>
      <c r="C1" s="231"/>
      <c r="D1" s="231"/>
      <c r="E1" s="232"/>
      <c r="F1" s="231"/>
      <c r="G1" s="231"/>
      <c r="H1" s="231"/>
      <c r="I1" s="231"/>
      <c r="J1" s="231"/>
      <c r="K1" s="231"/>
    </row>
    <row r="2" spans="1:11" ht="3.75" customHeight="1" x14ac:dyDescent="0.25">
      <c r="B2" s="231"/>
      <c r="C2" s="231"/>
      <c r="D2" s="231"/>
      <c r="E2" s="232"/>
      <c r="F2" s="231"/>
      <c r="G2" s="231"/>
      <c r="H2" s="231"/>
      <c r="I2" s="231"/>
      <c r="J2" s="231"/>
      <c r="K2" s="231"/>
    </row>
    <row r="3" spans="1:11" ht="48" customHeight="1" x14ac:dyDescent="0.25">
      <c r="A3" s="233" t="s">
        <v>2883</v>
      </c>
      <c r="B3" s="233" t="s">
        <v>191</v>
      </c>
      <c r="C3" s="233" t="s">
        <v>2884</v>
      </c>
      <c r="D3" s="233" t="s">
        <v>2885</v>
      </c>
      <c r="E3" s="233" t="s">
        <v>2886</v>
      </c>
      <c r="F3" s="231"/>
      <c r="G3" s="231"/>
      <c r="H3" s="231"/>
      <c r="I3" s="231"/>
      <c r="J3" s="231"/>
    </row>
    <row r="4" spans="1:11" ht="15" hidden="1" customHeight="1" x14ac:dyDescent="0.25">
      <c r="A4" s="233" t="s">
        <v>2883</v>
      </c>
      <c r="B4" s="233" t="s">
        <v>191</v>
      </c>
      <c r="C4" s="233" t="s">
        <v>193</v>
      </c>
      <c r="D4" s="233" t="s">
        <v>2887</v>
      </c>
      <c r="E4" s="233" t="s">
        <v>2886</v>
      </c>
      <c r="F4" s="231"/>
      <c r="G4" s="231"/>
      <c r="H4" s="231"/>
      <c r="I4" s="231"/>
      <c r="J4" s="231"/>
    </row>
    <row r="5" spans="1:11" x14ac:dyDescent="0.25">
      <c r="A5" s="234">
        <v>10201</v>
      </c>
      <c r="B5" s="227" t="s">
        <v>218</v>
      </c>
      <c r="C5" s="227" t="s">
        <v>2844</v>
      </c>
      <c r="D5" s="230">
        <v>120</v>
      </c>
      <c r="E5" s="230" t="s">
        <v>2888</v>
      </c>
    </row>
    <row r="6" spans="1:11" x14ac:dyDescent="0.25">
      <c r="A6" s="235">
        <v>10201</v>
      </c>
      <c r="B6" s="226" t="s">
        <v>218</v>
      </c>
      <c r="C6" s="224" t="s">
        <v>219</v>
      </c>
      <c r="D6" s="230">
        <v>30</v>
      </c>
      <c r="E6" s="230" t="s">
        <v>2888</v>
      </c>
    </row>
    <row r="7" spans="1:11" x14ac:dyDescent="0.25">
      <c r="A7" s="235">
        <v>10201</v>
      </c>
      <c r="B7" s="226" t="s">
        <v>218</v>
      </c>
      <c r="C7" s="224" t="s">
        <v>2847</v>
      </c>
      <c r="D7" s="230">
        <v>120</v>
      </c>
      <c r="E7" s="230" t="s">
        <v>2888</v>
      </c>
    </row>
    <row r="8" spans="1:11" x14ac:dyDescent="0.25">
      <c r="A8" s="235">
        <v>10201</v>
      </c>
      <c r="B8" s="226" t="s">
        <v>218</v>
      </c>
      <c r="C8" s="224" t="s">
        <v>2849</v>
      </c>
      <c r="D8" s="230">
        <v>45</v>
      </c>
      <c r="E8" s="230" t="s">
        <v>2888</v>
      </c>
    </row>
    <row r="9" spans="1:11" x14ac:dyDescent="0.25">
      <c r="A9" s="235">
        <v>10201</v>
      </c>
      <c r="B9" s="226" t="s">
        <v>218</v>
      </c>
      <c r="C9" s="224" t="s">
        <v>2851</v>
      </c>
      <c r="D9" s="230">
        <v>120</v>
      </c>
      <c r="E9" s="230" t="s">
        <v>2888</v>
      </c>
    </row>
    <row r="10" spans="1:11" x14ac:dyDescent="0.25">
      <c r="A10" s="235">
        <v>10201</v>
      </c>
      <c r="B10" s="226" t="s">
        <v>218</v>
      </c>
      <c r="C10" s="224" t="s">
        <v>2853</v>
      </c>
      <c r="D10" s="230">
        <v>45</v>
      </c>
      <c r="E10" s="230" t="s">
        <v>2888</v>
      </c>
    </row>
    <row r="11" spans="1:11" x14ac:dyDescent="0.25">
      <c r="A11" s="235">
        <v>10201</v>
      </c>
      <c r="B11" s="226" t="s">
        <v>218</v>
      </c>
      <c r="C11" s="224" t="s">
        <v>2854</v>
      </c>
      <c r="D11" s="230">
        <v>120</v>
      </c>
      <c r="E11" s="230" t="s">
        <v>2888</v>
      </c>
    </row>
    <row r="12" spans="1:11" x14ac:dyDescent="0.25">
      <c r="A12" s="235">
        <v>10201</v>
      </c>
      <c r="B12" s="226" t="s">
        <v>218</v>
      </c>
      <c r="C12" s="224" t="s">
        <v>2855</v>
      </c>
      <c r="D12" s="230">
        <v>60</v>
      </c>
      <c r="E12" s="230" t="s">
        <v>2888</v>
      </c>
    </row>
    <row r="13" spans="1:11" x14ac:dyDescent="0.25">
      <c r="A13" s="234">
        <v>10201</v>
      </c>
      <c r="B13" s="227" t="s">
        <v>2845</v>
      </c>
      <c r="C13" s="227" t="s">
        <v>2844</v>
      </c>
      <c r="D13" s="236">
        <v>120</v>
      </c>
      <c r="E13" s="236" t="s">
        <v>2888</v>
      </c>
    </row>
    <row r="14" spans="1:11" x14ac:dyDescent="0.25">
      <c r="A14" s="235">
        <v>10201</v>
      </c>
      <c r="B14" s="226" t="s">
        <v>2845</v>
      </c>
      <c r="C14" s="224" t="s">
        <v>219</v>
      </c>
      <c r="D14" s="230">
        <v>90</v>
      </c>
      <c r="E14" s="230" t="s">
        <v>2888</v>
      </c>
    </row>
    <row r="15" spans="1:11" x14ac:dyDescent="0.25">
      <c r="A15" s="235">
        <v>10201</v>
      </c>
      <c r="B15" s="226" t="s">
        <v>2845</v>
      </c>
      <c r="C15" s="224" t="s">
        <v>2847</v>
      </c>
      <c r="D15" s="230">
        <v>120</v>
      </c>
      <c r="E15" s="230" t="s">
        <v>2888</v>
      </c>
    </row>
    <row r="16" spans="1:11" x14ac:dyDescent="0.25">
      <c r="A16" s="235">
        <v>10201</v>
      </c>
      <c r="B16" s="226" t="s">
        <v>2845</v>
      </c>
      <c r="C16" s="224" t="s">
        <v>2849</v>
      </c>
      <c r="D16" s="230">
        <v>90</v>
      </c>
      <c r="E16" s="230" t="s">
        <v>2888</v>
      </c>
    </row>
    <row r="17" spans="1:5" x14ac:dyDescent="0.25">
      <c r="A17" s="235">
        <v>10201</v>
      </c>
      <c r="B17" s="226" t="s">
        <v>2845</v>
      </c>
      <c r="C17" s="224" t="s">
        <v>2851</v>
      </c>
      <c r="D17" s="230">
        <v>120</v>
      </c>
      <c r="E17" s="230" t="s">
        <v>2888</v>
      </c>
    </row>
    <row r="18" spans="1:5" x14ac:dyDescent="0.25">
      <c r="A18" s="235">
        <v>10201</v>
      </c>
      <c r="B18" s="226" t="s">
        <v>2845</v>
      </c>
      <c r="C18" s="224" t="s">
        <v>2853</v>
      </c>
      <c r="D18" s="230">
        <v>90</v>
      </c>
      <c r="E18" s="230" t="s">
        <v>2888</v>
      </c>
    </row>
    <row r="19" spans="1:5" x14ac:dyDescent="0.25">
      <c r="A19" s="235">
        <v>10201</v>
      </c>
      <c r="B19" s="226" t="s">
        <v>2845</v>
      </c>
      <c r="C19" s="224" t="s">
        <v>2854</v>
      </c>
      <c r="D19" s="230">
        <v>120</v>
      </c>
      <c r="E19" s="230" t="s">
        <v>2888</v>
      </c>
    </row>
    <row r="20" spans="1:5" x14ac:dyDescent="0.25">
      <c r="A20" s="235">
        <v>10201</v>
      </c>
      <c r="B20" s="226" t="s">
        <v>2845</v>
      </c>
      <c r="C20" s="224" t="s">
        <v>2855</v>
      </c>
      <c r="D20" s="230">
        <v>90</v>
      </c>
      <c r="E20" s="230" t="s">
        <v>2888</v>
      </c>
    </row>
    <row r="21" spans="1:5" x14ac:dyDescent="0.25">
      <c r="A21" s="234">
        <v>10202</v>
      </c>
      <c r="B21" s="227" t="s">
        <v>218</v>
      </c>
      <c r="C21" s="227" t="s">
        <v>2844</v>
      </c>
      <c r="D21" s="236">
        <v>120</v>
      </c>
      <c r="E21" s="236" t="s">
        <v>2888</v>
      </c>
    </row>
    <row r="22" spans="1:5" x14ac:dyDescent="0.25">
      <c r="A22" s="235">
        <v>10202</v>
      </c>
      <c r="B22" s="226" t="s">
        <v>218</v>
      </c>
      <c r="C22" s="224" t="s">
        <v>219</v>
      </c>
      <c r="D22" s="230">
        <v>30</v>
      </c>
      <c r="E22" s="230" t="s">
        <v>2888</v>
      </c>
    </row>
    <row r="23" spans="1:5" x14ac:dyDescent="0.25">
      <c r="A23" s="235">
        <v>10202</v>
      </c>
      <c r="B23" s="226" t="s">
        <v>218</v>
      </c>
      <c r="C23" s="224" t="s">
        <v>2847</v>
      </c>
      <c r="D23" s="230">
        <v>120</v>
      </c>
      <c r="E23" s="230" t="s">
        <v>2888</v>
      </c>
    </row>
    <row r="24" spans="1:5" x14ac:dyDescent="0.25">
      <c r="A24" s="235">
        <v>10202</v>
      </c>
      <c r="B24" s="226" t="s">
        <v>218</v>
      </c>
      <c r="C24" s="224" t="s">
        <v>2849</v>
      </c>
      <c r="D24" s="230">
        <v>45</v>
      </c>
      <c r="E24" s="230" t="s">
        <v>2888</v>
      </c>
    </row>
    <row r="25" spans="1:5" x14ac:dyDescent="0.25">
      <c r="A25" s="235">
        <v>10202</v>
      </c>
      <c r="B25" s="226" t="s">
        <v>218</v>
      </c>
      <c r="C25" s="224" t="s">
        <v>2851</v>
      </c>
      <c r="D25" s="230">
        <v>120</v>
      </c>
      <c r="E25" s="230" t="s">
        <v>2888</v>
      </c>
    </row>
    <row r="26" spans="1:5" x14ac:dyDescent="0.25">
      <c r="A26" s="235">
        <v>10202</v>
      </c>
      <c r="B26" s="226" t="s">
        <v>218</v>
      </c>
      <c r="C26" s="224" t="s">
        <v>2853</v>
      </c>
      <c r="D26" s="230">
        <v>45</v>
      </c>
      <c r="E26" s="230" t="s">
        <v>2888</v>
      </c>
    </row>
    <row r="27" spans="1:5" x14ac:dyDescent="0.25">
      <c r="A27" s="235">
        <v>10202</v>
      </c>
      <c r="B27" s="226" t="s">
        <v>218</v>
      </c>
      <c r="C27" s="224" t="s">
        <v>2854</v>
      </c>
      <c r="D27" s="230">
        <v>120</v>
      </c>
      <c r="E27" s="230" t="s">
        <v>2888</v>
      </c>
    </row>
    <row r="28" spans="1:5" x14ac:dyDescent="0.25">
      <c r="A28" s="235">
        <v>10202</v>
      </c>
      <c r="B28" s="226" t="s">
        <v>218</v>
      </c>
      <c r="C28" s="224" t="s">
        <v>2855</v>
      </c>
      <c r="D28" s="230">
        <v>60</v>
      </c>
      <c r="E28" s="230" t="s">
        <v>2888</v>
      </c>
    </row>
    <row r="29" spans="1:5" x14ac:dyDescent="0.25">
      <c r="A29" s="234">
        <v>10202</v>
      </c>
      <c r="B29" s="227" t="s">
        <v>2845</v>
      </c>
      <c r="C29" s="227" t="s">
        <v>2844</v>
      </c>
      <c r="D29" s="236">
        <v>120</v>
      </c>
      <c r="E29" s="236" t="s">
        <v>2888</v>
      </c>
    </row>
    <row r="30" spans="1:5" x14ac:dyDescent="0.25">
      <c r="A30" s="235">
        <v>10202</v>
      </c>
      <c r="B30" s="226" t="s">
        <v>2845</v>
      </c>
      <c r="C30" s="224" t="s">
        <v>219</v>
      </c>
      <c r="D30" s="230">
        <v>90</v>
      </c>
      <c r="E30" s="230" t="s">
        <v>2888</v>
      </c>
    </row>
    <row r="31" spans="1:5" x14ac:dyDescent="0.25">
      <c r="A31" s="235">
        <v>10202</v>
      </c>
      <c r="B31" s="226" t="s">
        <v>2845</v>
      </c>
      <c r="C31" s="224" t="s">
        <v>2847</v>
      </c>
      <c r="D31" s="230">
        <v>120</v>
      </c>
      <c r="E31" s="230" t="s">
        <v>2888</v>
      </c>
    </row>
    <row r="32" spans="1:5" x14ac:dyDescent="0.25">
      <c r="A32" s="235">
        <v>10202</v>
      </c>
      <c r="B32" s="226" t="s">
        <v>2845</v>
      </c>
      <c r="C32" s="224" t="s">
        <v>2849</v>
      </c>
      <c r="D32" s="230">
        <v>90</v>
      </c>
      <c r="E32" s="230" t="s">
        <v>2888</v>
      </c>
    </row>
    <row r="33" spans="1:5" x14ac:dyDescent="0.25">
      <c r="A33" s="235">
        <v>10202</v>
      </c>
      <c r="B33" s="226" t="s">
        <v>2845</v>
      </c>
      <c r="C33" s="224" t="s">
        <v>2851</v>
      </c>
      <c r="D33" s="230">
        <v>120</v>
      </c>
      <c r="E33" s="230" t="s">
        <v>2888</v>
      </c>
    </row>
    <row r="34" spans="1:5" x14ac:dyDescent="0.25">
      <c r="A34" s="235">
        <v>10202</v>
      </c>
      <c r="B34" s="226" t="s">
        <v>2845</v>
      </c>
      <c r="C34" s="224" t="s">
        <v>2853</v>
      </c>
      <c r="D34" s="230">
        <v>90</v>
      </c>
      <c r="E34" s="230" t="s">
        <v>2888</v>
      </c>
    </row>
    <row r="35" spans="1:5" x14ac:dyDescent="0.25">
      <c r="A35" s="235">
        <v>10202</v>
      </c>
      <c r="B35" s="226" t="s">
        <v>2845</v>
      </c>
      <c r="C35" s="224" t="s">
        <v>2854</v>
      </c>
      <c r="D35" s="230">
        <v>120</v>
      </c>
      <c r="E35" s="230" t="s">
        <v>2888</v>
      </c>
    </row>
    <row r="36" spans="1:5" x14ac:dyDescent="0.25">
      <c r="A36" s="235">
        <v>10202</v>
      </c>
      <c r="B36" s="226" t="s">
        <v>2845</v>
      </c>
      <c r="C36" s="224" t="s">
        <v>2855</v>
      </c>
      <c r="D36" s="230">
        <v>90</v>
      </c>
      <c r="E36" s="230" t="s">
        <v>2888</v>
      </c>
    </row>
    <row r="37" spans="1:5" x14ac:dyDescent="0.25">
      <c r="A37" s="227">
        <v>10203</v>
      </c>
      <c r="B37" s="227" t="s">
        <v>218</v>
      </c>
      <c r="C37" s="227" t="s">
        <v>2844</v>
      </c>
      <c r="D37" s="236">
        <v>120</v>
      </c>
      <c r="E37" s="236" t="s">
        <v>2888</v>
      </c>
    </row>
    <row r="38" spans="1:5" x14ac:dyDescent="0.25">
      <c r="A38" s="224">
        <v>10203</v>
      </c>
      <c r="B38" s="226" t="s">
        <v>218</v>
      </c>
      <c r="C38" s="224" t="s">
        <v>219</v>
      </c>
      <c r="D38" s="230">
        <v>30</v>
      </c>
      <c r="E38" s="230" t="s">
        <v>2888</v>
      </c>
    </row>
    <row r="39" spans="1:5" x14ac:dyDescent="0.25">
      <c r="A39" s="224">
        <v>10203</v>
      </c>
      <c r="B39" s="226" t="s">
        <v>218</v>
      </c>
      <c r="C39" s="224" t="s">
        <v>2847</v>
      </c>
      <c r="D39" s="230">
        <v>120</v>
      </c>
      <c r="E39" s="230" t="s">
        <v>2888</v>
      </c>
    </row>
    <row r="40" spans="1:5" x14ac:dyDescent="0.25">
      <c r="A40" s="224">
        <v>10203</v>
      </c>
      <c r="B40" s="226" t="s">
        <v>218</v>
      </c>
      <c r="C40" s="224" t="s">
        <v>2849</v>
      </c>
      <c r="D40" s="230">
        <v>45</v>
      </c>
      <c r="E40" s="230" t="s">
        <v>2888</v>
      </c>
    </row>
    <row r="41" spans="1:5" x14ac:dyDescent="0.25">
      <c r="A41" s="224">
        <v>10203</v>
      </c>
      <c r="B41" s="226" t="s">
        <v>218</v>
      </c>
      <c r="C41" s="224" t="s">
        <v>2851</v>
      </c>
      <c r="D41" s="230">
        <v>120</v>
      </c>
      <c r="E41" s="230" t="s">
        <v>2888</v>
      </c>
    </row>
    <row r="42" spans="1:5" x14ac:dyDescent="0.25">
      <c r="A42" s="224">
        <v>10203</v>
      </c>
      <c r="B42" s="226" t="s">
        <v>218</v>
      </c>
      <c r="C42" s="224" t="s">
        <v>2853</v>
      </c>
      <c r="D42" s="230">
        <v>45</v>
      </c>
      <c r="E42" s="230" t="s">
        <v>2888</v>
      </c>
    </row>
    <row r="43" spans="1:5" x14ac:dyDescent="0.25">
      <c r="A43" s="224">
        <v>10203</v>
      </c>
      <c r="B43" s="226" t="s">
        <v>218</v>
      </c>
      <c r="C43" s="224" t="s">
        <v>2854</v>
      </c>
      <c r="D43" s="230">
        <v>120</v>
      </c>
      <c r="E43" s="230" t="s">
        <v>2888</v>
      </c>
    </row>
    <row r="44" spans="1:5" x14ac:dyDescent="0.25">
      <c r="A44" s="224">
        <v>10203</v>
      </c>
      <c r="B44" s="226" t="s">
        <v>218</v>
      </c>
      <c r="C44" s="224" t="s">
        <v>2855</v>
      </c>
      <c r="D44" s="230">
        <v>60</v>
      </c>
      <c r="E44" s="230" t="s">
        <v>2888</v>
      </c>
    </row>
    <row r="45" spans="1:5" x14ac:dyDescent="0.25">
      <c r="A45" s="227">
        <v>10203</v>
      </c>
      <c r="B45" s="227" t="s">
        <v>2845</v>
      </c>
      <c r="C45" s="227" t="s">
        <v>2844</v>
      </c>
      <c r="D45" s="236">
        <v>120</v>
      </c>
      <c r="E45" s="236" t="s">
        <v>2888</v>
      </c>
    </row>
    <row r="46" spans="1:5" x14ac:dyDescent="0.25">
      <c r="A46" s="224">
        <v>10203</v>
      </c>
      <c r="B46" s="226" t="s">
        <v>2845</v>
      </c>
      <c r="C46" s="224" t="s">
        <v>219</v>
      </c>
      <c r="D46" s="230">
        <v>90</v>
      </c>
      <c r="E46" s="230" t="s">
        <v>2888</v>
      </c>
    </row>
    <row r="47" spans="1:5" x14ac:dyDescent="0.25">
      <c r="A47" s="224">
        <v>10203</v>
      </c>
      <c r="B47" s="226" t="s">
        <v>2845</v>
      </c>
      <c r="C47" s="224" t="s">
        <v>2847</v>
      </c>
      <c r="D47" s="230">
        <v>120</v>
      </c>
      <c r="E47" s="230" t="s">
        <v>2888</v>
      </c>
    </row>
    <row r="48" spans="1:5" x14ac:dyDescent="0.25">
      <c r="A48" s="224">
        <v>10203</v>
      </c>
      <c r="B48" s="226" t="s">
        <v>2845</v>
      </c>
      <c r="C48" s="224" t="s">
        <v>2849</v>
      </c>
      <c r="D48" s="230">
        <v>90</v>
      </c>
      <c r="E48" s="230" t="s">
        <v>2888</v>
      </c>
    </row>
    <row r="49" spans="1:5" x14ac:dyDescent="0.25">
      <c r="A49" s="224">
        <v>10203</v>
      </c>
      <c r="B49" s="226" t="s">
        <v>2845</v>
      </c>
      <c r="C49" s="224" t="s">
        <v>2851</v>
      </c>
      <c r="D49" s="230">
        <v>120</v>
      </c>
      <c r="E49" s="230" t="s">
        <v>2888</v>
      </c>
    </row>
    <row r="50" spans="1:5" x14ac:dyDescent="0.25">
      <c r="A50" s="224">
        <v>10203</v>
      </c>
      <c r="B50" s="226" t="s">
        <v>2845</v>
      </c>
      <c r="C50" s="224" t="s">
        <v>2853</v>
      </c>
      <c r="D50" s="230">
        <v>90</v>
      </c>
      <c r="E50" s="230" t="s">
        <v>2888</v>
      </c>
    </row>
    <row r="51" spans="1:5" x14ac:dyDescent="0.25">
      <c r="A51" s="224">
        <v>10203</v>
      </c>
      <c r="B51" s="226" t="s">
        <v>2845</v>
      </c>
      <c r="C51" s="224" t="s">
        <v>2854</v>
      </c>
      <c r="D51" s="230">
        <v>120</v>
      </c>
      <c r="E51" s="230" t="s">
        <v>2888</v>
      </c>
    </row>
    <row r="52" spans="1:5" x14ac:dyDescent="0.25">
      <c r="A52" s="224">
        <v>10203</v>
      </c>
      <c r="B52" s="226" t="s">
        <v>2845</v>
      </c>
      <c r="C52" s="224" t="s">
        <v>2855</v>
      </c>
      <c r="D52" s="230">
        <v>90</v>
      </c>
      <c r="E52" s="230" t="s">
        <v>2888</v>
      </c>
    </row>
    <row r="53" spans="1:5" x14ac:dyDescent="0.25">
      <c r="A53" s="234">
        <v>10204</v>
      </c>
      <c r="B53" s="227" t="s">
        <v>218</v>
      </c>
      <c r="C53" s="227" t="s">
        <v>2844</v>
      </c>
      <c r="D53" s="236">
        <v>120</v>
      </c>
      <c r="E53" s="236" t="s">
        <v>2888</v>
      </c>
    </row>
    <row r="54" spans="1:5" x14ac:dyDescent="0.25">
      <c r="A54" s="235">
        <v>10204</v>
      </c>
      <c r="B54" s="226" t="s">
        <v>218</v>
      </c>
      <c r="C54" s="224" t="s">
        <v>219</v>
      </c>
      <c r="D54" s="230">
        <v>30</v>
      </c>
      <c r="E54" s="230" t="s">
        <v>2888</v>
      </c>
    </row>
    <row r="55" spans="1:5" x14ac:dyDescent="0.25">
      <c r="A55" s="235">
        <v>10204</v>
      </c>
      <c r="B55" s="226" t="s">
        <v>218</v>
      </c>
      <c r="C55" s="224" t="s">
        <v>2847</v>
      </c>
      <c r="D55" s="230">
        <v>120</v>
      </c>
      <c r="E55" s="230" t="s">
        <v>2888</v>
      </c>
    </row>
    <row r="56" spans="1:5" x14ac:dyDescent="0.25">
      <c r="A56" s="235">
        <v>10204</v>
      </c>
      <c r="B56" s="226" t="s">
        <v>218</v>
      </c>
      <c r="C56" s="224" t="s">
        <v>2849</v>
      </c>
      <c r="D56" s="230">
        <v>45</v>
      </c>
      <c r="E56" s="230" t="s">
        <v>2888</v>
      </c>
    </row>
    <row r="57" spans="1:5" x14ac:dyDescent="0.25">
      <c r="A57" s="235">
        <v>10204</v>
      </c>
      <c r="B57" s="226" t="s">
        <v>218</v>
      </c>
      <c r="C57" s="224" t="s">
        <v>2851</v>
      </c>
      <c r="D57" s="230">
        <v>120</v>
      </c>
      <c r="E57" s="230" t="s">
        <v>2888</v>
      </c>
    </row>
    <row r="58" spans="1:5" x14ac:dyDescent="0.25">
      <c r="A58" s="235">
        <v>10204</v>
      </c>
      <c r="B58" s="226" t="s">
        <v>218</v>
      </c>
      <c r="C58" s="224" t="s">
        <v>2853</v>
      </c>
      <c r="D58" s="230">
        <v>45</v>
      </c>
      <c r="E58" s="230" t="s">
        <v>2888</v>
      </c>
    </row>
    <row r="59" spans="1:5" x14ac:dyDescent="0.25">
      <c r="A59" s="235">
        <v>10204</v>
      </c>
      <c r="B59" s="226" t="s">
        <v>218</v>
      </c>
      <c r="C59" s="224" t="s">
        <v>2854</v>
      </c>
      <c r="D59" s="230">
        <v>120</v>
      </c>
      <c r="E59" s="230" t="s">
        <v>2888</v>
      </c>
    </row>
    <row r="60" spans="1:5" x14ac:dyDescent="0.25">
      <c r="A60" s="235">
        <v>10204</v>
      </c>
      <c r="B60" s="226" t="s">
        <v>218</v>
      </c>
      <c r="C60" s="224" t="s">
        <v>2855</v>
      </c>
      <c r="D60" s="230">
        <v>60</v>
      </c>
      <c r="E60" s="230" t="s">
        <v>2888</v>
      </c>
    </row>
    <row r="61" spans="1:5" x14ac:dyDescent="0.25">
      <c r="A61" s="234">
        <v>10204</v>
      </c>
      <c r="B61" s="227" t="s">
        <v>2845</v>
      </c>
      <c r="C61" s="227" t="s">
        <v>2844</v>
      </c>
      <c r="D61" s="236">
        <v>120</v>
      </c>
      <c r="E61" s="236" t="s">
        <v>2888</v>
      </c>
    </row>
    <row r="62" spans="1:5" x14ac:dyDescent="0.25">
      <c r="A62" s="235">
        <v>10204</v>
      </c>
      <c r="B62" s="226" t="s">
        <v>2845</v>
      </c>
      <c r="C62" s="224" t="s">
        <v>219</v>
      </c>
      <c r="D62" s="230">
        <v>90</v>
      </c>
      <c r="E62" s="230" t="s">
        <v>2888</v>
      </c>
    </row>
    <row r="63" spans="1:5" x14ac:dyDescent="0.25">
      <c r="A63" s="235">
        <v>10204</v>
      </c>
      <c r="B63" s="226" t="s">
        <v>2845</v>
      </c>
      <c r="C63" s="224" t="s">
        <v>2847</v>
      </c>
      <c r="D63" s="230">
        <v>120</v>
      </c>
      <c r="E63" s="230" t="s">
        <v>2888</v>
      </c>
    </row>
    <row r="64" spans="1:5" x14ac:dyDescent="0.25">
      <c r="A64" s="235">
        <v>10204</v>
      </c>
      <c r="B64" s="226" t="s">
        <v>2845</v>
      </c>
      <c r="C64" s="224" t="s">
        <v>2849</v>
      </c>
      <c r="D64" s="230">
        <v>90</v>
      </c>
      <c r="E64" s="230" t="s">
        <v>2888</v>
      </c>
    </row>
    <row r="65" spans="1:5" x14ac:dyDescent="0.25">
      <c r="A65" s="235">
        <v>10204</v>
      </c>
      <c r="B65" s="226" t="s">
        <v>2845</v>
      </c>
      <c r="C65" s="224" t="s">
        <v>2851</v>
      </c>
      <c r="D65" s="230">
        <v>120</v>
      </c>
      <c r="E65" s="230" t="s">
        <v>2888</v>
      </c>
    </row>
    <row r="66" spans="1:5" x14ac:dyDescent="0.25">
      <c r="A66" s="235">
        <v>10204</v>
      </c>
      <c r="B66" s="226" t="s">
        <v>2845</v>
      </c>
      <c r="C66" s="224" t="s">
        <v>2853</v>
      </c>
      <c r="D66" s="230">
        <v>90</v>
      </c>
      <c r="E66" s="230" t="s">
        <v>2888</v>
      </c>
    </row>
    <row r="67" spans="1:5" x14ac:dyDescent="0.25">
      <c r="A67" s="235">
        <v>10204</v>
      </c>
      <c r="B67" s="226" t="s">
        <v>2845</v>
      </c>
      <c r="C67" s="224" t="s">
        <v>2854</v>
      </c>
      <c r="D67" s="230">
        <v>120</v>
      </c>
      <c r="E67" s="230" t="s">
        <v>2888</v>
      </c>
    </row>
    <row r="68" spans="1:5" x14ac:dyDescent="0.25">
      <c r="A68" s="235">
        <v>10204</v>
      </c>
      <c r="B68" s="226" t="s">
        <v>2845</v>
      </c>
      <c r="C68" s="224" t="s">
        <v>2855</v>
      </c>
      <c r="D68" s="230">
        <v>90</v>
      </c>
      <c r="E68" s="230" t="s">
        <v>2888</v>
      </c>
    </row>
    <row r="69" spans="1:5" x14ac:dyDescent="0.25">
      <c r="A69" s="234">
        <v>10205</v>
      </c>
      <c r="B69" s="227" t="s">
        <v>218</v>
      </c>
      <c r="C69" s="227" t="s">
        <v>2844</v>
      </c>
      <c r="D69" s="236">
        <v>120</v>
      </c>
      <c r="E69" s="236" t="s">
        <v>2888</v>
      </c>
    </row>
    <row r="70" spans="1:5" x14ac:dyDescent="0.25">
      <c r="A70" s="235">
        <v>10205</v>
      </c>
      <c r="B70" s="226" t="s">
        <v>218</v>
      </c>
      <c r="C70" s="224" t="s">
        <v>219</v>
      </c>
      <c r="D70" s="230">
        <v>30</v>
      </c>
      <c r="E70" s="230" t="s">
        <v>2888</v>
      </c>
    </row>
    <row r="71" spans="1:5" x14ac:dyDescent="0.25">
      <c r="A71" s="235">
        <v>10205</v>
      </c>
      <c r="B71" s="226" t="s">
        <v>218</v>
      </c>
      <c r="C71" s="224" t="s">
        <v>2847</v>
      </c>
      <c r="D71" s="230">
        <v>120</v>
      </c>
      <c r="E71" s="230" t="s">
        <v>2888</v>
      </c>
    </row>
    <row r="72" spans="1:5" x14ac:dyDescent="0.25">
      <c r="A72" s="235">
        <v>10205</v>
      </c>
      <c r="B72" s="226" t="s">
        <v>218</v>
      </c>
      <c r="C72" s="224" t="s">
        <v>2849</v>
      </c>
      <c r="D72" s="230">
        <v>45</v>
      </c>
      <c r="E72" s="230" t="s">
        <v>2888</v>
      </c>
    </row>
    <row r="73" spans="1:5" x14ac:dyDescent="0.25">
      <c r="A73" s="235">
        <v>10205</v>
      </c>
      <c r="B73" s="226" t="s">
        <v>218</v>
      </c>
      <c r="C73" s="224" t="s">
        <v>2851</v>
      </c>
      <c r="D73" s="230">
        <v>120</v>
      </c>
      <c r="E73" s="230" t="s">
        <v>2888</v>
      </c>
    </row>
    <row r="74" spans="1:5" x14ac:dyDescent="0.25">
      <c r="A74" s="235">
        <v>10205</v>
      </c>
      <c r="B74" s="226" t="s">
        <v>218</v>
      </c>
      <c r="C74" s="224" t="s">
        <v>2853</v>
      </c>
      <c r="D74" s="230">
        <v>45</v>
      </c>
      <c r="E74" s="230" t="s">
        <v>2888</v>
      </c>
    </row>
    <row r="75" spans="1:5" x14ac:dyDescent="0.25">
      <c r="A75" s="235">
        <v>10205</v>
      </c>
      <c r="B75" s="226" t="s">
        <v>218</v>
      </c>
      <c r="C75" s="224" t="s">
        <v>2854</v>
      </c>
      <c r="D75" s="230">
        <v>120</v>
      </c>
      <c r="E75" s="230" t="s">
        <v>2888</v>
      </c>
    </row>
    <row r="76" spans="1:5" x14ac:dyDescent="0.25">
      <c r="A76" s="235">
        <v>10205</v>
      </c>
      <c r="B76" s="226" t="s">
        <v>218</v>
      </c>
      <c r="C76" s="224" t="s">
        <v>2855</v>
      </c>
      <c r="D76" s="230">
        <v>60</v>
      </c>
      <c r="E76" s="230" t="s">
        <v>2888</v>
      </c>
    </row>
    <row r="77" spans="1:5" x14ac:dyDescent="0.25">
      <c r="A77" s="234">
        <v>10205</v>
      </c>
      <c r="B77" s="227" t="s">
        <v>2845</v>
      </c>
      <c r="C77" s="227" t="s">
        <v>2844</v>
      </c>
      <c r="D77" s="236">
        <v>120</v>
      </c>
      <c r="E77" s="236" t="s">
        <v>2888</v>
      </c>
    </row>
    <row r="78" spans="1:5" x14ac:dyDescent="0.25">
      <c r="A78" s="235">
        <v>10205</v>
      </c>
      <c r="B78" s="226" t="s">
        <v>2845</v>
      </c>
      <c r="C78" s="224" t="s">
        <v>219</v>
      </c>
      <c r="D78" s="230">
        <v>90</v>
      </c>
      <c r="E78" s="230" t="s">
        <v>2888</v>
      </c>
    </row>
    <row r="79" spans="1:5" x14ac:dyDescent="0.25">
      <c r="A79" s="235">
        <v>10205</v>
      </c>
      <c r="B79" s="226" t="s">
        <v>2845</v>
      </c>
      <c r="C79" s="224" t="s">
        <v>2847</v>
      </c>
      <c r="D79" s="230">
        <v>120</v>
      </c>
      <c r="E79" s="230" t="s">
        <v>2888</v>
      </c>
    </row>
    <row r="80" spans="1:5" x14ac:dyDescent="0.25">
      <c r="A80" s="235">
        <v>10205</v>
      </c>
      <c r="B80" s="226" t="s">
        <v>2845</v>
      </c>
      <c r="C80" s="224" t="s">
        <v>2849</v>
      </c>
      <c r="D80" s="230">
        <v>90</v>
      </c>
      <c r="E80" s="230" t="s">
        <v>2888</v>
      </c>
    </row>
    <row r="81" spans="1:5" x14ac:dyDescent="0.25">
      <c r="A81" s="235">
        <v>10205</v>
      </c>
      <c r="B81" s="226" t="s">
        <v>2845</v>
      </c>
      <c r="C81" s="224" t="s">
        <v>2851</v>
      </c>
      <c r="D81" s="230">
        <v>120</v>
      </c>
      <c r="E81" s="230" t="s">
        <v>2888</v>
      </c>
    </row>
    <row r="82" spans="1:5" x14ac:dyDescent="0.25">
      <c r="A82" s="235">
        <v>10205</v>
      </c>
      <c r="B82" s="226" t="s">
        <v>2845</v>
      </c>
      <c r="C82" s="224" t="s">
        <v>2853</v>
      </c>
      <c r="D82" s="230">
        <v>90</v>
      </c>
      <c r="E82" s="230" t="s">
        <v>2888</v>
      </c>
    </row>
    <row r="83" spans="1:5" x14ac:dyDescent="0.25">
      <c r="A83" s="235">
        <v>10205</v>
      </c>
      <c r="B83" s="226" t="s">
        <v>2845</v>
      </c>
      <c r="C83" s="224" t="s">
        <v>2854</v>
      </c>
      <c r="D83" s="230">
        <v>120</v>
      </c>
      <c r="E83" s="230" t="s">
        <v>2888</v>
      </c>
    </row>
    <row r="84" spans="1:5" x14ac:dyDescent="0.25">
      <c r="A84" s="235">
        <v>10205</v>
      </c>
      <c r="B84" s="226" t="s">
        <v>2845</v>
      </c>
      <c r="C84" s="224" t="s">
        <v>2855</v>
      </c>
      <c r="D84" s="230">
        <v>90</v>
      </c>
      <c r="E84" s="230" t="s">
        <v>2888</v>
      </c>
    </row>
    <row r="85" spans="1:5" x14ac:dyDescent="0.25">
      <c r="A85" s="227">
        <v>10208</v>
      </c>
      <c r="B85" s="227" t="s">
        <v>218</v>
      </c>
      <c r="C85" s="227" t="s">
        <v>2844</v>
      </c>
      <c r="D85" s="236">
        <v>120</v>
      </c>
      <c r="E85" s="236" t="s">
        <v>2888</v>
      </c>
    </row>
    <row r="86" spans="1:5" x14ac:dyDescent="0.25">
      <c r="A86" s="224">
        <v>10208</v>
      </c>
      <c r="B86" s="226" t="s">
        <v>218</v>
      </c>
      <c r="C86" s="224" t="s">
        <v>219</v>
      </c>
      <c r="D86" s="230">
        <v>30</v>
      </c>
      <c r="E86" s="230" t="s">
        <v>2888</v>
      </c>
    </row>
    <row r="87" spans="1:5" x14ac:dyDescent="0.25">
      <c r="A87" s="224">
        <v>10208</v>
      </c>
      <c r="B87" s="226" t="s">
        <v>218</v>
      </c>
      <c r="C87" s="224" t="s">
        <v>2847</v>
      </c>
      <c r="D87" s="230">
        <v>120</v>
      </c>
      <c r="E87" s="230" t="s">
        <v>2888</v>
      </c>
    </row>
    <row r="88" spans="1:5" x14ac:dyDescent="0.25">
      <c r="A88" s="224">
        <v>10208</v>
      </c>
      <c r="B88" s="226" t="s">
        <v>218</v>
      </c>
      <c r="C88" s="224" t="s">
        <v>2849</v>
      </c>
      <c r="D88" s="230">
        <v>45</v>
      </c>
      <c r="E88" s="230" t="s">
        <v>2888</v>
      </c>
    </row>
    <row r="89" spans="1:5" x14ac:dyDescent="0.25">
      <c r="A89" s="224">
        <v>10208</v>
      </c>
      <c r="B89" s="226" t="s">
        <v>218</v>
      </c>
      <c r="C89" s="224" t="s">
        <v>2851</v>
      </c>
      <c r="D89" s="230">
        <v>120</v>
      </c>
      <c r="E89" s="230" t="s">
        <v>2888</v>
      </c>
    </row>
    <row r="90" spans="1:5" x14ac:dyDescent="0.25">
      <c r="A90" s="224">
        <v>10208</v>
      </c>
      <c r="B90" s="226" t="s">
        <v>218</v>
      </c>
      <c r="C90" s="224" t="s">
        <v>2853</v>
      </c>
      <c r="D90" s="230">
        <v>45</v>
      </c>
      <c r="E90" s="230" t="s">
        <v>2888</v>
      </c>
    </row>
    <row r="91" spans="1:5" x14ac:dyDescent="0.25">
      <c r="A91" s="224">
        <v>10208</v>
      </c>
      <c r="B91" s="226" t="s">
        <v>218</v>
      </c>
      <c r="C91" s="224" t="s">
        <v>2854</v>
      </c>
      <c r="D91" s="230">
        <v>120</v>
      </c>
      <c r="E91" s="230" t="s">
        <v>2888</v>
      </c>
    </row>
    <row r="92" spans="1:5" x14ac:dyDescent="0.25">
      <c r="A92" s="224">
        <v>10208</v>
      </c>
      <c r="B92" s="226" t="s">
        <v>218</v>
      </c>
      <c r="C92" s="224" t="s">
        <v>2855</v>
      </c>
      <c r="D92" s="230">
        <v>60</v>
      </c>
      <c r="E92" s="230" t="s">
        <v>2888</v>
      </c>
    </row>
    <row r="93" spans="1:5" x14ac:dyDescent="0.25">
      <c r="A93" s="227">
        <v>10208</v>
      </c>
      <c r="B93" s="227" t="s">
        <v>2845</v>
      </c>
      <c r="C93" s="227" t="s">
        <v>2844</v>
      </c>
      <c r="D93" s="236">
        <v>120</v>
      </c>
      <c r="E93" s="236" t="s">
        <v>2888</v>
      </c>
    </row>
    <row r="94" spans="1:5" x14ac:dyDescent="0.25">
      <c r="A94" s="224">
        <v>10208</v>
      </c>
      <c r="B94" s="226" t="s">
        <v>2845</v>
      </c>
      <c r="C94" s="224" t="s">
        <v>219</v>
      </c>
      <c r="D94" s="230">
        <v>90</v>
      </c>
      <c r="E94" s="230" t="s">
        <v>2888</v>
      </c>
    </row>
    <row r="95" spans="1:5" x14ac:dyDescent="0.25">
      <c r="A95" s="224">
        <v>10208</v>
      </c>
      <c r="B95" s="226" t="s">
        <v>2845</v>
      </c>
      <c r="C95" s="224" t="s">
        <v>2847</v>
      </c>
      <c r="D95" s="230">
        <v>120</v>
      </c>
      <c r="E95" s="230" t="s">
        <v>2888</v>
      </c>
    </row>
    <row r="96" spans="1:5" x14ac:dyDescent="0.25">
      <c r="A96" s="224">
        <v>10208</v>
      </c>
      <c r="B96" s="226" t="s">
        <v>2845</v>
      </c>
      <c r="C96" s="224" t="s">
        <v>2849</v>
      </c>
      <c r="D96" s="230">
        <v>90</v>
      </c>
      <c r="E96" s="230" t="s">
        <v>2888</v>
      </c>
    </row>
    <row r="97" spans="1:5" x14ac:dyDescent="0.25">
      <c r="A97" s="224">
        <v>10208</v>
      </c>
      <c r="B97" s="226" t="s">
        <v>2845</v>
      </c>
      <c r="C97" s="224" t="s">
        <v>2851</v>
      </c>
      <c r="D97" s="230">
        <v>120</v>
      </c>
      <c r="E97" s="230" t="s">
        <v>2888</v>
      </c>
    </row>
    <row r="98" spans="1:5" x14ac:dyDescent="0.25">
      <c r="A98" s="224">
        <v>10208</v>
      </c>
      <c r="B98" s="226" t="s">
        <v>2845</v>
      </c>
      <c r="C98" s="224" t="s">
        <v>2853</v>
      </c>
      <c r="D98" s="230">
        <v>90</v>
      </c>
      <c r="E98" s="230" t="s">
        <v>2888</v>
      </c>
    </row>
    <row r="99" spans="1:5" x14ac:dyDescent="0.25">
      <c r="A99" s="224">
        <v>10208</v>
      </c>
      <c r="B99" s="226" t="s">
        <v>2845</v>
      </c>
      <c r="C99" s="224" t="s">
        <v>2854</v>
      </c>
      <c r="D99" s="230">
        <v>120</v>
      </c>
      <c r="E99" s="230" t="s">
        <v>2888</v>
      </c>
    </row>
    <row r="100" spans="1:5" x14ac:dyDescent="0.25">
      <c r="A100" s="224">
        <v>10208</v>
      </c>
      <c r="B100" s="226" t="s">
        <v>2845</v>
      </c>
      <c r="C100" s="224" t="s">
        <v>2855</v>
      </c>
      <c r="D100" s="230">
        <v>90</v>
      </c>
      <c r="E100" s="230" t="s">
        <v>2888</v>
      </c>
    </row>
    <row r="101" spans="1:5" x14ac:dyDescent="0.25">
      <c r="A101" s="227">
        <v>10401</v>
      </c>
      <c r="B101" s="227" t="s">
        <v>2846</v>
      </c>
      <c r="C101" s="227" t="s">
        <v>2856</v>
      </c>
      <c r="D101" s="236">
        <v>60</v>
      </c>
      <c r="E101" s="236" t="s">
        <v>2888</v>
      </c>
    </row>
    <row r="102" spans="1:5" x14ac:dyDescent="0.25">
      <c r="A102" s="235">
        <v>10401</v>
      </c>
      <c r="B102" s="226" t="s">
        <v>2846</v>
      </c>
      <c r="C102" s="224" t="s">
        <v>2857</v>
      </c>
      <c r="D102" s="230">
        <v>30</v>
      </c>
      <c r="E102" s="230" t="s">
        <v>2888</v>
      </c>
    </row>
    <row r="103" spans="1:5" x14ac:dyDescent="0.25">
      <c r="A103" s="235">
        <v>10401</v>
      </c>
      <c r="B103" s="226" t="s">
        <v>2846</v>
      </c>
      <c r="C103" s="224" t="s">
        <v>2858</v>
      </c>
      <c r="D103" s="230">
        <v>60</v>
      </c>
      <c r="E103" s="230" t="s">
        <v>2888</v>
      </c>
    </row>
    <row r="104" spans="1:5" x14ac:dyDescent="0.25">
      <c r="A104" s="235">
        <v>10401</v>
      </c>
      <c r="B104" s="226" t="s">
        <v>2846</v>
      </c>
      <c r="C104" s="224" t="s">
        <v>2859</v>
      </c>
      <c r="D104" s="230">
        <v>45</v>
      </c>
      <c r="E104" s="230" t="s">
        <v>2888</v>
      </c>
    </row>
    <row r="105" spans="1:5" x14ac:dyDescent="0.25">
      <c r="A105" s="235">
        <v>10401</v>
      </c>
      <c r="B105" s="226" t="s">
        <v>2846</v>
      </c>
      <c r="C105" s="224" t="s">
        <v>2860</v>
      </c>
      <c r="D105" s="230">
        <v>90</v>
      </c>
      <c r="E105" s="230" t="s">
        <v>2888</v>
      </c>
    </row>
    <row r="106" spans="1:5" x14ac:dyDescent="0.25">
      <c r="A106" s="235">
        <v>10401</v>
      </c>
      <c r="B106" s="226" t="s">
        <v>2846</v>
      </c>
      <c r="C106" s="224" t="s">
        <v>2861</v>
      </c>
      <c r="D106" s="230">
        <v>45</v>
      </c>
      <c r="E106" s="230" t="s">
        <v>2888</v>
      </c>
    </row>
    <row r="107" spans="1:5" x14ac:dyDescent="0.25">
      <c r="A107" s="235">
        <v>10401</v>
      </c>
      <c r="B107" s="226" t="s">
        <v>2846</v>
      </c>
      <c r="C107" s="224" t="s">
        <v>2863</v>
      </c>
      <c r="D107" s="230">
        <v>90</v>
      </c>
      <c r="E107" s="230" t="s">
        <v>2888</v>
      </c>
    </row>
    <row r="108" spans="1:5" x14ac:dyDescent="0.25">
      <c r="A108" s="235">
        <v>10401</v>
      </c>
      <c r="B108" s="226" t="s">
        <v>2846</v>
      </c>
      <c r="C108" s="224" t="s">
        <v>2864</v>
      </c>
      <c r="D108" s="230">
        <v>60</v>
      </c>
      <c r="E108" s="230" t="s">
        <v>2888</v>
      </c>
    </row>
    <row r="109" spans="1:5" x14ac:dyDescent="0.25">
      <c r="A109" s="227">
        <v>10401</v>
      </c>
      <c r="B109" s="227" t="s">
        <v>2848</v>
      </c>
      <c r="C109" s="227" t="s">
        <v>2856</v>
      </c>
      <c r="D109" s="236">
        <v>75</v>
      </c>
      <c r="E109" s="236" t="s">
        <v>2888</v>
      </c>
    </row>
    <row r="110" spans="1:5" x14ac:dyDescent="0.25">
      <c r="A110" s="235">
        <v>10401</v>
      </c>
      <c r="B110" s="235" t="s">
        <v>2848</v>
      </c>
      <c r="C110" s="224" t="s">
        <v>2857</v>
      </c>
      <c r="D110" s="230">
        <v>45</v>
      </c>
      <c r="E110" s="230" t="s">
        <v>2888</v>
      </c>
    </row>
    <row r="111" spans="1:5" x14ac:dyDescent="0.25">
      <c r="A111" s="235">
        <v>10401</v>
      </c>
      <c r="B111" s="235" t="s">
        <v>2848</v>
      </c>
      <c r="C111" s="224" t="s">
        <v>2858</v>
      </c>
      <c r="D111" s="230">
        <v>75</v>
      </c>
      <c r="E111" s="230" t="s">
        <v>2888</v>
      </c>
    </row>
    <row r="112" spans="1:5" x14ac:dyDescent="0.25">
      <c r="A112" s="235">
        <v>10401</v>
      </c>
      <c r="B112" s="235" t="s">
        <v>2848</v>
      </c>
      <c r="C112" s="224" t="s">
        <v>2859</v>
      </c>
      <c r="D112" s="230">
        <v>45</v>
      </c>
      <c r="E112" s="230" t="s">
        <v>2888</v>
      </c>
    </row>
    <row r="113" spans="1:5" x14ac:dyDescent="0.25">
      <c r="A113" s="235">
        <v>10401</v>
      </c>
      <c r="B113" s="235" t="s">
        <v>2848</v>
      </c>
      <c r="C113" s="224" t="s">
        <v>2860</v>
      </c>
      <c r="D113" s="230">
        <v>90</v>
      </c>
      <c r="E113" s="230" t="s">
        <v>2888</v>
      </c>
    </row>
    <row r="114" spans="1:5" x14ac:dyDescent="0.25">
      <c r="A114" s="235">
        <v>10401</v>
      </c>
      <c r="B114" s="235" t="s">
        <v>2848</v>
      </c>
      <c r="C114" s="224" t="s">
        <v>2861</v>
      </c>
      <c r="D114" s="230">
        <v>60</v>
      </c>
      <c r="E114" s="230" t="s">
        <v>2888</v>
      </c>
    </row>
    <row r="115" spans="1:5" x14ac:dyDescent="0.25">
      <c r="A115" s="235">
        <v>10401</v>
      </c>
      <c r="B115" s="235" t="s">
        <v>2848</v>
      </c>
      <c r="C115" s="224" t="s">
        <v>2863</v>
      </c>
      <c r="D115" s="230">
        <v>90</v>
      </c>
      <c r="E115" s="230" t="s">
        <v>2888</v>
      </c>
    </row>
    <row r="116" spans="1:5" x14ac:dyDescent="0.25">
      <c r="A116" s="235">
        <v>10401</v>
      </c>
      <c r="B116" s="235" t="s">
        <v>2848</v>
      </c>
      <c r="C116" s="224" t="s">
        <v>2864</v>
      </c>
      <c r="D116" s="230">
        <v>60</v>
      </c>
      <c r="E116" s="230" t="s">
        <v>2888</v>
      </c>
    </row>
    <row r="117" spans="1:5" x14ac:dyDescent="0.25">
      <c r="A117" s="227">
        <v>10402</v>
      </c>
      <c r="B117" s="227" t="s">
        <v>2846</v>
      </c>
      <c r="C117" s="227" t="s">
        <v>2856</v>
      </c>
      <c r="D117" s="236">
        <v>60</v>
      </c>
      <c r="E117" s="236" t="s">
        <v>2888</v>
      </c>
    </row>
    <row r="118" spans="1:5" x14ac:dyDescent="0.25">
      <c r="A118" s="235">
        <v>10402</v>
      </c>
      <c r="B118" s="226" t="s">
        <v>2846</v>
      </c>
      <c r="C118" s="224" t="s">
        <v>2857</v>
      </c>
      <c r="D118" s="230">
        <v>30</v>
      </c>
      <c r="E118" s="230" t="s">
        <v>2888</v>
      </c>
    </row>
    <row r="119" spans="1:5" x14ac:dyDescent="0.25">
      <c r="A119" s="235">
        <v>10402</v>
      </c>
      <c r="B119" s="226" t="s">
        <v>2846</v>
      </c>
      <c r="C119" s="224" t="s">
        <v>2858</v>
      </c>
      <c r="D119" s="230">
        <v>60</v>
      </c>
      <c r="E119" s="230" t="s">
        <v>2888</v>
      </c>
    </row>
    <row r="120" spans="1:5" x14ac:dyDescent="0.25">
      <c r="A120" s="235">
        <v>10402</v>
      </c>
      <c r="B120" s="226" t="s">
        <v>2846</v>
      </c>
      <c r="C120" s="224" t="s">
        <v>2859</v>
      </c>
      <c r="D120" s="230">
        <v>45</v>
      </c>
      <c r="E120" s="230" t="s">
        <v>2888</v>
      </c>
    </row>
    <row r="121" spans="1:5" x14ac:dyDescent="0.25">
      <c r="A121" s="235">
        <v>10402</v>
      </c>
      <c r="B121" s="226" t="s">
        <v>2846</v>
      </c>
      <c r="C121" s="224" t="s">
        <v>2860</v>
      </c>
      <c r="D121" s="230">
        <v>90</v>
      </c>
      <c r="E121" s="230" t="s">
        <v>2888</v>
      </c>
    </row>
    <row r="122" spans="1:5" x14ac:dyDescent="0.25">
      <c r="A122" s="235">
        <v>10402</v>
      </c>
      <c r="B122" s="226" t="s">
        <v>2846</v>
      </c>
      <c r="C122" s="224" t="s">
        <v>2861</v>
      </c>
      <c r="D122" s="230">
        <v>45</v>
      </c>
      <c r="E122" s="230" t="s">
        <v>2888</v>
      </c>
    </row>
    <row r="123" spans="1:5" x14ac:dyDescent="0.25">
      <c r="A123" s="235">
        <v>10402</v>
      </c>
      <c r="B123" s="226" t="s">
        <v>2846</v>
      </c>
      <c r="C123" s="224" t="s">
        <v>2863</v>
      </c>
      <c r="D123" s="230">
        <v>90</v>
      </c>
      <c r="E123" s="230" t="s">
        <v>2888</v>
      </c>
    </row>
    <row r="124" spans="1:5" x14ac:dyDescent="0.25">
      <c r="A124" s="235">
        <v>10402</v>
      </c>
      <c r="B124" s="226" t="s">
        <v>2846</v>
      </c>
      <c r="C124" s="224" t="s">
        <v>2864</v>
      </c>
      <c r="D124" s="230">
        <v>60</v>
      </c>
      <c r="E124" s="230" t="s">
        <v>2888</v>
      </c>
    </row>
    <row r="125" spans="1:5" x14ac:dyDescent="0.25">
      <c r="A125" s="227">
        <v>10402</v>
      </c>
      <c r="B125" s="227" t="s">
        <v>2848</v>
      </c>
      <c r="C125" s="227" t="s">
        <v>2856</v>
      </c>
      <c r="D125" s="236">
        <v>75</v>
      </c>
      <c r="E125" s="236" t="s">
        <v>2888</v>
      </c>
    </row>
    <row r="126" spans="1:5" x14ac:dyDescent="0.25">
      <c r="A126" s="235">
        <v>10402</v>
      </c>
      <c r="B126" s="235" t="s">
        <v>2848</v>
      </c>
      <c r="C126" s="224" t="s">
        <v>2857</v>
      </c>
      <c r="D126" s="230">
        <v>45</v>
      </c>
      <c r="E126" s="230" t="s">
        <v>2888</v>
      </c>
    </row>
    <row r="127" spans="1:5" x14ac:dyDescent="0.25">
      <c r="A127" s="235">
        <v>10402</v>
      </c>
      <c r="B127" s="235" t="s">
        <v>2848</v>
      </c>
      <c r="C127" s="224" t="s">
        <v>2858</v>
      </c>
      <c r="D127" s="230">
        <v>75</v>
      </c>
      <c r="E127" s="230" t="s">
        <v>2888</v>
      </c>
    </row>
    <row r="128" spans="1:5" x14ac:dyDescent="0.25">
      <c r="A128" s="235">
        <v>10402</v>
      </c>
      <c r="B128" s="235" t="s">
        <v>2848</v>
      </c>
      <c r="C128" s="224" t="s">
        <v>2859</v>
      </c>
      <c r="D128" s="230">
        <v>45</v>
      </c>
      <c r="E128" s="230" t="s">
        <v>2888</v>
      </c>
    </row>
    <row r="129" spans="1:5" x14ac:dyDescent="0.25">
      <c r="A129" s="235">
        <v>10402</v>
      </c>
      <c r="B129" s="235" t="s">
        <v>2848</v>
      </c>
      <c r="C129" s="224" t="s">
        <v>2860</v>
      </c>
      <c r="D129" s="230">
        <v>90</v>
      </c>
      <c r="E129" s="230" t="s">
        <v>2888</v>
      </c>
    </row>
    <row r="130" spans="1:5" x14ac:dyDescent="0.25">
      <c r="A130" s="235">
        <v>10402</v>
      </c>
      <c r="B130" s="235" t="s">
        <v>2848</v>
      </c>
      <c r="C130" s="224" t="s">
        <v>2861</v>
      </c>
      <c r="D130" s="230">
        <v>60</v>
      </c>
      <c r="E130" s="230" t="s">
        <v>2888</v>
      </c>
    </row>
    <row r="131" spans="1:5" x14ac:dyDescent="0.25">
      <c r="A131" s="235">
        <v>10402</v>
      </c>
      <c r="B131" s="235" t="s">
        <v>2848</v>
      </c>
      <c r="C131" s="224" t="s">
        <v>2863</v>
      </c>
      <c r="D131" s="230">
        <v>90</v>
      </c>
      <c r="E131" s="230" t="s">
        <v>2888</v>
      </c>
    </row>
    <row r="132" spans="1:5" x14ac:dyDescent="0.25">
      <c r="A132" s="235">
        <v>10402</v>
      </c>
      <c r="B132" s="226" t="s">
        <v>2848</v>
      </c>
      <c r="C132" s="224" t="s">
        <v>2864</v>
      </c>
      <c r="D132" s="230">
        <v>60</v>
      </c>
      <c r="E132" s="230" t="s">
        <v>2888</v>
      </c>
    </row>
    <row r="133" spans="1:5" x14ac:dyDescent="0.25">
      <c r="A133" s="227">
        <v>10403</v>
      </c>
      <c r="B133" s="227" t="s">
        <v>2846</v>
      </c>
      <c r="C133" s="227" t="s">
        <v>2856</v>
      </c>
      <c r="D133" s="236">
        <v>60</v>
      </c>
      <c r="E133" s="236" t="s">
        <v>2888</v>
      </c>
    </row>
    <row r="134" spans="1:5" x14ac:dyDescent="0.25">
      <c r="A134" s="235">
        <v>10403</v>
      </c>
      <c r="B134" s="226" t="s">
        <v>2846</v>
      </c>
      <c r="C134" s="224" t="s">
        <v>2857</v>
      </c>
      <c r="D134" s="230">
        <v>30</v>
      </c>
      <c r="E134" s="230" t="s">
        <v>2888</v>
      </c>
    </row>
    <row r="135" spans="1:5" x14ac:dyDescent="0.25">
      <c r="A135" s="235">
        <v>10403</v>
      </c>
      <c r="B135" s="226" t="s">
        <v>2846</v>
      </c>
      <c r="C135" s="224" t="s">
        <v>2858</v>
      </c>
      <c r="D135" s="230">
        <v>60</v>
      </c>
      <c r="E135" s="230" t="s">
        <v>2888</v>
      </c>
    </row>
    <row r="136" spans="1:5" x14ac:dyDescent="0.25">
      <c r="A136" s="235">
        <v>10403</v>
      </c>
      <c r="B136" s="226" t="s">
        <v>2846</v>
      </c>
      <c r="C136" s="224" t="s">
        <v>2859</v>
      </c>
      <c r="D136" s="230">
        <v>45</v>
      </c>
      <c r="E136" s="230" t="s">
        <v>2888</v>
      </c>
    </row>
    <row r="137" spans="1:5" x14ac:dyDescent="0.25">
      <c r="A137" s="235">
        <v>10403</v>
      </c>
      <c r="B137" s="226" t="s">
        <v>2846</v>
      </c>
      <c r="C137" s="224" t="s">
        <v>2860</v>
      </c>
      <c r="D137" s="230">
        <v>90</v>
      </c>
      <c r="E137" s="230" t="s">
        <v>2888</v>
      </c>
    </row>
    <row r="138" spans="1:5" x14ac:dyDescent="0.25">
      <c r="A138" s="235">
        <v>10403</v>
      </c>
      <c r="B138" s="226" t="s">
        <v>2846</v>
      </c>
      <c r="C138" s="224" t="s">
        <v>2861</v>
      </c>
      <c r="D138" s="230">
        <v>45</v>
      </c>
      <c r="E138" s="230" t="s">
        <v>2888</v>
      </c>
    </row>
    <row r="139" spans="1:5" x14ac:dyDescent="0.25">
      <c r="A139" s="235">
        <v>10403</v>
      </c>
      <c r="B139" s="226" t="s">
        <v>2846</v>
      </c>
      <c r="C139" s="224" t="s">
        <v>2863</v>
      </c>
      <c r="D139" s="230">
        <v>90</v>
      </c>
      <c r="E139" s="230" t="s">
        <v>2888</v>
      </c>
    </row>
    <row r="140" spans="1:5" x14ac:dyDescent="0.25">
      <c r="A140" s="235">
        <v>10403</v>
      </c>
      <c r="B140" s="226" t="s">
        <v>2846</v>
      </c>
      <c r="C140" s="224" t="s">
        <v>2864</v>
      </c>
      <c r="D140" s="230">
        <v>60</v>
      </c>
      <c r="E140" s="230" t="s">
        <v>2888</v>
      </c>
    </row>
    <row r="141" spans="1:5" x14ac:dyDescent="0.25">
      <c r="A141" s="227">
        <v>10403</v>
      </c>
      <c r="B141" s="227" t="s">
        <v>2848</v>
      </c>
      <c r="C141" s="227" t="s">
        <v>2856</v>
      </c>
      <c r="D141" s="236">
        <v>75</v>
      </c>
      <c r="E141" s="236" t="s">
        <v>2888</v>
      </c>
    </row>
    <row r="142" spans="1:5" x14ac:dyDescent="0.25">
      <c r="A142" s="235">
        <v>10403</v>
      </c>
      <c r="B142" s="235" t="s">
        <v>2848</v>
      </c>
      <c r="C142" s="224" t="s">
        <v>2857</v>
      </c>
      <c r="D142" s="230">
        <v>45</v>
      </c>
      <c r="E142" s="230" t="s">
        <v>2888</v>
      </c>
    </row>
    <row r="143" spans="1:5" x14ac:dyDescent="0.25">
      <c r="A143" s="235">
        <v>10403</v>
      </c>
      <c r="B143" s="235" t="s">
        <v>2848</v>
      </c>
      <c r="C143" s="224" t="s">
        <v>2858</v>
      </c>
      <c r="D143" s="230">
        <v>75</v>
      </c>
      <c r="E143" s="230" t="s">
        <v>2888</v>
      </c>
    </row>
    <row r="144" spans="1:5" x14ac:dyDescent="0.25">
      <c r="A144" s="235">
        <v>10403</v>
      </c>
      <c r="B144" s="235" t="s">
        <v>2848</v>
      </c>
      <c r="C144" s="224" t="s">
        <v>2859</v>
      </c>
      <c r="D144" s="230">
        <v>45</v>
      </c>
      <c r="E144" s="230" t="s">
        <v>2888</v>
      </c>
    </row>
    <row r="145" spans="1:5" x14ac:dyDescent="0.25">
      <c r="A145" s="235">
        <v>10403</v>
      </c>
      <c r="B145" s="235" t="s">
        <v>2848</v>
      </c>
      <c r="C145" s="224" t="s">
        <v>2860</v>
      </c>
      <c r="D145" s="230">
        <v>90</v>
      </c>
      <c r="E145" s="230" t="s">
        <v>2888</v>
      </c>
    </row>
    <row r="146" spans="1:5" x14ac:dyDescent="0.25">
      <c r="A146" s="235">
        <v>10403</v>
      </c>
      <c r="B146" s="235" t="s">
        <v>2848</v>
      </c>
      <c r="C146" s="224" t="s">
        <v>2861</v>
      </c>
      <c r="D146" s="230">
        <v>60</v>
      </c>
      <c r="E146" s="230" t="s">
        <v>2888</v>
      </c>
    </row>
    <row r="147" spans="1:5" x14ac:dyDescent="0.25">
      <c r="A147" s="235">
        <v>10403</v>
      </c>
      <c r="B147" s="235" t="s">
        <v>2848</v>
      </c>
      <c r="C147" s="224" t="s">
        <v>2863</v>
      </c>
      <c r="D147" s="230">
        <v>90</v>
      </c>
      <c r="E147" s="230" t="s">
        <v>2888</v>
      </c>
    </row>
    <row r="148" spans="1:5" x14ac:dyDescent="0.25">
      <c r="A148" s="235">
        <v>10403</v>
      </c>
      <c r="B148" s="226" t="s">
        <v>2848</v>
      </c>
      <c r="C148" s="224" t="s">
        <v>2864</v>
      </c>
      <c r="D148" s="230">
        <v>60</v>
      </c>
      <c r="E148" s="230" t="s">
        <v>2888</v>
      </c>
    </row>
    <row r="149" spans="1:5" x14ac:dyDescent="0.25">
      <c r="A149" s="227">
        <v>10406</v>
      </c>
      <c r="B149" s="227" t="s">
        <v>2846</v>
      </c>
      <c r="C149" s="227" t="s">
        <v>2856</v>
      </c>
      <c r="D149" s="236">
        <v>60</v>
      </c>
      <c r="E149" s="236" t="s">
        <v>2888</v>
      </c>
    </row>
    <row r="150" spans="1:5" x14ac:dyDescent="0.25">
      <c r="A150" s="235">
        <v>10406</v>
      </c>
      <c r="B150" s="226" t="s">
        <v>2846</v>
      </c>
      <c r="C150" s="224" t="s">
        <v>2857</v>
      </c>
      <c r="D150" s="230">
        <v>30</v>
      </c>
      <c r="E150" s="230" t="s">
        <v>2888</v>
      </c>
    </row>
    <row r="151" spans="1:5" x14ac:dyDescent="0.25">
      <c r="A151" s="235">
        <v>10406</v>
      </c>
      <c r="B151" s="226" t="s">
        <v>2846</v>
      </c>
      <c r="C151" s="224" t="s">
        <v>2858</v>
      </c>
      <c r="D151" s="230">
        <v>60</v>
      </c>
      <c r="E151" s="230" t="s">
        <v>2888</v>
      </c>
    </row>
    <row r="152" spans="1:5" x14ac:dyDescent="0.25">
      <c r="A152" s="235">
        <v>10406</v>
      </c>
      <c r="B152" s="226" t="s">
        <v>2846</v>
      </c>
      <c r="C152" s="224" t="s">
        <v>2859</v>
      </c>
      <c r="D152" s="230">
        <v>45</v>
      </c>
      <c r="E152" s="230" t="s">
        <v>2888</v>
      </c>
    </row>
    <row r="153" spans="1:5" x14ac:dyDescent="0.25">
      <c r="A153" s="235">
        <v>10406</v>
      </c>
      <c r="B153" s="226" t="s">
        <v>2846</v>
      </c>
      <c r="C153" s="224" t="s">
        <v>2860</v>
      </c>
      <c r="D153" s="230">
        <v>90</v>
      </c>
      <c r="E153" s="230" t="s">
        <v>2888</v>
      </c>
    </row>
    <row r="154" spans="1:5" x14ac:dyDescent="0.25">
      <c r="A154" s="235">
        <v>10406</v>
      </c>
      <c r="B154" s="226" t="s">
        <v>2846</v>
      </c>
      <c r="C154" s="224" t="s">
        <v>2861</v>
      </c>
      <c r="D154" s="230">
        <v>45</v>
      </c>
      <c r="E154" s="230" t="s">
        <v>2888</v>
      </c>
    </row>
    <row r="155" spans="1:5" x14ac:dyDescent="0.25">
      <c r="A155" s="235">
        <v>10406</v>
      </c>
      <c r="B155" s="226" t="s">
        <v>2846</v>
      </c>
      <c r="C155" s="224" t="s">
        <v>2863</v>
      </c>
      <c r="D155" s="230">
        <v>90</v>
      </c>
      <c r="E155" s="230" t="s">
        <v>2888</v>
      </c>
    </row>
    <row r="156" spans="1:5" x14ac:dyDescent="0.25">
      <c r="A156" s="235">
        <v>10406</v>
      </c>
      <c r="B156" s="226" t="s">
        <v>2846</v>
      </c>
      <c r="C156" s="224" t="s">
        <v>2864</v>
      </c>
      <c r="D156" s="230">
        <v>60</v>
      </c>
      <c r="E156" s="230" t="s">
        <v>2888</v>
      </c>
    </row>
    <row r="157" spans="1:5" x14ac:dyDescent="0.25">
      <c r="A157" s="227">
        <v>10406</v>
      </c>
      <c r="B157" s="227" t="s">
        <v>2848</v>
      </c>
      <c r="C157" s="227" t="s">
        <v>2856</v>
      </c>
      <c r="D157" s="236">
        <v>75</v>
      </c>
      <c r="E157" s="236" t="s">
        <v>2888</v>
      </c>
    </row>
    <row r="158" spans="1:5" x14ac:dyDescent="0.25">
      <c r="A158" s="235">
        <v>10406</v>
      </c>
      <c r="B158" s="235" t="s">
        <v>2848</v>
      </c>
      <c r="C158" s="224" t="s">
        <v>2857</v>
      </c>
      <c r="D158" s="230">
        <v>45</v>
      </c>
      <c r="E158" s="230" t="s">
        <v>2888</v>
      </c>
    </row>
    <row r="159" spans="1:5" x14ac:dyDescent="0.25">
      <c r="A159" s="235">
        <v>10406</v>
      </c>
      <c r="B159" s="235" t="s">
        <v>2848</v>
      </c>
      <c r="C159" s="224" t="s">
        <v>2858</v>
      </c>
      <c r="D159" s="230">
        <v>75</v>
      </c>
      <c r="E159" s="230" t="s">
        <v>2888</v>
      </c>
    </row>
    <row r="160" spans="1:5" x14ac:dyDescent="0.25">
      <c r="A160" s="235">
        <v>10406</v>
      </c>
      <c r="B160" s="235" t="s">
        <v>2848</v>
      </c>
      <c r="C160" s="224" t="s">
        <v>2859</v>
      </c>
      <c r="D160" s="230">
        <v>45</v>
      </c>
      <c r="E160" s="230" t="s">
        <v>2888</v>
      </c>
    </row>
    <row r="161" spans="1:5" x14ac:dyDescent="0.25">
      <c r="A161" s="235">
        <v>10406</v>
      </c>
      <c r="B161" s="235" t="s">
        <v>2848</v>
      </c>
      <c r="C161" s="224" t="s">
        <v>2860</v>
      </c>
      <c r="D161" s="230">
        <v>90</v>
      </c>
      <c r="E161" s="230" t="s">
        <v>2888</v>
      </c>
    </row>
    <row r="162" spans="1:5" x14ac:dyDescent="0.25">
      <c r="A162" s="235">
        <v>10406</v>
      </c>
      <c r="B162" s="235" t="s">
        <v>2848</v>
      </c>
      <c r="C162" s="224" t="s">
        <v>2861</v>
      </c>
      <c r="D162" s="230">
        <v>60</v>
      </c>
      <c r="E162" s="230" t="s">
        <v>2888</v>
      </c>
    </row>
    <row r="163" spans="1:5" x14ac:dyDescent="0.25">
      <c r="A163" s="235">
        <v>10406</v>
      </c>
      <c r="B163" s="235" t="s">
        <v>2848</v>
      </c>
      <c r="C163" s="224" t="s">
        <v>2863</v>
      </c>
      <c r="D163" s="230">
        <v>90</v>
      </c>
      <c r="E163" s="230" t="s">
        <v>2888</v>
      </c>
    </row>
    <row r="164" spans="1:5" x14ac:dyDescent="0.25">
      <c r="A164" s="235">
        <v>10406</v>
      </c>
      <c r="B164" s="226" t="s">
        <v>2848</v>
      </c>
      <c r="C164" s="224" t="s">
        <v>2864</v>
      </c>
      <c r="D164" s="230">
        <v>60</v>
      </c>
      <c r="E164" s="230" t="s">
        <v>2888</v>
      </c>
    </row>
    <row r="165" spans="1:5" x14ac:dyDescent="0.25">
      <c r="A165" s="227">
        <v>11023</v>
      </c>
      <c r="B165" s="227" t="s">
        <v>2850</v>
      </c>
      <c r="C165" s="227" t="s">
        <v>2865</v>
      </c>
      <c r="D165" s="236">
        <v>75</v>
      </c>
      <c r="E165" s="236" t="s">
        <v>2889</v>
      </c>
    </row>
    <row r="166" spans="1:5" x14ac:dyDescent="0.25">
      <c r="A166" s="224">
        <v>11023</v>
      </c>
      <c r="B166" s="224" t="s">
        <v>2852</v>
      </c>
      <c r="C166" s="224" t="s">
        <v>2865</v>
      </c>
      <c r="D166" s="230">
        <v>60</v>
      </c>
      <c r="E166" s="230" t="s">
        <v>2889</v>
      </c>
    </row>
    <row r="167" spans="1:5" x14ac:dyDescent="0.25">
      <c r="A167" s="224">
        <v>11024</v>
      </c>
      <c r="B167" s="224" t="s">
        <v>2850</v>
      </c>
      <c r="C167" s="224" t="s">
        <v>2865</v>
      </c>
      <c r="D167" s="230">
        <v>90</v>
      </c>
      <c r="E167" s="230" t="s">
        <v>2889</v>
      </c>
    </row>
    <row r="168" spans="1:5" x14ac:dyDescent="0.25">
      <c r="A168" s="224">
        <v>11024</v>
      </c>
      <c r="B168" s="224" t="s">
        <v>2852</v>
      </c>
      <c r="C168" s="224" t="s">
        <v>2865</v>
      </c>
      <c r="D168" s="230">
        <v>75</v>
      </c>
      <c r="E168" s="230" t="s">
        <v>2889</v>
      </c>
    </row>
    <row r="169" spans="1:5" x14ac:dyDescent="0.25">
      <c r="A169" s="224">
        <v>11025</v>
      </c>
      <c r="B169" s="224" t="s">
        <v>2850</v>
      </c>
      <c r="C169" s="224" t="s">
        <v>2865</v>
      </c>
      <c r="D169" s="230">
        <v>75</v>
      </c>
      <c r="E169" s="230" t="s">
        <v>2889</v>
      </c>
    </row>
    <row r="170" spans="1:5" x14ac:dyDescent="0.25">
      <c r="A170" s="224">
        <v>11025</v>
      </c>
      <c r="B170" s="224" t="s">
        <v>2852</v>
      </c>
      <c r="C170" s="224" t="s">
        <v>2865</v>
      </c>
      <c r="D170" s="230">
        <v>60</v>
      </c>
      <c r="E170" s="230" t="s">
        <v>2889</v>
      </c>
    </row>
    <row r="171" spans="1:5" x14ac:dyDescent="0.25">
      <c r="A171" s="224">
        <v>11026</v>
      </c>
      <c r="B171" s="224" t="s">
        <v>2850</v>
      </c>
      <c r="C171" s="224" t="s">
        <v>2865</v>
      </c>
      <c r="D171" s="230">
        <v>75</v>
      </c>
      <c r="E171" s="230" t="s">
        <v>2889</v>
      </c>
    </row>
    <row r="172" spans="1:5" x14ac:dyDescent="0.25">
      <c r="A172" s="224">
        <v>11026</v>
      </c>
      <c r="B172" s="224" t="s">
        <v>2852</v>
      </c>
      <c r="C172" s="224" t="s">
        <v>2865</v>
      </c>
      <c r="D172" s="230">
        <v>60</v>
      </c>
      <c r="E172" s="230" t="s">
        <v>2889</v>
      </c>
    </row>
    <row r="173" spans="1:5" x14ac:dyDescent="0.25">
      <c r="A173" s="224">
        <v>11027</v>
      </c>
      <c r="B173" s="224" t="s">
        <v>2850</v>
      </c>
      <c r="C173" s="224" t="s">
        <v>2865</v>
      </c>
      <c r="D173" s="230">
        <v>75</v>
      </c>
      <c r="E173" s="230" t="s">
        <v>2889</v>
      </c>
    </row>
    <row r="174" spans="1:5" x14ac:dyDescent="0.25">
      <c r="A174" s="224">
        <v>11027</v>
      </c>
      <c r="B174" s="224" t="s">
        <v>2852</v>
      </c>
      <c r="C174" s="224" t="s">
        <v>2865</v>
      </c>
      <c r="D174" s="230">
        <v>60</v>
      </c>
      <c r="E174" s="230" t="s">
        <v>2889</v>
      </c>
    </row>
    <row r="175" spans="1:5" x14ac:dyDescent="0.25">
      <c r="A175" s="224">
        <v>11028</v>
      </c>
      <c r="B175" s="224" t="s">
        <v>2850</v>
      </c>
      <c r="C175" s="224" t="s">
        <v>2865</v>
      </c>
      <c r="D175" s="230">
        <v>75</v>
      </c>
      <c r="E175" s="230" t="s">
        <v>2889</v>
      </c>
    </row>
    <row r="176" spans="1:5" x14ac:dyDescent="0.25">
      <c r="A176" s="224">
        <v>11028</v>
      </c>
      <c r="B176" s="224" t="s">
        <v>2852</v>
      </c>
      <c r="C176" s="224" t="s">
        <v>2865</v>
      </c>
      <c r="D176" s="230">
        <v>60</v>
      </c>
      <c r="E176" s="230" t="s">
        <v>2889</v>
      </c>
    </row>
    <row r="177" spans="1:5" x14ac:dyDescent="0.25">
      <c r="A177" s="224">
        <v>11029</v>
      </c>
      <c r="B177" s="224" t="s">
        <v>2850</v>
      </c>
      <c r="C177" s="224" t="s">
        <v>2865</v>
      </c>
      <c r="D177" s="230">
        <v>75</v>
      </c>
      <c r="E177" s="230" t="s">
        <v>2889</v>
      </c>
    </row>
    <row r="178" spans="1:5" x14ac:dyDescent="0.25">
      <c r="A178" s="224">
        <v>11029</v>
      </c>
      <c r="B178" s="224" t="s">
        <v>2852</v>
      </c>
      <c r="C178" s="224" t="s">
        <v>2865</v>
      </c>
      <c r="D178" s="230">
        <v>60</v>
      </c>
      <c r="E178" s="230" t="s">
        <v>2889</v>
      </c>
    </row>
    <row r="179" spans="1:5" x14ac:dyDescent="0.25">
      <c r="A179" s="224">
        <v>11030</v>
      </c>
      <c r="B179" s="224" t="s">
        <v>2850</v>
      </c>
      <c r="C179" s="224" t="s">
        <v>2865</v>
      </c>
      <c r="D179" s="230">
        <v>75</v>
      </c>
      <c r="E179" s="230" t="s">
        <v>2889</v>
      </c>
    </row>
    <row r="180" spans="1:5" x14ac:dyDescent="0.25">
      <c r="A180" s="224">
        <v>11030</v>
      </c>
      <c r="B180" s="224" t="s">
        <v>2852</v>
      </c>
      <c r="C180" s="224" t="s">
        <v>2865</v>
      </c>
      <c r="D180" s="230">
        <v>60</v>
      </c>
      <c r="E180" s="230" t="s">
        <v>2889</v>
      </c>
    </row>
    <row r="181" spans="1:5" x14ac:dyDescent="0.25">
      <c r="A181" s="224">
        <v>11031</v>
      </c>
      <c r="B181" s="224" t="s">
        <v>2850</v>
      </c>
      <c r="C181" s="224" t="s">
        <v>2865</v>
      </c>
      <c r="D181" s="230">
        <v>75</v>
      </c>
      <c r="E181" s="230" t="s">
        <v>2889</v>
      </c>
    </row>
    <row r="182" spans="1:5" x14ac:dyDescent="0.25">
      <c r="A182" s="224">
        <v>11031</v>
      </c>
      <c r="B182" s="224" t="s">
        <v>2852</v>
      </c>
      <c r="C182" s="224" t="s">
        <v>2865</v>
      </c>
      <c r="D182" s="230">
        <v>60</v>
      </c>
      <c r="E182" s="230" t="s">
        <v>2889</v>
      </c>
    </row>
    <row r="183" spans="1:5" x14ac:dyDescent="0.25">
      <c r="A183" s="224">
        <v>11033</v>
      </c>
      <c r="B183" s="224" t="s">
        <v>2850</v>
      </c>
      <c r="C183" s="224" t="s">
        <v>2865</v>
      </c>
      <c r="D183" s="230">
        <v>75</v>
      </c>
      <c r="E183" s="230" t="s">
        <v>2889</v>
      </c>
    </row>
    <row r="184" spans="1:5" x14ac:dyDescent="0.25">
      <c r="A184" s="224">
        <v>11033</v>
      </c>
      <c r="B184" s="224" t="s">
        <v>2852</v>
      </c>
      <c r="C184" s="224" t="s">
        <v>2865</v>
      </c>
      <c r="D184" s="230">
        <v>60</v>
      </c>
      <c r="E184" s="230" t="s">
        <v>2889</v>
      </c>
    </row>
    <row r="185" spans="1:5" x14ac:dyDescent="0.25">
      <c r="A185" s="227">
        <v>10301</v>
      </c>
      <c r="B185" s="227" t="s">
        <v>925</v>
      </c>
      <c r="C185" s="227" t="s">
        <v>2866</v>
      </c>
      <c r="D185" s="236">
        <v>60</v>
      </c>
      <c r="E185" s="236" t="s">
        <v>2890</v>
      </c>
    </row>
    <row r="186" spans="1:5" x14ac:dyDescent="0.25">
      <c r="A186" s="224">
        <v>10301</v>
      </c>
      <c r="B186" s="224" t="s">
        <v>925</v>
      </c>
      <c r="C186" s="224" t="s">
        <v>2867</v>
      </c>
      <c r="D186" s="230">
        <v>30</v>
      </c>
      <c r="E186" s="230" t="s">
        <v>2890</v>
      </c>
    </row>
    <row r="187" spans="1:5" x14ac:dyDescent="0.25">
      <c r="A187" s="224">
        <v>10303</v>
      </c>
      <c r="B187" s="224" t="s">
        <v>925</v>
      </c>
      <c r="C187" s="224" t="s">
        <v>2866</v>
      </c>
      <c r="D187" s="230">
        <v>100</v>
      </c>
      <c r="E187" s="230" t="s">
        <v>2890</v>
      </c>
    </row>
    <row r="188" spans="1:5" x14ac:dyDescent="0.25">
      <c r="A188" s="224">
        <v>10303</v>
      </c>
      <c r="B188" s="224" t="s">
        <v>925</v>
      </c>
      <c r="C188" s="224" t="s">
        <v>2867</v>
      </c>
      <c r="D188" s="230">
        <v>60</v>
      </c>
      <c r="E188" s="230" t="s">
        <v>2890</v>
      </c>
    </row>
    <row r="189" spans="1:5" x14ac:dyDescent="0.25">
      <c r="A189" s="224">
        <v>10306</v>
      </c>
      <c r="B189" s="224" t="s">
        <v>925</v>
      </c>
      <c r="C189" s="224" t="s">
        <v>2866</v>
      </c>
      <c r="D189" s="230">
        <v>100</v>
      </c>
      <c r="E189" s="230" t="s">
        <v>2890</v>
      </c>
    </row>
    <row r="190" spans="1:5" x14ac:dyDescent="0.25">
      <c r="A190" s="224">
        <v>10306</v>
      </c>
      <c r="B190" s="224" t="s">
        <v>925</v>
      </c>
      <c r="C190" s="224" t="s">
        <v>2867</v>
      </c>
      <c r="D190" s="230">
        <v>60</v>
      </c>
      <c r="E190" s="230" t="s">
        <v>2890</v>
      </c>
    </row>
    <row r="191" spans="1:5" x14ac:dyDescent="0.25">
      <c r="A191" s="224">
        <v>10304</v>
      </c>
      <c r="B191" s="224" t="s">
        <v>932</v>
      </c>
      <c r="C191" s="224" t="s">
        <v>2869</v>
      </c>
      <c r="D191" s="230">
        <v>60</v>
      </c>
      <c r="E191" s="230" t="s">
        <v>2890</v>
      </c>
    </row>
    <row r="192" spans="1:5" x14ac:dyDescent="0.25">
      <c r="A192" s="224">
        <v>10304</v>
      </c>
      <c r="B192" s="224" t="s">
        <v>932</v>
      </c>
      <c r="C192" s="224" t="s">
        <v>2871</v>
      </c>
      <c r="D192" s="230">
        <v>45</v>
      </c>
      <c r="E192" s="230" t="s">
        <v>2890</v>
      </c>
    </row>
    <row r="193" spans="1:5" x14ac:dyDescent="0.25">
      <c r="A193" s="224">
        <v>10304</v>
      </c>
      <c r="B193" s="224" t="s">
        <v>932</v>
      </c>
      <c r="C193" s="224" t="s">
        <v>2873</v>
      </c>
      <c r="D193" s="230">
        <v>100</v>
      </c>
      <c r="E193" s="230" t="s">
        <v>2890</v>
      </c>
    </row>
    <row r="194" spans="1:5" x14ac:dyDescent="0.25">
      <c r="A194" s="224">
        <v>10304</v>
      </c>
      <c r="B194" s="224" t="s">
        <v>932</v>
      </c>
      <c r="C194" s="224" t="s">
        <v>2875</v>
      </c>
      <c r="D194" s="230">
        <v>60</v>
      </c>
      <c r="E194" s="230" t="s">
        <v>2890</v>
      </c>
    </row>
    <row r="195" spans="1:5" x14ac:dyDescent="0.25">
      <c r="A195" s="224">
        <v>10319</v>
      </c>
      <c r="B195" s="224" t="s">
        <v>932</v>
      </c>
      <c r="C195" s="224" t="s">
        <v>2869</v>
      </c>
      <c r="D195" s="230">
        <v>60</v>
      </c>
      <c r="E195" s="230" t="s">
        <v>2890</v>
      </c>
    </row>
    <row r="196" spans="1:5" x14ac:dyDescent="0.25">
      <c r="A196" s="224">
        <v>10319</v>
      </c>
      <c r="B196" s="224" t="s">
        <v>932</v>
      </c>
      <c r="C196" s="224" t="s">
        <v>2871</v>
      </c>
      <c r="D196" s="230">
        <v>45</v>
      </c>
      <c r="E196" s="230" t="s">
        <v>2890</v>
      </c>
    </row>
    <row r="197" spans="1:5" x14ac:dyDescent="0.25">
      <c r="A197" s="224">
        <v>10319</v>
      </c>
      <c r="B197" s="224" t="s">
        <v>932</v>
      </c>
      <c r="C197" s="224" t="s">
        <v>2873</v>
      </c>
      <c r="D197" s="230">
        <v>100</v>
      </c>
      <c r="E197" s="230" t="s">
        <v>2890</v>
      </c>
    </row>
    <row r="198" spans="1:5" x14ac:dyDescent="0.25">
      <c r="A198" s="224">
        <v>10319</v>
      </c>
      <c r="B198" s="224" t="s">
        <v>932</v>
      </c>
      <c r="C198" s="224" t="s">
        <v>2875</v>
      </c>
      <c r="D198" s="230">
        <v>60</v>
      </c>
      <c r="E198" s="230" t="s">
        <v>2890</v>
      </c>
    </row>
    <row r="199" spans="1:5" x14ac:dyDescent="0.25">
      <c r="A199" s="224">
        <v>10312</v>
      </c>
      <c r="B199" s="224" t="s">
        <v>925</v>
      </c>
      <c r="C199" s="224" t="s">
        <v>2866</v>
      </c>
      <c r="D199" s="230">
        <v>60</v>
      </c>
      <c r="E199" s="230" t="s">
        <v>2890</v>
      </c>
    </row>
    <row r="200" spans="1:5" x14ac:dyDescent="0.25">
      <c r="A200" s="224">
        <v>10312</v>
      </c>
      <c r="B200" s="224" t="s">
        <v>925</v>
      </c>
      <c r="C200" s="224" t="s">
        <v>2867</v>
      </c>
      <c r="D200" s="230">
        <v>30</v>
      </c>
      <c r="E200" s="230" t="s">
        <v>2890</v>
      </c>
    </row>
    <row r="201" spans="1:5" x14ac:dyDescent="0.25">
      <c r="A201" s="227">
        <v>10407</v>
      </c>
      <c r="B201" s="227" t="s">
        <v>1099</v>
      </c>
      <c r="C201" s="227" t="s">
        <v>2866</v>
      </c>
      <c r="D201" s="236">
        <v>75</v>
      </c>
      <c r="E201" s="236" t="s">
        <v>2890</v>
      </c>
    </row>
    <row r="202" spans="1:5" x14ac:dyDescent="0.25">
      <c r="A202" s="224">
        <v>10407</v>
      </c>
      <c r="B202" s="224" t="s">
        <v>1099</v>
      </c>
      <c r="C202" s="224" t="s">
        <v>2867</v>
      </c>
      <c r="D202" s="230">
        <v>60</v>
      </c>
      <c r="E202" s="230" t="s">
        <v>2890</v>
      </c>
    </row>
    <row r="203" spans="1:5" x14ac:dyDescent="0.25">
      <c r="A203" s="227">
        <v>10307</v>
      </c>
      <c r="B203" s="227" t="s">
        <v>925</v>
      </c>
      <c r="C203" s="227" t="s">
        <v>2866</v>
      </c>
      <c r="D203" s="236">
        <v>90</v>
      </c>
      <c r="E203" s="236" t="s">
        <v>2890</v>
      </c>
    </row>
    <row r="204" spans="1:5" x14ac:dyDescent="0.25">
      <c r="A204" s="224">
        <v>10307</v>
      </c>
      <c r="B204" s="224" t="s">
        <v>925</v>
      </c>
      <c r="C204" s="224" t="s">
        <v>2867</v>
      </c>
      <c r="D204" s="230">
        <v>45</v>
      </c>
      <c r="E204" s="230" t="s">
        <v>2890</v>
      </c>
    </row>
    <row r="205" spans="1:5" x14ac:dyDescent="0.25">
      <c r="A205" s="227">
        <v>10502</v>
      </c>
      <c r="B205" s="227" t="s">
        <v>1149</v>
      </c>
      <c r="C205" s="227" t="s">
        <v>2866</v>
      </c>
      <c r="D205" s="236">
        <v>60</v>
      </c>
      <c r="E205" s="236" t="s">
        <v>2890</v>
      </c>
    </row>
    <row r="206" spans="1:5" x14ac:dyDescent="0.25">
      <c r="A206" s="224">
        <v>10502</v>
      </c>
      <c r="B206" s="224" t="s">
        <v>1149</v>
      </c>
      <c r="C206" s="224" t="s">
        <v>2867</v>
      </c>
      <c r="D206" s="230">
        <v>60</v>
      </c>
      <c r="E206" s="230" t="s">
        <v>2890</v>
      </c>
    </row>
    <row r="207" spans="1:5" x14ac:dyDescent="0.25">
      <c r="A207" s="227">
        <v>11101</v>
      </c>
      <c r="B207" s="227" t="s">
        <v>1893</v>
      </c>
      <c r="C207" s="227" t="s">
        <v>2866</v>
      </c>
      <c r="D207" s="236">
        <v>120</v>
      </c>
      <c r="E207" s="236" t="s">
        <v>2890</v>
      </c>
    </row>
    <row r="208" spans="1:5" x14ac:dyDescent="0.25">
      <c r="A208" s="224">
        <v>11101</v>
      </c>
      <c r="B208" s="224" t="s">
        <v>1893</v>
      </c>
      <c r="C208" s="224" t="s">
        <v>2867</v>
      </c>
      <c r="D208" s="230">
        <v>30</v>
      </c>
      <c r="E208" s="230" t="s">
        <v>2890</v>
      </c>
    </row>
    <row r="209" spans="1:5" x14ac:dyDescent="0.25">
      <c r="A209" s="224">
        <v>11102</v>
      </c>
      <c r="B209" s="224" t="s">
        <v>1893</v>
      </c>
      <c r="C209" s="224" t="s">
        <v>2866</v>
      </c>
      <c r="D209" s="230">
        <v>90</v>
      </c>
      <c r="E209" s="230" t="s">
        <v>2890</v>
      </c>
    </row>
    <row r="210" spans="1:5" x14ac:dyDescent="0.25">
      <c r="A210" s="224">
        <v>11102</v>
      </c>
      <c r="B210" s="224" t="s">
        <v>1893</v>
      </c>
      <c r="C210" s="224" t="s">
        <v>2867</v>
      </c>
      <c r="D210" s="230">
        <v>30</v>
      </c>
      <c r="E210" s="230" t="s">
        <v>2890</v>
      </c>
    </row>
    <row r="211" spans="1:5" x14ac:dyDescent="0.25">
      <c r="A211" s="224">
        <v>11103</v>
      </c>
      <c r="B211" s="224" t="s">
        <v>1893</v>
      </c>
      <c r="C211" s="224" t="s">
        <v>2866</v>
      </c>
      <c r="D211" s="230">
        <v>60</v>
      </c>
      <c r="E211" s="230" t="s">
        <v>2890</v>
      </c>
    </row>
    <row r="212" spans="1:5" x14ac:dyDescent="0.25">
      <c r="A212" s="224">
        <v>11103</v>
      </c>
      <c r="B212" s="224" t="s">
        <v>1893</v>
      </c>
      <c r="C212" s="224" t="s">
        <v>2867</v>
      </c>
      <c r="D212" s="230">
        <v>30</v>
      </c>
      <c r="E212" s="230" t="s">
        <v>2890</v>
      </c>
    </row>
    <row r="213" spans="1:5" x14ac:dyDescent="0.25">
      <c r="A213" s="224">
        <v>11112</v>
      </c>
      <c r="B213" s="224" t="s">
        <v>1893</v>
      </c>
      <c r="C213" s="224" t="s">
        <v>2866</v>
      </c>
      <c r="D213" s="230">
        <v>30</v>
      </c>
      <c r="E213" s="230" t="s">
        <v>2890</v>
      </c>
    </row>
    <row r="214" spans="1:5" x14ac:dyDescent="0.25">
      <c r="A214" s="224">
        <v>11112</v>
      </c>
      <c r="B214" s="224" t="s">
        <v>1893</v>
      </c>
      <c r="C214" s="224" t="s">
        <v>2867</v>
      </c>
      <c r="D214" s="230">
        <v>30</v>
      </c>
      <c r="E214" s="230" t="s">
        <v>2890</v>
      </c>
    </row>
    <row r="215" spans="1:5" x14ac:dyDescent="0.25">
      <c r="A215" s="227">
        <v>10506</v>
      </c>
      <c r="B215" s="227" t="s">
        <v>1156</v>
      </c>
      <c r="C215" s="227" t="s">
        <v>2866</v>
      </c>
      <c r="D215" s="236">
        <v>180</v>
      </c>
      <c r="E215" s="236" t="s">
        <v>2890</v>
      </c>
    </row>
    <row r="216" spans="1:5" x14ac:dyDescent="0.25">
      <c r="A216" s="224">
        <v>10506</v>
      </c>
      <c r="B216" s="224" t="s">
        <v>1156</v>
      </c>
      <c r="C216" s="224" t="s">
        <v>2867</v>
      </c>
      <c r="D216" s="230">
        <v>90</v>
      </c>
      <c r="E216" s="230" t="s">
        <v>2890</v>
      </c>
    </row>
    <row r="217" spans="1:5" x14ac:dyDescent="0.25">
      <c r="A217" s="227">
        <v>10606</v>
      </c>
      <c r="B217" s="227" t="s">
        <v>1274</v>
      </c>
      <c r="C217" s="227" t="s">
        <v>2866</v>
      </c>
      <c r="D217" s="236">
        <v>120</v>
      </c>
      <c r="E217" s="236" t="s">
        <v>2890</v>
      </c>
    </row>
    <row r="218" spans="1:5" x14ac:dyDescent="0.25">
      <c r="A218" s="224">
        <v>10606</v>
      </c>
      <c r="B218" s="224" t="s">
        <v>1274</v>
      </c>
      <c r="C218" s="224" t="s">
        <v>2867</v>
      </c>
      <c r="D218" s="230">
        <v>60</v>
      </c>
      <c r="E218" s="230" t="s">
        <v>2890</v>
      </c>
    </row>
    <row r="219" spans="1:5" x14ac:dyDescent="0.25">
      <c r="A219" s="227">
        <v>10110</v>
      </c>
      <c r="B219" s="227" t="s">
        <v>656</v>
      </c>
      <c r="C219" s="227" t="s">
        <v>2876</v>
      </c>
      <c r="D219" s="236">
        <v>240</v>
      </c>
      <c r="E219" s="236" t="s">
        <v>2890</v>
      </c>
    </row>
    <row r="220" spans="1:5" x14ac:dyDescent="0.25">
      <c r="A220" s="224">
        <v>10110</v>
      </c>
      <c r="B220" s="224" t="s">
        <v>656</v>
      </c>
      <c r="C220" s="224" t="s">
        <v>2877</v>
      </c>
      <c r="D220" s="230">
        <v>90</v>
      </c>
      <c r="E220" s="230" t="s">
        <v>2890</v>
      </c>
    </row>
    <row r="221" spans="1:5" x14ac:dyDescent="0.25">
      <c r="A221" s="227">
        <v>10429</v>
      </c>
      <c r="B221" s="227" t="s">
        <v>2846</v>
      </c>
      <c r="C221" s="227" t="s">
        <v>2868</v>
      </c>
      <c r="D221" s="236">
        <v>60</v>
      </c>
      <c r="E221" s="236" t="s">
        <v>2890</v>
      </c>
    </row>
    <row r="222" spans="1:5" x14ac:dyDescent="0.25">
      <c r="A222" s="224">
        <v>10429</v>
      </c>
      <c r="B222" s="224" t="s">
        <v>2846</v>
      </c>
      <c r="C222" s="224" t="s">
        <v>2870</v>
      </c>
      <c r="D222" s="230">
        <v>30</v>
      </c>
      <c r="E222" s="230" t="s">
        <v>2890</v>
      </c>
    </row>
    <row r="223" spans="1:5" x14ac:dyDescent="0.25">
      <c r="A223" s="224">
        <v>10429</v>
      </c>
      <c r="B223" s="224" t="s">
        <v>2846</v>
      </c>
      <c r="C223" s="224" t="s">
        <v>2872</v>
      </c>
      <c r="D223" s="230">
        <v>90</v>
      </c>
      <c r="E223" s="230" t="s">
        <v>2890</v>
      </c>
    </row>
    <row r="224" spans="1:5" x14ac:dyDescent="0.25">
      <c r="A224" s="224">
        <v>10429</v>
      </c>
      <c r="B224" s="224" t="s">
        <v>2846</v>
      </c>
      <c r="C224" s="224" t="s">
        <v>2874</v>
      </c>
      <c r="D224" s="230">
        <v>30</v>
      </c>
      <c r="E224" s="230" t="s">
        <v>2890</v>
      </c>
    </row>
    <row r="225" spans="1:5" x14ac:dyDescent="0.25">
      <c r="A225" s="224">
        <v>10429</v>
      </c>
      <c r="B225" s="224" t="s">
        <v>2848</v>
      </c>
      <c r="C225" s="224" t="s">
        <v>2868</v>
      </c>
      <c r="D225" s="230">
        <v>70</v>
      </c>
      <c r="E225" s="230" t="s">
        <v>2890</v>
      </c>
    </row>
    <row r="226" spans="1:5" x14ac:dyDescent="0.25">
      <c r="A226" s="224">
        <v>10429</v>
      </c>
      <c r="B226" s="224" t="s">
        <v>2848</v>
      </c>
      <c r="C226" s="224" t="s">
        <v>2870</v>
      </c>
      <c r="D226" s="230">
        <v>40</v>
      </c>
      <c r="E226" s="230" t="s">
        <v>2890</v>
      </c>
    </row>
    <row r="227" spans="1:5" x14ac:dyDescent="0.25">
      <c r="A227" s="224">
        <v>10429</v>
      </c>
      <c r="B227" s="224" t="s">
        <v>2848</v>
      </c>
      <c r="C227" s="224" t="s">
        <v>2872</v>
      </c>
      <c r="D227" s="230">
        <v>100</v>
      </c>
      <c r="E227" s="230" t="s">
        <v>2890</v>
      </c>
    </row>
    <row r="228" spans="1:5" x14ac:dyDescent="0.25">
      <c r="A228" s="224">
        <v>10429</v>
      </c>
      <c r="B228" s="224" t="s">
        <v>2848</v>
      </c>
      <c r="C228" s="224" t="s">
        <v>2874</v>
      </c>
      <c r="D228" s="230">
        <v>40</v>
      </c>
      <c r="E228" s="230" t="s">
        <v>2890</v>
      </c>
    </row>
    <row r="229" spans="1:5" x14ac:dyDescent="0.25">
      <c r="A229" s="227">
        <v>11104</v>
      </c>
      <c r="B229" s="227" t="s">
        <v>1901</v>
      </c>
      <c r="C229" s="227" t="s">
        <v>2878</v>
      </c>
      <c r="D229" s="236">
        <v>30</v>
      </c>
      <c r="E229" s="236" t="s">
        <v>2890</v>
      </c>
    </row>
    <row r="230" spans="1:5" x14ac:dyDescent="0.25">
      <c r="A230" s="224">
        <v>11104</v>
      </c>
      <c r="B230" s="224" t="s">
        <v>1901</v>
      </c>
      <c r="C230" s="224" t="s">
        <v>2879</v>
      </c>
      <c r="D230" s="230">
        <v>60</v>
      </c>
      <c r="E230" s="230" t="s">
        <v>2890</v>
      </c>
    </row>
    <row r="231" spans="1:5" x14ac:dyDescent="0.25">
      <c r="A231" s="224">
        <v>11104</v>
      </c>
      <c r="B231" s="224" t="s">
        <v>1901</v>
      </c>
      <c r="C231" s="224" t="s">
        <v>2880</v>
      </c>
      <c r="D231" s="230">
        <v>120</v>
      </c>
      <c r="E231" s="230" t="s">
        <v>2890</v>
      </c>
    </row>
    <row r="232" spans="1:5" x14ac:dyDescent="0.25">
      <c r="A232" s="224">
        <v>11104</v>
      </c>
      <c r="B232" s="224" t="s">
        <v>1901</v>
      </c>
      <c r="C232" s="224" t="s">
        <v>2881</v>
      </c>
      <c r="D232" s="230">
        <v>90</v>
      </c>
      <c r="E232" s="230" t="s">
        <v>2890</v>
      </c>
    </row>
    <row r="233" spans="1:5" x14ac:dyDescent="0.25">
      <c r="A233" s="227"/>
      <c r="B233" s="227"/>
      <c r="C233" s="227"/>
      <c r="D233" s="236"/>
      <c r="E233" s="236"/>
    </row>
  </sheetData>
  <sheetProtection formatColumns="0" formatRows="0"/>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pageSetUpPr fitToPage="1"/>
  </sheetPr>
  <dimension ref="B1:K24"/>
  <sheetViews>
    <sheetView workbookViewId="0">
      <selection activeCell="H1" sqref="H1"/>
    </sheetView>
  </sheetViews>
  <sheetFormatPr defaultColWidth="8.85546875" defaultRowHeight="15" x14ac:dyDescent="0.25"/>
  <cols>
    <col min="1" max="1" width="1.28515625" style="237" customWidth="1"/>
    <col min="2" max="3" width="26" style="237" customWidth="1"/>
    <col min="4" max="11" width="24.140625" style="237" customWidth="1"/>
    <col min="12" max="16384" width="8.85546875" style="237"/>
  </cols>
  <sheetData>
    <row r="1" spans="2:11" ht="72" customHeight="1" x14ac:dyDescent="0.25">
      <c r="J1" s="428" t="s">
        <v>2891</v>
      </c>
      <c r="K1" s="428"/>
    </row>
    <row r="3" spans="2:11" x14ac:dyDescent="0.25">
      <c r="B3" s="419" t="s">
        <v>2892</v>
      </c>
      <c r="C3" s="419"/>
      <c r="D3" s="419"/>
      <c r="E3" s="419"/>
      <c r="F3" s="419"/>
      <c r="G3" s="419"/>
      <c r="H3" s="419"/>
      <c r="I3" s="419"/>
      <c r="J3" s="419"/>
      <c r="K3" s="419"/>
    </row>
    <row r="4" spans="2:11" x14ac:dyDescent="0.25">
      <c r="K4" s="238"/>
    </row>
    <row r="5" spans="2:11" ht="24.6" customHeight="1" x14ac:dyDescent="0.25">
      <c r="B5" s="420" t="s">
        <v>2893</v>
      </c>
      <c r="C5" s="421"/>
      <c r="D5" s="426" t="s">
        <v>2894</v>
      </c>
      <c r="E5" s="426"/>
      <c r="F5" s="426"/>
      <c r="G5" s="426"/>
      <c r="H5" s="426"/>
      <c r="I5" s="426"/>
      <c r="J5" s="426"/>
      <c r="K5" s="426"/>
    </row>
    <row r="6" spans="2:11" ht="24" customHeight="1" x14ac:dyDescent="0.25">
      <c r="B6" s="422"/>
      <c r="C6" s="423"/>
      <c r="D6" s="427" t="s">
        <v>2895</v>
      </c>
      <c r="E6" s="427"/>
      <c r="F6" s="427"/>
      <c r="G6" s="427"/>
      <c r="H6" s="427" t="s">
        <v>2896</v>
      </c>
      <c r="I6" s="427"/>
      <c r="J6" s="427"/>
      <c r="K6" s="427"/>
    </row>
    <row r="7" spans="2:11" ht="22.9" customHeight="1" x14ac:dyDescent="0.25">
      <c r="B7" s="422"/>
      <c r="C7" s="423"/>
      <c r="D7" s="426" t="s">
        <v>2897</v>
      </c>
      <c r="E7" s="426"/>
      <c r="F7" s="426" t="s">
        <v>2898</v>
      </c>
      <c r="G7" s="426"/>
      <c r="H7" s="426" t="s">
        <v>2899</v>
      </c>
      <c r="I7" s="426"/>
      <c r="J7" s="426" t="s">
        <v>2898</v>
      </c>
      <c r="K7" s="426"/>
    </row>
    <row r="8" spans="2:11" ht="60.75" customHeight="1" x14ac:dyDescent="0.25">
      <c r="B8" s="424"/>
      <c r="C8" s="425"/>
      <c r="D8" s="240" t="s">
        <v>2900</v>
      </c>
      <c r="E8" s="240" t="s">
        <v>2901</v>
      </c>
      <c r="F8" s="240" t="s">
        <v>2900</v>
      </c>
      <c r="G8" s="240" t="s">
        <v>2901</v>
      </c>
      <c r="H8" s="240" t="s">
        <v>2900</v>
      </c>
      <c r="I8" s="240" t="s">
        <v>2901</v>
      </c>
      <c r="J8" s="240" t="s">
        <v>2900</v>
      </c>
      <c r="K8" s="240" t="s">
        <v>2901</v>
      </c>
    </row>
    <row r="9" spans="2:11" ht="48.75" customHeight="1" x14ac:dyDescent="0.25">
      <c r="B9" s="416" t="s">
        <v>2902</v>
      </c>
      <c r="C9" s="416"/>
      <c r="D9" s="239">
        <v>120</v>
      </c>
      <c r="E9" s="239">
        <v>30</v>
      </c>
      <c r="F9" s="239">
        <v>120</v>
      </c>
      <c r="G9" s="239">
        <v>45</v>
      </c>
      <c r="H9" s="239">
        <v>120</v>
      </c>
      <c r="I9" s="239">
        <v>45</v>
      </c>
      <c r="J9" s="239">
        <v>120</v>
      </c>
      <c r="K9" s="239">
        <v>60</v>
      </c>
    </row>
    <row r="10" spans="2:11" ht="48.75" customHeight="1" x14ac:dyDescent="0.25">
      <c r="B10" s="416" t="s">
        <v>2903</v>
      </c>
      <c r="C10" s="416"/>
      <c r="D10" s="239">
        <v>120</v>
      </c>
      <c r="E10" s="239">
        <v>90</v>
      </c>
      <c r="F10" s="239">
        <v>120</v>
      </c>
      <c r="G10" s="239">
        <v>90</v>
      </c>
      <c r="H10" s="239">
        <v>120</v>
      </c>
      <c r="I10" s="239">
        <v>90</v>
      </c>
      <c r="J10" s="239">
        <v>120</v>
      </c>
      <c r="K10" s="239">
        <v>90</v>
      </c>
    </row>
    <row r="13" spans="2:11" x14ac:dyDescent="0.25">
      <c r="B13" s="419" t="s">
        <v>2904</v>
      </c>
      <c r="C13" s="419"/>
      <c r="D13" s="419"/>
      <c r="E13" s="419"/>
      <c r="F13" s="419"/>
      <c r="G13" s="419"/>
      <c r="H13" s="419"/>
      <c r="I13" s="419"/>
      <c r="J13" s="419"/>
      <c r="K13" s="419"/>
    </row>
    <row r="14" spans="2:11" x14ac:dyDescent="0.25">
      <c r="K14" s="238"/>
    </row>
    <row r="15" spans="2:11" ht="23.45" customHeight="1" x14ac:dyDescent="0.25">
      <c r="B15" s="420" t="s">
        <v>2905</v>
      </c>
      <c r="C15" s="421"/>
      <c r="D15" s="426" t="s">
        <v>2906</v>
      </c>
      <c r="E15" s="426"/>
      <c r="F15" s="426"/>
      <c r="G15" s="426"/>
      <c r="H15" s="426"/>
      <c r="I15" s="426"/>
      <c r="J15" s="426"/>
      <c r="K15" s="426"/>
    </row>
    <row r="16" spans="2:11" ht="39" customHeight="1" x14ac:dyDescent="0.25">
      <c r="B16" s="422"/>
      <c r="C16" s="423"/>
      <c r="D16" s="427" t="s">
        <v>2907</v>
      </c>
      <c r="E16" s="427"/>
      <c r="F16" s="427"/>
      <c r="G16" s="427"/>
      <c r="H16" s="427" t="s">
        <v>2908</v>
      </c>
      <c r="I16" s="427"/>
      <c r="J16" s="427"/>
      <c r="K16" s="427"/>
    </row>
    <row r="17" spans="2:11" ht="24" customHeight="1" x14ac:dyDescent="0.25">
      <c r="B17" s="422"/>
      <c r="C17" s="423"/>
      <c r="D17" s="426" t="s">
        <v>2909</v>
      </c>
      <c r="E17" s="426"/>
      <c r="F17" s="426" t="s">
        <v>2898</v>
      </c>
      <c r="G17" s="426"/>
      <c r="H17" s="426" t="s">
        <v>2909</v>
      </c>
      <c r="I17" s="426"/>
      <c r="J17" s="426" t="s">
        <v>2898</v>
      </c>
      <c r="K17" s="426"/>
    </row>
    <row r="18" spans="2:11" ht="75" x14ac:dyDescent="0.25">
      <c r="B18" s="424"/>
      <c r="C18" s="425"/>
      <c r="D18" s="240" t="s">
        <v>2910</v>
      </c>
      <c r="E18" s="240" t="s">
        <v>2901</v>
      </c>
      <c r="F18" s="240" t="s">
        <v>2911</v>
      </c>
      <c r="G18" s="240" t="s">
        <v>2901</v>
      </c>
      <c r="H18" s="240" t="s">
        <v>2912</v>
      </c>
      <c r="I18" s="240" t="s">
        <v>2901</v>
      </c>
      <c r="J18" s="240" t="s">
        <v>2912</v>
      </c>
      <c r="K18" s="240" t="s">
        <v>2901</v>
      </c>
    </row>
    <row r="19" spans="2:11" ht="44.45" customHeight="1" x14ac:dyDescent="0.25">
      <c r="B19" s="416" t="s">
        <v>2913</v>
      </c>
      <c r="C19" s="416"/>
      <c r="D19" s="239">
        <v>60</v>
      </c>
      <c r="E19" s="239">
        <v>30</v>
      </c>
      <c r="F19" s="239">
        <v>60</v>
      </c>
      <c r="G19" s="239">
        <v>45</v>
      </c>
      <c r="H19" s="239">
        <v>90</v>
      </c>
      <c r="I19" s="239">
        <v>45</v>
      </c>
      <c r="J19" s="239">
        <v>90</v>
      </c>
      <c r="K19" s="239">
        <v>60</v>
      </c>
    </row>
    <row r="20" spans="2:11" ht="42" customHeight="1" x14ac:dyDescent="0.25">
      <c r="B20" s="416" t="s">
        <v>2914</v>
      </c>
      <c r="C20" s="416"/>
      <c r="D20" s="239">
        <v>75</v>
      </c>
      <c r="E20" s="239">
        <v>45</v>
      </c>
      <c r="F20" s="239">
        <v>75</v>
      </c>
      <c r="G20" s="239">
        <v>45</v>
      </c>
      <c r="H20" s="239">
        <v>90</v>
      </c>
      <c r="I20" s="239">
        <v>60</v>
      </c>
      <c r="J20" s="239">
        <v>90</v>
      </c>
      <c r="K20" s="239">
        <v>60</v>
      </c>
    </row>
    <row r="22" spans="2:11" ht="81" customHeight="1" x14ac:dyDescent="0.25">
      <c r="B22" s="417" t="s">
        <v>2915</v>
      </c>
      <c r="C22" s="417"/>
      <c r="D22" s="417"/>
      <c r="E22" s="417"/>
      <c r="F22" s="417"/>
      <c r="G22" s="417"/>
      <c r="H22" s="417"/>
      <c r="I22" s="417"/>
      <c r="J22" s="417"/>
      <c r="K22" s="417"/>
    </row>
    <row r="23" spans="2:11" ht="36" customHeight="1" x14ac:dyDescent="0.25">
      <c r="B23" s="241" t="s">
        <v>2916</v>
      </c>
      <c r="E23" s="242"/>
    </row>
    <row r="24" spans="2:11" x14ac:dyDescent="0.25">
      <c r="B24" s="418" t="s">
        <v>2917</v>
      </c>
      <c r="C24" s="418"/>
      <c r="D24" s="418"/>
      <c r="E24" s="418"/>
      <c r="F24" s="418"/>
      <c r="G24" s="418"/>
      <c r="H24" s="418"/>
      <c r="I24" s="418"/>
      <c r="J24" s="418"/>
      <c r="K24" s="418"/>
    </row>
  </sheetData>
  <mergeCells count="25">
    <mergeCell ref="J1:K1"/>
    <mergeCell ref="B3:K3"/>
    <mergeCell ref="B5:C8"/>
    <mergeCell ref="D5:K5"/>
    <mergeCell ref="D6:G6"/>
    <mergeCell ref="H6:K6"/>
    <mergeCell ref="D7:E7"/>
    <mergeCell ref="F7:G7"/>
    <mergeCell ref="H7:I7"/>
    <mergeCell ref="J7:K7"/>
    <mergeCell ref="B19:C19"/>
    <mergeCell ref="B20:C20"/>
    <mergeCell ref="B22:K22"/>
    <mergeCell ref="B24:K24"/>
    <mergeCell ref="B9:C9"/>
    <mergeCell ref="B10:C10"/>
    <mergeCell ref="B13:K13"/>
    <mergeCell ref="B15:C18"/>
    <mergeCell ref="D15:K15"/>
    <mergeCell ref="D16:G16"/>
    <mergeCell ref="H16:K16"/>
    <mergeCell ref="D17:E17"/>
    <mergeCell ref="F17:G17"/>
    <mergeCell ref="H17:I17"/>
    <mergeCell ref="J17:K17"/>
  </mergeCells>
  <pageMargins left="0.7" right="0.7" top="0.75" bottom="0.75" header="0.3" footer="0.3"/>
  <pageSetup paperSize="9"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
  <sheetViews>
    <sheetView workbookViewId="0">
      <selection activeCell="H1" sqref="H1"/>
    </sheetView>
  </sheetViews>
  <sheetFormatPr defaultRowHeight="12.75" x14ac:dyDescent="0.2"/>
  <cols>
    <col min="1" max="16384" width="9.140625" style="223"/>
  </cols>
  <sheetData/>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pageSetUpPr fitToPage="1"/>
  </sheetPr>
  <dimension ref="A2:F44"/>
  <sheetViews>
    <sheetView workbookViewId="0">
      <selection activeCell="H1" sqref="H1"/>
    </sheetView>
  </sheetViews>
  <sheetFormatPr defaultColWidth="9.140625" defaultRowHeight="15" x14ac:dyDescent="0.25"/>
  <cols>
    <col min="1" max="1" width="61" style="243" customWidth="1"/>
    <col min="2" max="5" width="25.85546875" style="243" customWidth="1"/>
    <col min="6" max="16384" width="9.140625" style="243"/>
  </cols>
  <sheetData>
    <row r="2" spans="1:5" x14ac:dyDescent="0.25">
      <c r="D2" s="443" t="s">
        <v>2918</v>
      </c>
      <c r="E2" s="443"/>
    </row>
    <row r="3" spans="1:5" x14ac:dyDescent="0.25">
      <c r="D3" s="443" t="s">
        <v>2919</v>
      </c>
      <c r="E3" s="443"/>
    </row>
    <row r="4" spans="1:5" x14ac:dyDescent="0.25">
      <c r="D4" s="443" t="s">
        <v>2920</v>
      </c>
      <c r="E4" s="443"/>
    </row>
    <row r="5" spans="1:5" x14ac:dyDescent="0.25">
      <c r="D5" s="443" t="s">
        <v>2921</v>
      </c>
      <c r="E5" s="443"/>
    </row>
    <row r="6" spans="1:5" ht="33.75" customHeight="1" x14ac:dyDescent="0.25">
      <c r="A6" s="444" t="s">
        <v>2922</v>
      </c>
      <c r="B6" s="444"/>
      <c r="C6" s="444"/>
      <c r="D6" s="444"/>
      <c r="E6" s="444"/>
    </row>
    <row r="7" spans="1:5" ht="15.75" x14ac:dyDescent="0.25">
      <c r="A7" s="244"/>
    </row>
    <row r="8" spans="1:5" x14ac:dyDescent="0.25">
      <c r="C8" s="245"/>
      <c r="E8" s="245" t="s">
        <v>2923</v>
      </c>
    </row>
    <row r="9" spans="1:5" ht="81" customHeight="1" x14ac:dyDescent="0.25">
      <c r="A9" s="246" t="s">
        <v>2924</v>
      </c>
      <c r="B9" s="439" t="s">
        <v>2925</v>
      </c>
      <c r="C9" s="439"/>
      <c r="D9" s="439" t="s">
        <v>2926</v>
      </c>
      <c r="E9" s="439"/>
    </row>
    <row r="10" spans="1:5" ht="36" customHeight="1" x14ac:dyDescent="0.25">
      <c r="A10" s="247" t="s">
        <v>2927</v>
      </c>
      <c r="B10" s="438">
        <v>60</v>
      </c>
      <c r="C10" s="438"/>
      <c r="D10" s="438">
        <v>30</v>
      </c>
      <c r="E10" s="438"/>
    </row>
    <row r="11" spans="1:5" ht="36" customHeight="1" x14ac:dyDescent="0.25">
      <c r="A11" s="247" t="s">
        <v>2928</v>
      </c>
      <c r="B11" s="438">
        <v>100</v>
      </c>
      <c r="C11" s="438"/>
      <c r="D11" s="438">
        <v>60</v>
      </c>
      <c r="E11" s="438"/>
    </row>
    <row r="12" spans="1:5" ht="36" customHeight="1" x14ac:dyDescent="0.25">
      <c r="A12" s="247" t="s">
        <v>2929</v>
      </c>
      <c r="B12" s="438">
        <v>100</v>
      </c>
      <c r="C12" s="438"/>
      <c r="D12" s="438">
        <v>60</v>
      </c>
      <c r="E12" s="438"/>
    </row>
    <row r="13" spans="1:5" ht="90" x14ac:dyDescent="0.25">
      <c r="A13" s="247" t="s">
        <v>2930</v>
      </c>
      <c r="B13" s="440"/>
      <c r="C13" s="441"/>
      <c r="D13" s="441"/>
      <c r="E13" s="442"/>
    </row>
    <row r="14" spans="1:5" ht="25.5" customHeight="1" x14ac:dyDescent="0.25">
      <c r="A14" s="248" t="s">
        <v>2931</v>
      </c>
      <c r="B14" s="438">
        <v>60</v>
      </c>
      <c r="C14" s="438"/>
      <c r="D14" s="438">
        <v>45</v>
      </c>
      <c r="E14" s="438"/>
    </row>
    <row r="15" spans="1:5" ht="30" customHeight="1" x14ac:dyDescent="0.25">
      <c r="A15" s="248" t="s">
        <v>2932</v>
      </c>
      <c r="B15" s="438">
        <v>100</v>
      </c>
      <c r="C15" s="438"/>
      <c r="D15" s="438">
        <v>60</v>
      </c>
      <c r="E15" s="438"/>
    </row>
    <row r="16" spans="1:5" ht="62.25" customHeight="1" x14ac:dyDescent="0.25">
      <c r="A16" s="249" t="s">
        <v>2933</v>
      </c>
      <c r="B16" s="438">
        <v>60</v>
      </c>
      <c r="C16" s="438"/>
      <c r="D16" s="438">
        <v>30</v>
      </c>
      <c r="E16" s="438"/>
    </row>
    <row r="17" spans="1:6" ht="37.5" customHeight="1" x14ac:dyDescent="0.25">
      <c r="A17" s="247" t="s">
        <v>2934</v>
      </c>
      <c r="B17" s="438">
        <v>75</v>
      </c>
      <c r="C17" s="438"/>
      <c r="D17" s="438">
        <v>60</v>
      </c>
      <c r="E17" s="438"/>
    </row>
    <row r="18" spans="1:6" ht="90" x14ac:dyDescent="0.25">
      <c r="A18" s="249" t="s">
        <v>2935</v>
      </c>
      <c r="B18" s="438">
        <v>90</v>
      </c>
      <c r="C18" s="438"/>
      <c r="D18" s="438">
        <v>45</v>
      </c>
      <c r="E18" s="438"/>
    </row>
    <row r="19" spans="1:6" ht="51" customHeight="1" x14ac:dyDescent="0.25">
      <c r="A19" s="247" t="s">
        <v>2936</v>
      </c>
      <c r="B19" s="435">
        <v>60</v>
      </c>
      <c r="C19" s="435"/>
      <c r="D19" s="435"/>
      <c r="E19" s="435"/>
    </row>
    <row r="20" spans="1:6" ht="24.75" customHeight="1" x14ac:dyDescent="0.25">
      <c r="A20" s="251" t="s">
        <v>2937</v>
      </c>
      <c r="B20" s="438">
        <v>120</v>
      </c>
      <c r="C20" s="438"/>
      <c r="D20" s="438">
        <v>30</v>
      </c>
      <c r="E20" s="438"/>
    </row>
    <row r="21" spans="1:6" ht="24.75" customHeight="1" x14ac:dyDescent="0.25">
      <c r="A21" s="251" t="s">
        <v>2938</v>
      </c>
      <c r="B21" s="438">
        <v>90</v>
      </c>
      <c r="C21" s="438"/>
      <c r="D21" s="438">
        <v>30</v>
      </c>
      <c r="E21" s="438"/>
    </row>
    <row r="22" spans="1:6" ht="24.75" customHeight="1" x14ac:dyDescent="0.25">
      <c r="A22" s="251" t="s">
        <v>2939</v>
      </c>
      <c r="B22" s="438">
        <v>60</v>
      </c>
      <c r="C22" s="438"/>
      <c r="D22" s="438">
        <v>30</v>
      </c>
      <c r="E22" s="438"/>
    </row>
    <row r="23" spans="1:6" ht="24.75" customHeight="1" x14ac:dyDescent="0.25">
      <c r="A23" s="251" t="s">
        <v>2940</v>
      </c>
      <c r="B23" s="438">
        <v>30</v>
      </c>
      <c r="C23" s="438"/>
      <c r="D23" s="438">
        <v>30</v>
      </c>
      <c r="E23" s="438"/>
    </row>
    <row r="24" spans="1:6" ht="24.75" customHeight="1" x14ac:dyDescent="0.25">
      <c r="A24" s="251" t="s">
        <v>2941</v>
      </c>
      <c r="B24" s="438">
        <v>180</v>
      </c>
      <c r="C24" s="438"/>
      <c r="D24" s="438">
        <v>90</v>
      </c>
      <c r="E24" s="438"/>
    </row>
    <row r="25" spans="1:6" ht="24.75" customHeight="1" x14ac:dyDescent="0.25">
      <c r="A25" s="251" t="s">
        <v>2942</v>
      </c>
      <c r="B25" s="438">
        <v>120</v>
      </c>
      <c r="C25" s="438"/>
      <c r="D25" s="438">
        <v>60</v>
      </c>
      <c r="E25" s="438"/>
    </row>
    <row r="26" spans="1:6" x14ac:dyDescent="0.25">
      <c r="A26" s="252"/>
      <c r="B26" s="252"/>
      <c r="C26" s="253"/>
      <c r="D26" s="253"/>
    </row>
    <row r="27" spans="1:6" x14ac:dyDescent="0.25">
      <c r="A27" s="254"/>
      <c r="C27" s="245"/>
      <c r="E27" s="245" t="s">
        <v>2943</v>
      </c>
    </row>
    <row r="28" spans="1:6" ht="96" customHeight="1" x14ac:dyDescent="0.25">
      <c r="A28" s="246" t="s">
        <v>2924</v>
      </c>
      <c r="B28" s="439" t="s">
        <v>2944</v>
      </c>
      <c r="C28" s="439"/>
      <c r="D28" s="439" t="s">
        <v>2945</v>
      </c>
      <c r="E28" s="439"/>
    </row>
    <row r="29" spans="1:6" ht="69.75" customHeight="1" x14ac:dyDescent="0.25">
      <c r="A29" s="247" t="s">
        <v>2946</v>
      </c>
      <c r="B29" s="435">
        <v>240</v>
      </c>
      <c r="C29" s="435"/>
      <c r="D29" s="435">
        <v>90</v>
      </c>
      <c r="E29" s="435"/>
    </row>
    <row r="31" spans="1:6" x14ac:dyDescent="0.25">
      <c r="A31" s="255"/>
      <c r="B31" s="255"/>
      <c r="C31" s="255"/>
      <c r="D31" s="255"/>
      <c r="E31" s="245" t="s">
        <v>2947</v>
      </c>
      <c r="F31" s="255"/>
    </row>
    <row r="32" spans="1:6" ht="110.25" customHeight="1" x14ac:dyDescent="0.25">
      <c r="A32" s="436" t="s">
        <v>2948</v>
      </c>
      <c r="B32" s="437" t="s">
        <v>2949</v>
      </c>
      <c r="C32" s="437"/>
      <c r="D32" s="437" t="s">
        <v>2950</v>
      </c>
      <c r="E32" s="437"/>
    </row>
    <row r="33" spans="1:5" ht="51" x14ac:dyDescent="0.25">
      <c r="A33" s="436"/>
      <c r="B33" s="256" t="s">
        <v>2951</v>
      </c>
      <c r="C33" s="256" t="s">
        <v>2952</v>
      </c>
      <c r="D33" s="256" t="s">
        <v>2951</v>
      </c>
      <c r="E33" s="256" t="s">
        <v>2953</v>
      </c>
    </row>
    <row r="34" spans="1:5" ht="33.75" customHeight="1" x14ac:dyDescent="0.25">
      <c r="A34" s="247" t="s">
        <v>2954</v>
      </c>
      <c r="B34" s="429"/>
      <c r="C34" s="430"/>
      <c r="D34" s="430"/>
      <c r="E34" s="431"/>
    </row>
    <row r="35" spans="1:5" ht="27" customHeight="1" x14ac:dyDescent="0.25">
      <c r="A35" s="247" t="s">
        <v>2955</v>
      </c>
      <c r="B35" s="250">
        <v>60</v>
      </c>
      <c r="C35" s="250">
        <v>30</v>
      </c>
      <c r="D35" s="250">
        <v>90</v>
      </c>
      <c r="E35" s="250">
        <v>30</v>
      </c>
    </row>
    <row r="36" spans="1:5" ht="27" customHeight="1" x14ac:dyDescent="0.25">
      <c r="A36" s="247" t="s">
        <v>2956</v>
      </c>
      <c r="B36" s="250">
        <v>70</v>
      </c>
      <c r="C36" s="250">
        <v>40</v>
      </c>
      <c r="D36" s="250">
        <v>100</v>
      </c>
      <c r="E36" s="250">
        <v>40</v>
      </c>
    </row>
    <row r="38" spans="1:5" x14ac:dyDescent="0.25">
      <c r="E38" s="245" t="s">
        <v>2957</v>
      </c>
    </row>
    <row r="39" spans="1:5" ht="42.75" customHeight="1" x14ac:dyDescent="0.25">
      <c r="A39" s="432" t="s">
        <v>2958</v>
      </c>
      <c r="B39" s="429" t="s">
        <v>2959</v>
      </c>
      <c r="C39" s="431"/>
      <c r="D39" s="429" t="s">
        <v>2960</v>
      </c>
      <c r="E39" s="431"/>
    </row>
    <row r="40" spans="1:5" ht="63.75" x14ac:dyDescent="0.25">
      <c r="A40" s="433"/>
      <c r="B40" s="256" t="s">
        <v>2961</v>
      </c>
      <c r="C40" s="256" t="s">
        <v>2962</v>
      </c>
      <c r="D40" s="256" t="s">
        <v>2963</v>
      </c>
      <c r="E40" s="256" t="s">
        <v>2964</v>
      </c>
    </row>
    <row r="41" spans="1:5" ht="30.75" customHeight="1" x14ac:dyDescent="0.25">
      <c r="A41" s="247" t="s">
        <v>2965</v>
      </c>
      <c r="B41" s="250">
        <v>30</v>
      </c>
      <c r="C41" s="250">
        <v>60</v>
      </c>
      <c r="D41" s="250">
        <v>120</v>
      </c>
      <c r="E41" s="250">
        <v>90</v>
      </c>
    </row>
    <row r="44" spans="1:5" ht="103.5" customHeight="1" x14ac:dyDescent="0.25">
      <c r="A44" s="434" t="s">
        <v>2966</v>
      </c>
      <c r="B44" s="434"/>
      <c r="C44" s="434"/>
      <c r="D44" s="434"/>
      <c r="E44" s="434"/>
    </row>
  </sheetData>
  <mergeCells count="49">
    <mergeCell ref="D2:E2"/>
    <mergeCell ref="D3:E3"/>
    <mergeCell ref="D4:E4"/>
    <mergeCell ref="D5:E5"/>
    <mergeCell ref="A6:E6"/>
    <mergeCell ref="B9:C9"/>
    <mergeCell ref="D9:E9"/>
    <mergeCell ref="B10:C10"/>
    <mergeCell ref="D10:E10"/>
    <mergeCell ref="B11:C11"/>
    <mergeCell ref="D11:E11"/>
    <mergeCell ref="B12:C12"/>
    <mergeCell ref="D12:E12"/>
    <mergeCell ref="B13:E13"/>
    <mergeCell ref="B14:C14"/>
    <mergeCell ref="D14:E14"/>
    <mergeCell ref="B15:C15"/>
    <mergeCell ref="D15:E15"/>
    <mergeCell ref="B16:C16"/>
    <mergeCell ref="D16:E16"/>
    <mergeCell ref="B17:C17"/>
    <mergeCell ref="D17:E17"/>
    <mergeCell ref="B18:C18"/>
    <mergeCell ref="D18:E18"/>
    <mergeCell ref="B19:E19"/>
    <mergeCell ref="B20:C20"/>
    <mergeCell ref="D20:E20"/>
    <mergeCell ref="B21:C21"/>
    <mergeCell ref="D21:E21"/>
    <mergeCell ref="B22:C22"/>
    <mergeCell ref="D22:E22"/>
    <mergeCell ref="B23:C23"/>
    <mergeCell ref="D23:E23"/>
    <mergeCell ref="B24:C24"/>
    <mergeCell ref="D24:E24"/>
    <mergeCell ref="B25:C25"/>
    <mergeCell ref="D25:E25"/>
    <mergeCell ref="B28:C28"/>
    <mergeCell ref="D28:E28"/>
    <mergeCell ref="B29:C29"/>
    <mergeCell ref="D29:E29"/>
    <mergeCell ref="A32:A33"/>
    <mergeCell ref="B32:C32"/>
    <mergeCell ref="D32:E32"/>
    <mergeCell ref="B34:E34"/>
    <mergeCell ref="A39:A40"/>
    <mergeCell ref="B39:C39"/>
    <mergeCell ref="D39:E39"/>
    <mergeCell ref="A44:E44"/>
  </mergeCells>
  <pageMargins left="0.7" right="0.7" top="0.40000000000000008" bottom="0.38000000000000006" header="0.3" footer="0.3"/>
  <pageSetup paperSize="9" scale="4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C4:G23"/>
  <sheetViews>
    <sheetView workbookViewId="0">
      <selection activeCell="C20" sqref="C20"/>
    </sheetView>
  </sheetViews>
  <sheetFormatPr defaultRowHeight="15" x14ac:dyDescent="0.25"/>
  <cols>
    <col min="3" max="3" width="47.42578125" customWidth="1"/>
    <col min="5" max="5" width="20.140625" customWidth="1"/>
    <col min="7" max="7" width="9.28515625" customWidth="1"/>
  </cols>
  <sheetData>
    <row r="4" spans="3:7" x14ac:dyDescent="0.25">
      <c r="C4" t="s">
        <v>2967</v>
      </c>
      <c r="E4" t="s">
        <v>2968</v>
      </c>
      <c r="G4" t="s">
        <v>190</v>
      </c>
    </row>
    <row r="6" spans="3:7" x14ac:dyDescent="0.25">
      <c r="C6" s="257" t="s">
        <v>2969</v>
      </c>
      <c r="E6" t="s">
        <v>222</v>
      </c>
      <c r="G6">
        <v>4</v>
      </c>
    </row>
    <row r="7" spans="3:7" x14ac:dyDescent="0.25">
      <c r="C7" s="257" t="s">
        <v>2970</v>
      </c>
      <c r="E7" t="s">
        <v>221</v>
      </c>
      <c r="G7">
        <v>5</v>
      </c>
    </row>
    <row r="8" spans="3:7" x14ac:dyDescent="0.25">
      <c r="C8" s="257" t="s">
        <v>2971</v>
      </c>
      <c r="E8" t="s">
        <v>220</v>
      </c>
      <c r="G8">
        <v>6</v>
      </c>
    </row>
    <row r="9" spans="3:7" x14ac:dyDescent="0.25">
      <c r="C9" s="257" t="s">
        <v>2972</v>
      </c>
      <c r="G9">
        <v>7</v>
      </c>
    </row>
    <row r="10" spans="3:7" x14ac:dyDescent="0.25">
      <c r="C10" s="257" t="s">
        <v>2973</v>
      </c>
    </row>
    <row r="11" spans="3:7" x14ac:dyDescent="0.25">
      <c r="C11" s="257" t="s">
        <v>2974</v>
      </c>
      <c r="E11" t="s">
        <v>2975</v>
      </c>
    </row>
    <row r="12" spans="3:7" x14ac:dyDescent="0.25">
      <c r="C12" s="257" t="s">
        <v>2976</v>
      </c>
      <c r="E12" t="s">
        <v>222</v>
      </c>
    </row>
    <row r="13" spans="3:7" x14ac:dyDescent="0.25">
      <c r="C13" s="257" t="s">
        <v>2977</v>
      </c>
      <c r="E13" t="s">
        <v>221</v>
      </c>
    </row>
    <row r="14" spans="3:7" x14ac:dyDescent="0.25">
      <c r="C14" s="257" t="s">
        <v>2978</v>
      </c>
      <c r="E14" t="s">
        <v>2979</v>
      </c>
    </row>
    <row r="15" spans="3:7" x14ac:dyDescent="0.25">
      <c r="C15" s="257" t="s">
        <v>216</v>
      </c>
    </row>
    <row r="16" spans="3:7" x14ac:dyDescent="0.25">
      <c r="C16" s="258" t="s">
        <v>2980</v>
      </c>
    </row>
    <row r="17" spans="3:3" x14ac:dyDescent="0.25">
      <c r="C17" s="257" t="s">
        <v>2981</v>
      </c>
    </row>
    <row r="18" spans="3:3" x14ac:dyDescent="0.25">
      <c r="C18" s="257" t="s">
        <v>2982</v>
      </c>
    </row>
    <row r="19" spans="3:3" x14ac:dyDescent="0.25">
      <c r="C19" s="258" t="s">
        <v>2983</v>
      </c>
    </row>
    <row r="20" spans="3:3" ht="15.75" customHeight="1" x14ac:dyDescent="0.25">
      <c r="C20" s="257" t="s">
        <v>2984</v>
      </c>
    </row>
    <row r="21" spans="3:3" x14ac:dyDescent="0.25">
      <c r="C21" s="257" t="s">
        <v>2985</v>
      </c>
    </row>
    <row r="22" spans="3:3" x14ac:dyDescent="0.25">
      <c r="C22" s="257" t="s">
        <v>2986</v>
      </c>
    </row>
    <row r="23" spans="3:3" x14ac:dyDescent="0.25">
      <c r="C23" s="257"/>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vt:i4>
      </vt:variant>
    </vt:vector>
  </HeadingPairs>
  <TitlesOfParts>
    <vt:vector size="11" baseType="lpstr">
      <vt:lpstr>Форма для заполнения</vt:lpstr>
      <vt:lpstr>КТ</vt:lpstr>
      <vt:lpstr>Справочник зоны</vt:lpstr>
      <vt:lpstr>Тип Lead Time</vt:lpstr>
      <vt:lpstr>Lead Time МОБ</vt:lpstr>
      <vt:lpstr>63-Р</vt:lpstr>
      <vt:lpstr>84-Р</vt:lpstr>
      <vt:lpstr>15-Р</vt:lpstr>
      <vt:lpstr>Списки</vt:lpstr>
      <vt:lpstr>графика пример</vt:lpstr>
      <vt:lpstr>КТ!Print_Titles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Sullagaev.NV</dc:creator>
  <cp:lastModifiedBy>Бурков Артем Константинович</cp:lastModifiedBy>
  <cp:revision>1</cp:revision>
  <dcterms:created xsi:type="dcterms:W3CDTF">2018-09-05T13:57:08Z</dcterms:created>
  <dcterms:modified xsi:type="dcterms:W3CDTF">2024-10-31T15:27:12Z</dcterms:modified>
</cp:coreProperties>
</file>