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3Erronka\Nominak\"/>
    </mc:Choice>
  </mc:AlternateContent>
  <xr:revisionPtr revIDLastSave="0" documentId="13_ncr:1_{BD5ED25C-E654-42D1-A13B-A22A26C03F05}" xr6:coauthVersionLast="47" xr6:coauthVersionMax="47" xr10:uidLastSave="{00000000-0000-0000-0000-000000000000}"/>
  <bookViews>
    <workbookView xWindow="-108" yWindow="-108" windowWidth="23256" windowHeight="1245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<sst xmlns="http://schemas.openxmlformats.org/spreadsheetml/2006/main" count="116" uniqueCount="98">
  <si>
    <t>Enpresa:</t>
  </si>
  <si>
    <t>Helbidea:</t>
  </si>
  <si>
    <t>Udalerria:</t>
  </si>
  <si>
    <t>IFK:</t>
  </si>
  <si>
    <t>Auxiliar Adm.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</si>
  <si>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</si>
  <si>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</si>
  <si>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</si>
  <si>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</si>
  <si>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</si>
  <si>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</si>
  <si>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</si>
  <si>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</si>
  <si>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</si>
  <si>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</si>
  <si>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</si>
  <si>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</si>
  <si>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</si>
  <si>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</si>
  <si>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</si>
  <si>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</si>
  <si>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</si>
  <si>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</si>
  <si>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</si>
  <si>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</si>
  <si>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</si>
  <si>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</si>
  <si>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</si>
  <si>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</si>
  <si>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</si>
  <si>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</si>
  <si>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</si>
  <si>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</si>
  <si>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</si>
  <si>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</si>
  <si>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</si>
  <si>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</si>
  <si>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</si>
  <si>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</si>
  <si>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</si>
  <si>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</si>
  <si>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</si>
  <si>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</si>
  <si>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</si>
  <si>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</si>
  <si>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</si>
  <si>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</si>
  <si>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</si>
  <si>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</si>
  <si>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</si>
  <si>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</si>
  <si>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</si>
  <si>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</si>
  <si>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</si>
  <si>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</si>
  <si>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</si>
  <si>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</si>
  <si>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</si>
  <si>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</si>
  <si>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</si>
  <si>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</si>
  <si>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</si>
  <si>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</si>
  <si>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</si>
  <si>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</si>
  <si>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</si>
  <si>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</si>
  <si>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</si>
  <si>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</si>
  <si>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</si>
  <si>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</si>
  <si>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</si>
  <si>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</si>
  <si>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</si>
  <si>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</si>
  <si>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</si>
  <si>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</si>
  <si>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</si>
  <si>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</si>
  <si>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</si>
  <si>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</si>
  <si>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</si>
  <si>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</si>
  <si>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</si>
  <si>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</si>
  <si>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</si>
  <si>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</si>
  <si>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</si>
  <si>
    <t>Buruntzaldea Kiroldegiak</t>
  </si>
  <si>
    <t>Sorabilla auzoa 231</t>
  </si>
  <si>
    <t>Andoain</t>
  </si>
  <si>
    <t>50</t>
  </si>
  <si>
    <t>Hodei Etxeberria</t>
  </si>
  <si>
    <t>5762312P</t>
  </si>
  <si>
    <t>2311882</t>
  </si>
  <si>
    <t>martxoa</t>
  </si>
  <si>
    <t>apirila</t>
  </si>
  <si>
    <t>Pizgarriak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</si>
</sst>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8" fillId="0" borderId="0" xfId="0" applyFont="1"/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9" fillId="0" borderId="0" xfId="0" applyFont="1"/>
    <xf numFmtId="0" fontId="5" fillId="0" borderId="0" xfId="0" applyFont="1"/>
    <xf numFmtId="4" fontId="1" fillId="0" borderId="7" xfId="0" applyNumberFormat="1" applyFont="1" applyBorder="1"/>
    <xf numFmtId="4" fontId="2" fillId="0" borderId="7" xfId="0" applyNumberFormat="1" applyFont="1" applyBorder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2" fillId="0" borderId="0" xfId="0" applyFont="1"/>
    <xf numFmtId="0" fontId="13" fillId="0" borderId="0" xfId="0" applyFont="1"/>
    <xf numFmtId="0" fontId="22" fillId="0" borderId="0" xfId="0" applyFont="1"/>
    <xf numFmtId="0" fontId="1" fillId="0" borderId="3" xfId="0" applyFont="1" applyBorder="1"/>
    <xf numFmtId="0" fontId="0" fillId="0" borderId="5" xfId="0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/>
    <xf numFmtId="4" fontId="1" fillId="0" borderId="0" xfId="0" applyNumberFormat="1" applyFont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W74"/>
  <sheetViews>
    <sheetView tabSelected="1" zoomScale="70" zoomScaleNormal="70" workbookViewId="0">
      <selection activeCell="W64" sqref="W64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78" t="s">
        <v>0</v>
      </c>
      <c r="B1" s="74"/>
      <c r="C1" s="74"/>
      <c r="D1" s="74"/>
      <c r="E1" s="67" t="s">
        <v>88</v>
      </c>
      <c r="F1" s="67"/>
      <c r="G1" s="67"/>
      <c r="H1" s="67"/>
      <c r="I1" s="67"/>
      <c r="J1" s="67"/>
      <c r="K1" s="67"/>
      <c r="L1" s="67"/>
      <c r="M1" s="3"/>
      <c r="O1" s="1" t="s">
        <v>25</v>
      </c>
      <c r="P1" s="79" t="s">
        <v>92</v>
      </c>
      <c r="Q1" s="79"/>
      <c r="R1" s="79"/>
      <c r="S1" s="79"/>
      <c r="T1" s="79"/>
      <c r="U1" s="3"/>
    </row>
    <row r="2" spans="1:21" x14ac:dyDescent="0.3">
      <c r="A2" s="68" t="s">
        <v>1</v>
      </c>
      <c r="B2" s="45"/>
      <c r="C2" s="45"/>
      <c r="D2" s="45"/>
      <c r="E2" s="67" t="s">
        <v>89</v>
      </c>
      <c r="F2" s="67"/>
      <c r="G2" s="67"/>
      <c r="H2" s="67"/>
      <c r="I2" s="67"/>
      <c r="J2" s="67"/>
      <c r="K2" s="67"/>
      <c r="L2" s="67"/>
      <c r="M2" s="5"/>
      <c r="O2" s="4" t="s">
        <v>26</v>
      </c>
      <c r="P2" s="69" t="s">
        <v>93</v>
      </c>
      <c r="Q2" s="69"/>
      <c r="R2" s="69"/>
      <c r="S2" s="69"/>
      <c r="T2" s="69"/>
      <c r="U2" s="5"/>
    </row>
    <row r="3" spans="1:21" x14ac:dyDescent="0.3">
      <c r="A3" s="68" t="s">
        <v>2</v>
      </c>
      <c r="B3" s="45"/>
      <c r="C3" s="45"/>
      <c r="D3" s="45"/>
      <c r="E3" s="67" t="s">
        <v>90</v>
      </c>
      <c r="F3" s="67"/>
      <c r="G3" s="67"/>
      <c r="H3" s="67"/>
      <c r="I3" s="67"/>
      <c r="J3" s="67"/>
      <c r="K3" s="67"/>
      <c r="L3" s="67"/>
      <c r="M3" s="5"/>
      <c r="O3" s="4" t="s">
        <v>27</v>
      </c>
      <c r="P3" s="76" t="s">
        <v>94</v>
      </c>
      <c r="Q3" s="69"/>
      <c r="R3" s="69"/>
      <c r="S3" s="69"/>
      <c r="T3" s="69"/>
      <c r="U3" s="5"/>
    </row>
    <row r="4" spans="1:21" x14ac:dyDescent="0.3">
      <c r="A4" s="68" t="s">
        <v>3</v>
      </c>
      <c r="B4" s="45"/>
      <c r="C4" s="45"/>
      <c r="D4" s="45"/>
      <c r="E4" s="67"/>
      <c r="F4" s="67"/>
      <c r="G4" s="67"/>
      <c r="H4" s="67"/>
      <c r="I4" s="67"/>
      <c r="J4" s="67"/>
      <c r="K4" s="67"/>
      <c r="L4" s="67"/>
      <c r="M4" s="5"/>
      <c r="O4" s="4" t="s">
        <v>28</v>
      </c>
      <c r="P4" s="6"/>
      <c r="Q4" s="77" t="s">
        <v>4</v>
      </c>
      <c r="R4" s="77"/>
      <c r="S4" s="77"/>
      <c r="T4" s="77"/>
      <c r="U4" s="5"/>
    </row>
    <row r="5" spans="1:21" x14ac:dyDescent="0.3">
      <c r="A5" s="68" t="s">
        <v>5</v>
      </c>
      <c r="B5" s="45"/>
      <c r="C5" s="45"/>
      <c r="D5" s="45"/>
      <c r="E5" s="69" t="s">
        <v>91</v>
      </c>
      <c r="F5" s="69"/>
      <c r="G5" s="69"/>
      <c r="H5" s="69"/>
      <c r="I5" s="69"/>
      <c r="J5" s="69"/>
      <c r="K5" s="69"/>
      <c r="L5" s="69"/>
      <c r="M5" s="5"/>
      <c r="O5" s="4" t="s">
        <v>29</v>
      </c>
      <c r="P5" s="53">
        <v>5</v>
      </c>
      <c r="Q5" s="70"/>
      <c r="R5" s="70"/>
      <c r="S5" s="70"/>
      <c r="T5" s="70"/>
      <c r="U5" s="5"/>
    </row>
    <row r="6" spans="1:21" x14ac:dyDescent="0.3">
      <c r="A6" s="71"/>
      <c r="B6" s="72"/>
      <c r="C6" s="72"/>
      <c r="D6" s="72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73" t="s">
        <v>30</v>
      </c>
      <c r="B8" s="74"/>
      <c r="C8" s="74"/>
      <c r="D8" s="74"/>
      <c r="E8" s="74"/>
      <c r="F8" s="7">
        <v>2025</v>
      </c>
      <c r="G8" s="43" t="s">
        <v>31</v>
      </c>
      <c r="H8" s="13" t="s">
        <v>95</v>
      </c>
      <c r="I8" s="43" t="s">
        <v>32</v>
      </c>
      <c r="J8" s="43"/>
      <c r="K8" s="7">
        <v>17</v>
      </c>
      <c r="L8" s="43" t="s">
        <v>33</v>
      </c>
      <c r="M8" s="42" t="s">
        <v>96</v>
      </c>
      <c r="N8" s="2" t="s">
        <v>32</v>
      </c>
      <c r="O8" s="13">
        <v>11</v>
      </c>
      <c r="P8" s="2" t="s">
        <v>34</v>
      </c>
      <c r="Q8" s="44"/>
      <c r="R8" s="2" t="s">
        <v>35</v>
      </c>
      <c r="S8" s="2"/>
      <c r="T8" s="7">
        <v>26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6</v>
      </c>
      <c r="C11" s="14" t="s">
        <v>24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36</v>
      </c>
      <c r="Q11" s="2"/>
      <c r="R11" s="2"/>
      <c r="S11" s="2"/>
      <c r="T11" s="16" t="s">
        <v>37</v>
      </c>
      <c r="U11" s="3"/>
    </row>
    <row r="12" spans="1:21" ht="15.6" x14ac:dyDescent="0.3">
      <c r="A12" s="4"/>
      <c r="B12" s="17" t="s">
        <v>7</v>
      </c>
      <c r="C12" s="17" t="s">
        <v>86</v>
      </c>
      <c r="U12" s="5"/>
    </row>
    <row r="13" spans="1:21" x14ac:dyDescent="0.3">
      <c r="A13" s="4"/>
      <c r="C13" s="45" t="s">
        <v>38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57">
        <v>1422.65</v>
      </c>
      <c r="Q13" s="57"/>
      <c r="R13" s="57"/>
      <c r="U13" s="5"/>
    </row>
    <row r="14" spans="1:21" x14ac:dyDescent="0.3">
      <c r="A14" s="4"/>
      <c r="C14" t="s">
        <v>39</v>
      </c>
      <c r="P14" s="75"/>
      <c r="Q14" s="75"/>
      <c r="R14" s="75"/>
      <c r="U14" s="5"/>
    </row>
    <row r="15" spans="1:21" x14ac:dyDescent="0.3">
      <c r="A15" s="4"/>
      <c r="D15" s="52" t="s">
        <v>97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t="s">
        <v>8</v>
      </c>
      <c r="P15" s="57">
        <v>90</v>
      </c>
      <c r="Q15" s="57"/>
      <c r="R15" s="57"/>
      <c r="U15" s="5"/>
    </row>
    <row r="16" spans="1:21" x14ac:dyDescent="0.3">
      <c r="A16" s="4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t="s">
        <v>8</v>
      </c>
      <c r="P16" s="57"/>
      <c r="Q16" s="57"/>
      <c r="R16" s="57"/>
      <c r="U16" s="5"/>
    </row>
    <row r="17" spans="1:21" x14ac:dyDescent="0.3">
      <c r="A17" s="4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t="s">
        <v>8</v>
      </c>
      <c r="P17" s="57"/>
      <c r="Q17" s="57"/>
      <c r="R17" s="57"/>
      <c r="U17" s="5"/>
    </row>
    <row r="18" spans="1:21" x14ac:dyDescent="0.3">
      <c r="A18" s="4"/>
      <c r="C18" s="45" t="s">
        <v>42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7">
        <v>150</v>
      </c>
      <c r="Q18" s="57"/>
      <c r="R18" s="57"/>
      <c r="U18" s="5"/>
    </row>
    <row r="19" spans="1:21" x14ac:dyDescent="0.3">
      <c r="A19" s="4"/>
      <c r="C19" s="45" t="s">
        <v>40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57">
        <v>200</v>
      </c>
      <c r="Q19" s="57"/>
      <c r="R19" s="57"/>
      <c r="U19" s="5"/>
    </row>
    <row r="20" spans="1:21" x14ac:dyDescent="0.3">
      <c r="A20" s="4"/>
      <c r="C20" s="66" t="s">
        <v>41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57"/>
      <c r="Q20" s="57"/>
      <c r="R20" s="57"/>
      <c r="U20" s="5"/>
    </row>
    <row r="21" spans="1:21" x14ac:dyDescent="0.3">
      <c r="A21" s="4"/>
      <c r="C21" s="45" t="s">
        <v>43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U21" s="5"/>
    </row>
    <row r="22" spans="1:21" x14ac:dyDescent="0.3">
      <c r="A22" s="4"/>
      <c r="C22" s="45" t="s">
        <v>44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57"/>
      <c r="Q22" s="57"/>
      <c r="R22" s="57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9</v>
      </c>
      <c r="C24" s="17" t="s">
        <v>87</v>
      </c>
      <c r="U24" s="5"/>
    </row>
    <row r="25" spans="1:21" x14ac:dyDescent="0.3">
      <c r="A25" s="4"/>
      <c r="C25" t="s">
        <v>45</v>
      </c>
      <c r="U25" s="5"/>
    </row>
    <row r="26" spans="1:21" x14ac:dyDescent="0.3">
      <c r="A26" s="4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t="s">
        <v>8</v>
      </c>
      <c r="P26" s="57"/>
      <c r="Q26" s="57"/>
      <c r="R26" s="57"/>
      <c r="U26" s="5"/>
    </row>
    <row r="27" spans="1:21" x14ac:dyDescent="0.3">
      <c r="A27" s="4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t="s">
        <v>8</v>
      </c>
      <c r="P27" s="57"/>
      <c r="Q27" s="57"/>
      <c r="R27" s="57"/>
      <c r="U27" s="5"/>
    </row>
    <row r="28" spans="1:21" x14ac:dyDescent="0.3">
      <c r="A28" s="4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t="s">
        <v>8</v>
      </c>
      <c r="P28" s="57"/>
      <c r="Q28" s="57"/>
      <c r="R28" s="57"/>
      <c r="U28" s="5"/>
    </row>
    <row r="29" spans="1:21" x14ac:dyDescent="0.3">
      <c r="A29" s="4"/>
      <c r="C29" t="s">
        <v>46</v>
      </c>
      <c r="U29" s="5"/>
    </row>
    <row r="30" spans="1:21" x14ac:dyDescent="0.3">
      <c r="A30" s="4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t="s">
        <v>8</v>
      </c>
      <c r="P30" s="57"/>
      <c r="Q30" s="57"/>
      <c r="R30" s="57"/>
      <c r="U30" s="5"/>
    </row>
    <row r="31" spans="1:21" x14ac:dyDescent="0.3">
      <c r="A31" s="4"/>
      <c r="C31" t="s">
        <v>47</v>
      </c>
      <c r="P31" s="19"/>
      <c r="Q31" s="19"/>
      <c r="R31" s="19"/>
      <c r="U31" s="5"/>
    </row>
    <row r="32" spans="1:21" x14ac:dyDescent="0.3">
      <c r="A32" s="4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t="s">
        <v>8</v>
      </c>
      <c r="P32" s="57"/>
      <c r="Q32" s="57"/>
      <c r="R32" s="57"/>
      <c r="U32" s="5"/>
    </row>
    <row r="33" spans="1:22" x14ac:dyDescent="0.3">
      <c r="A33" s="4"/>
      <c r="C33" t="s">
        <v>48</v>
      </c>
      <c r="P33" s="19"/>
      <c r="Q33" s="19"/>
      <c r="R33" s="19"/>
      <c r="U33" s="5"/>
    </row>
    <row r="34" spans="1:22" x14ac:dyDescent="0.3">
      <c r="A34" s="4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t="s">
        <v>8</v>
      </c>
      <c r="P34" s="57"/>
      <c r="Q34" s="57"/>
      <c r="R34" s="57"/>
      <c r="U34" s="5"/>
    </row>
    <row r="35" spans="1:22" x14ac:dyDescent="0.3">
      <c r="A35" s="4"/>
      <c r="U35" s="5"/>
    </row>
    <row r="36" spans="1:22" x14ac:dyDescent="0.3">
      <c r="A36" s="4"/>
      <c r="I36" s="48" t="s">
        <v>85</v>
      </c>
      <c r="J36" s="48"/>
      <c r="K36" s="48"/>
      <c r="L36" s="48"/>
      <c r="M36" s="48"/>
      <c r="N36" s="48"/>
      <c r="O36" s="48"/>
      <c r="P36" s="48"/>
      <c r="Q36" s="48"/>
      <c r="R36" s="48"/>
      <c r="S36" s="58">
        <f>P13+P15+P16+P17+P18+P19+P20+P21+P22+P26+P27+P28+P30+P32+P34</f>
        <v>1862.65</v>
      </c>
      <c r="T36" s="58"/>
      <c r="U36" s="5"/>
    </row>
    <row r="37" spans="1:22" x14ac:dyDescent="0.3">
      <c r="A37" s="4"/>
      <c r="U37" s="5"/>
    </row>
    <row r="38" spans="1:22" ht="17.399999999999999" x14ac:dyDescent="0.3">
      <c r="A38" s="4"/>
      <c r="B38" s="22" t="s">
        <v>10</v>
      </c>
      <c r="C38" s="22" t="s">
        <v>49</v>
      </c>
      <c r="D38" s="22"/>
      <c r="E38" s="22"/>
      <c r="F38" s="23"/>
      <c r="G38" s="23"/>
      <c r="U38" s="5"/>
    </row>
    <row r="39" spans="1:22" x14ac:dyDescent="0.3">
      <c r="A39" s="4"/>
      <c r="C39" t="s">
        <v>11</v>
      </c>
      <c r="D39" s="24" t="s">
        <v>50</v>
      </c>
      <c r="E39" s="24"/>
      <c r="F39" s="20"/>
      <c r="G39" s="20"/>
      <c r="H39" s="20"/>
      <c r="I39" s="20"/>
      <c r="J39" s="20"/>
      <c r="U39" s="5"/>
    </row>
    <row r="40" spans="1:22" x14ac:dyDescent="0.3">
      <c r="A40" s="4"/>
      <c r="D40" s="55" t="s">
        <v>51</v>
      </c>
      <c r="E40" s="56"/>
      <c r="F40" s="56"/>
      <c r="G40" s="56"/>
      <c r="H40" s="56"/>
      <c r="I40" s="56"/>
      <c r="J40" s="20"/>
      <c r="K40" s="25">
        <v>4.7</v>
      </c>
      <c r="L40" t="s">
        <v>12</v>
      </c>
      <c r="N40" s="57">
        <f>+Q66*0.047</f>
        <v>85.194550000000007</v>
      </c>
      <c r="O40" s="57"/>
      <c r="V40" s="4"/>
    </row>
    <row r="41" spans="1:22" x14ac:dyDescent="0.3">
      <c r="A41" s="4"/>
      <c r="D41" s="55" t="s">
        <v>52</v>
      </c>
      <c r="E41" s="56"/>
      <c r="F41" s="56"/>
      <c r="G41" s="56"/>
      <c r="H41" s="56"/>
      <c r="I41" s="56"/>
      <c r="J41" s="20"/>
      <c r="K41" s="25">
        <v>1.55</v>
      </c>
      <c r="L41" t="s">
        <v>12</v>
      </c>
      <c r="N41" s="57">
        <f>Q69*0.0155</f>
        <v>33.521075000000003</v>
      </c>
      <c r="O41" s="57"/>
      <c r="U41" s="5"/>
    </row>
    <row r="42" spans="1:22" x14ac:dyDescent="0.3">
      <c r="A42" s="4"/>
      <c r="D42" s="55" t="s">
        <v>53</v>
      </c>
      <c r="E42" s="56"/>
      <c r="F42" s="56"/>
      <c r="G42" s="56"/>
      <c r="H42" s="56"/>
      <c r="I42" s="56"/>
      <c r="J42" s="20"/>
      <c r="K42" s="25">
        <v>0.1</v>
      </c>
      <c r="L42" t="s">
        <v>12</v>
      </c>
      <c r="N42" s="57">
        <f>Q69*0.001</f>
        <v>2.1626500000000002</v>
      </c>
      <c r="O42" s="57"/>
      <c r="U42" s="5"/>
    </row>
    <row r="43" spans="1:22" x14ac:dyDescent="0.3">
      <c r="A43" s="4"/>
      <c r="D43" s="55" t="s">
        <v>54</v>
      </c>
      <c r="E43" s="56"/>
      <c r="F43" s="56"/>
      <c r="G43" s="56"/>
      <c r="H43" s="56"/>
      <c r="I43" s="56"/>
      <c r="J43" s="20"/>
      <c r="K43" s="25">
        <v>2</v>
      </c>
      <c r="L43" t="s">
        <v>12</v>
      </c>
      <c r="N43" s="57">
        <f>O71*0.02</f>
        <v>3</v>
      </c>
      <c r="O43" s="57"/>
      <c r="U43" s="5"/>
    </row>
    <row r="44" spans="1:22" x14ac:dyDescent="0.3">
      <c r="A44" s="4"/>
      <c r="D44" s="55" t="s">
        <v>55</v>
      </c>
      <c r="E44" s="56"/>
      <c r="F44" s="56"/>
      <c r="G44" s="56"/>
      <c r="H44" s="56"/>
      <c r="I44" s="56"/>
      <c r="J44" s="20"/>
      <c r="K44" s="25">
        <v>4.7</v>
      </c>
      <c r="L44" t="s">
        <v>12</v>
      </c>
      <c r="N44" s="57">
        <f>O72*0.047</f>
        <v>9.4</v>
      </c>
      <c r="O44" s="57"/>
      <c r="U44" s="5"/>
    </row>
    <row r="45" spans="1:22" x14ac:dyDescent="0.3">
      <c r="A45" s="4"/>
      <c r="D45" s="26"/>
      <c r="E45" s="55" t="s">
        <v>56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7">
        <f>N40+N41+N42+N43+N44</f>
        <v>133.27827500000001</v>
      </c>
      <c r="Q45" s="57"/>
      <c r="R45" s="57"/>
      <c r="U45" s="5"/>
    </row>
    <row r="46" spans="1:22" x14ac:dyDescent="0.3">
      <c r="A46" s="4"/>
      <c r="C46" t="s">
        <v>13</v>
      </c>
      <c r="D46" s="64" t="s">
        <v>57</v>
      </c>
      <c r="E46" s="65"/>
      <c r="F46" s="65"/>
      <c r="G46" s="65"/>
      <c r="H46" s="65"/>
      <c r="I46" s="65"/>
      <c r="J46" s="27"/>
      <c r="K46" s="25">
        <v>14</v>
      </c>
      <c r="L46" t="s">
        <v>12</v>
      </c>
      <c r="M46" s="45" t="s">
        <v>14</v>
      </c>
      <c r="N46" s="45"/>
      <c r="O46" s="45"/>
      <c r="P46" s="57">
        <f>O73*K46/100</f>
        <v>260.77100000000002</v>
      </c>
      <c r="Q46" s="57"/>
      <c r="R46" s="57"/>
      <c r="U46" s="5"/>
    </row>
    <row r="47" spans="1:22" x14ac:dyDescent="0.3">
      <c r="A47" s="4"/>
      <c r="C47" t="s">
        <v>15</v>
      </c>
      <c r="D47" s="55" t="s">
        <v>58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7"/>
      <c r="Q47" s="57"/>
      <c r="R47" s="57"/>
      <c r="U47" s="5"/>
    </row>
    <row r="48" spans="1:22" x14ac:dyDescent="0.3">
      <c r="A48" s="4"/>
      <c r="C48" t="s">
        <v>16</v>
      </c>
      <c r="D48" s="55" t="s">
        <v>59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7"/>
      <c r="Q48" s="57"/>
      <c r="R48" s="57"/>
      <c r="U48" s="5"/>
    </row>
    <row r="49" spans="1:23" x14ac:dyDescent="0.3">
      <c r="A49" s="4"/>
      <c r="C49" t="s">
        <v>17</v>
      </c>
      <c r="D49" s="55" t="s">
        <v>60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7"/>
      <c r="Q49" s="57"/>
      <c r="R49" s="57"/>
      <c r="U49" s="5"/>
    </row>
    <row r="50" spans="1:23" x14ac:dyDescent="0.3">
      <c r="A50" s="4"/>
      <c r="I50" s="48" t="s">
        <v>61</v>
      </c>
      <c r="J50" s="48"/>
      <c r="K50" s="48"/>
      <c r="L50" s="48"/>
      <c r="M50" s="48"/>
      <c r="N50" s="48"/>
      <c r="O50" s="48"/>
      <c r="P50" s="48"/>
      <c r="Q50" s="48"/>
      <c r="R50" s="48"/>
      <c r="S50" s="58">
        <f>P45+P46+P47+P48+P49</f>
        <v>394.04927500000002</v>
      </c>
      <c r="T50" s="59"/>
      <c r="U50" s="5"/>
    </row>
    <row r="51" spans="1:23" ht="15" thickBot="1" x14ac:dyDescent="0.35">
      <c r="A51" s="4"/>
      <c r="U51" s="5"/>
    </row>
    <row r="52" spans="1:23" ht="16.2" thickBot="1" x14ac:dyDescent="0.35">
      <c r="A52" s="4"/>
      <c r="D52" s="28" t="s">
        <v>63</v>
      </c>
      <c r="G52" s="60" t="s">
        <v>62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1"/>
      <c r="S52" s="62">
        <f>S36-S50</f>
        <v>1468.600725</v>
      </c>
      <c r="T52" s="63"/>
      <c r="U52" s="5"/>
    </row>
    <row r="53" spans="1:23" x14ac:dyDescent="0.3">
      <c r="A53" s="4"/>
      <c r="D53" s="28" t="s">
        <v>64</v>
      </c>
      <c r="I53" s="19"/>
      <c r="J53" s="19"/>
      <c r="U53" s="5"/>
    </row>
    <row r="54" spans="1:23" x14ac:dyDescent="0.3">
      <c r="A54" s="4"/>
      <c r="G54" s="52"/>
      <c r="H54" s="52"/>
      <c r="I54" s="52"/>
      <c r="J54" s="6"/>
      <c r="K54" s="8"/>
      <c r="L54" t="s">
        <v>31</v>
      </c>
      <c r="M54" s="10"/>
      <c r="N54" s="53"/>
      <c r="O54" s="53"/>
      <c r="P54" t="s">
        <v>32</v>
      </c>
      <c r="R54" t="s">
        <v>84</v>
      </c>
      <c r="U54" s="5"/>
    </row>
    <row r="55" spans="1:23" x14ac:dyDescent="0.3">
      <c r="A55" s="4"/>
      <c r="U55" s="5"/>
    </row>
    <row r="56" spans="1:23" x14ac:dyDescent="0.3">
      <c r="A56" s="4"/>
      <c r="O56" s="29" t="s">
        <v>65</v>
      </c>
      <c r="U56" s="5"/>
    </row>
    <row r="57" spans="1:23" x14ac:dyDescent="0.3">
      <c r="A57" s="4"/>
      <c r="U57" s="5"/>
    </row>
    <row r="58" spans="1:23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3" x14ac:dyDescent="0.3">
      <c r="A61" s="1"/>
      <c r="B61" s="30" t="s">
        <v>66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3" x14ac:dyDescent="0.3">
      <c r="A62" s="4"/>
      <c r="U62" s="5"/>
    </row>
    <row r="63" spans="1:23" x14ac:dyDescent="0.3">
      <c r="A63" s="4"/>
      <c r="C63" t="s">
        <v>11</v>
      </c>
      <c r="D63" s="45" t="s">
        <v>67</v>
      </c>
      <c r="E63" s="45"/>
      <c r="F63" s="45"/>
      <c r="G63" s="45"/>
      <c r="H63" s="45"/>
      <c r="I63" s="45"/>
      <c r="J63" s="45"/>
      <c r="K63" s="45"/>
      <c r="L63" s="45"/>
      <c r="Q63" s="54" t="s">
        <v>73</v>
      </c>
      <c r="R63" s="54"/>
      <c r="S63" s="54" t="s">
        <v>74</v>
      </c>
      <c r="T63" s="32" t="s">
        <v>75</v>
      </c>
      <c r="U63" s="5"/>
    </row>
    <row r="64" spans="1:23" x14ac:dyDescent="0.3">
      <c r="A64" s="4"/>
      <c r="D64" s="47" t="s">
        <v>68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18">
        <f>P13+P15+P16+P17+P22</f>
        <v>1512.65</v>
      </c>
      <c r="Q64" s="54"/>
      <c r="R64" s="54"/>
      <c r="S64" s="54"/>
      <c r="T64" s="32" t="s">
        <v>76</v>
      </c>
      <c r="U64" s="5"/>
      <c r="W64" s="80"/>
    </row>
    <row r="65" spans="1:21" x14ac:dyDescent="0.3">
      <c r="A65" s="4"/>
      <c r="D65" s="47" t="s">
        <v>69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33">
        <v>300</v>
      </c>
      <c r="Q65" s="23"/>
      <c r="R65" s="23"/>
      <c r="S65" s="23"/>
      <c r="T65" s="23"/>
      <c r="U65" s="5"/>
    </row>
    <row r="66" spans="1:21" x14ac:dyDescent="0.3">
      <c r="A66" s="4"/>
      <c r="I66" s="48" t="s">
        <v>72</v>
      </c>
      <c r="J66" s="48"/>
      <c r="K66" s="48"/>
      <c r="L66" s="48"/>
      <c r="M66" s="48"/>
      <c r="N66" s="48"/>
      <c r="O66" s="18">
        <f>+O64+O65</f>
        <v>1812.65</v>
      </c>
      <c r="P66" s="34" t="s">
        <v>18</v>
      </c>
      <c r="Q66" s="49">
        <f>+O66</f>
        <v>1812.65</v>
      </c>
      <c r="R66" s="50"/>
      <c r="S66" s="35">
        <v>23.6</v>
      </c>
      <c r="T66" s="36">
        <f>Q66*0.236</f>
        <v>427.78539999999998</v>
      </c>
      <c r="U66" s="5"/>
    </row>
    <row r="67" spans="1:21" x14ac:dyDescent="0.3">
      <c r="A67" s="4"/>
      <c r="H67" s="37" t="s">
        <v>77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32.439750000000004</v>
      </c>
      <c r="U67" s="5"/>
    </row>
    <row r="68" spans="1:21" x14ac:dyDescent="0.3">
      <c r="A68" s="4"/>
      <c r="C68" t="s">
        <v>13</v>
      </c>
      <c r="D68" s="20" t="s">
        <v>70</v>
      </c>
      <c r="H68" s="37" t="s">
        <v>78</v>
      </c>
      <c r="O68" s="4"/>
      <c r="Q68" s="23"/>
      <c r="R68" s="23"/>
      <c r="S68" s="35">
        <v>5.5</v>
      </c>
      <c r="T68" s="36">
        <f>+Q69*S68/100</f>
        <v>118.94575</v>
      </c>
      <c r="U68" s="5"/>
    </row>
    <row r="69" spans="1:21" x14ac:dyDescent="0.3">
      <c r="A69" s="4"/>
      <c r="D69" s="20" t="s">
        <v>71</v>
      </c>
      <c r="H69" s="37" t="s">
        <v>80</v>
      </c>
      <c r="O69" s="39">
        <f>P13+P15+P16+P17+P18+P19+P21+P22+(O65)</f>
        <v>2162.65</v>
      </c>
      <c r="P69" s="34" t="s">
        <v>19</v>
      </c>
      <c r="Q69" s="49">
        <f>+O69</f>
        <v>2162.65</v>
      </c>
      <c r="R69" s="50"/>
      <c r="S69" s="35">
        <v>0.6</v>
      </c>
      <c r="T69" s="36">
        <f>+Q69*S69/100</f>
        <v>12.975899999999999</v>
      </c>
      <c r="U69" s="5"/>
    </row>
    <row r="70" spans="1:21" x14ac:dyDescent="0.3">
      <c r="A70" s="4"/>
      <c r="H70" s="37" t="s">
        <v>79</v>
      </c>
      <c r="O70" s="40"/>
      <c r="Q70" s="51"/>
      <c r="R70" s="51"/>
      <c r="S70" s="35">
        <v>0.2</v>
      </c>
      <c r="T70" s="36">
        <f>+Q69*S70/100</f>
        <v>4.3253000000000004</v>
      </c>
      <c r="U70" s="5"/>
    </row>
    <row r="71" spans="1:21" x14ac:dyDescent="0.3">
      <c r="A71" s="4"/>
      <c r="C71" t="s">
        <v>20</v>
      </c>
      <c r="D71" s="45" t="s">
        <v>81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18">
        <f>+P18</f>
        <v>150</v>
      </c>
      <c r="Q71" s="23"/>
      <c r="R71" s="23"/>
      <c r="S71" s="35">
        <v>12</v>
      </c>
      <c r="T71" s="36">
        <f>+O71*S71/100</f>
        <v>18</v>
      </c>
      <c r="U71" s="5"/>
    </row>
    <row r="72" spans="1:21" x14ac:dyDescent="0.3">
      <c r="A72" s="4"/>
      <c r="C72" t="s">
        <v>21</v>
      </c>
      <c r="D72" s="45" t="s">
        <v>82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18">
        <f>+P19</f>
        <v>200</v>
      </c>
      <c r="Q72" s="23"/>
      <c r="R72" s="23"/>
      <c r="S72" s="35">
        <v>23.6</v>
      </c>
      <c r="T72" s="36">
        <f>+O72*S72/100</f>
        <v>47.2</v>
      </c>
      <c r="U72" s="5"/>
    </row>
    <row r="73" spans="1:21" x14ac:dyDescent="0.3">
      <c r="A73" s="4"/>
      <c r="C73" t="s">
        <v>22</v>
      </c>
      <c r="D73" s="45" t="s">
        <v>83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18">
        <f>S36</f>
        <v>1862.65</v>
      </c>
      <c r="Q73" s="23"/>
      <c r="R73" s="46" t="s">
        <v>23</v>
      </c>
      <c r="S73" s="46"/>
      <c r="T73" s="41">
        <f>+T66+T67+T68+T69+T70+T71+T72</f>
        <v>661.6721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A1:D1"/>
    <mergeCell ref="E1:L1"/>
    <mergeCell ref="P1:T1"/>
    <mergeCell ref="A2:D2"/>
    <mergeCell ref="E2:L2"/>
    <mergeCell ref="P2:T2"/>
    <mergeCell ref="A3:D3"/>
    <mergeCell ref="E3:L3"/>
    <mergeCell ref="P3:T3"/>
    <mergeCell ref="A4:D4"/>
    <mergeCell ref="E4:L4"/>
    <mergeCell ref="Q4:T4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C18:O18"/>
    <mergeCell ref="P18:R18"/>
    <mergeCell ref="C19:O19"/>
    <mergeCell ref="P19:R19"/>
    <mergeCell ref="C20:O20"/>
    <mergeCell ref="P20:R20"/>
    <mergeCell ref="C21:O21"/>
    <mergeCell ref="P21:R21"/>
    <mergeCell ref="C22:O22"/>
    <mergeCell ref="P22:R22"/>
    <mergeCell ref="D26:N26"/>
    <mergeCell ref="P26:R26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D40:I40"/>
    <mergeCell ref="N40:O40"/>
    <mergeCell ref="D41:I41"/>
    <mergeCell ref="N41:O41"/>
    <mergeCell ref="D42:I42"/>
    <mergeCell ref="N42:O4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9:O49"/>
    <mergeCell ref="P49:R49"/>
    <mergeCell ref="I50:R50"/>
    <mergeCell ref="S50:T50"/>
    <mergeCell ref="G52:R52"/>
    <mergeCell ref="S52:T52"/>
    <mergeCell ref="G54:I54"/>
    <mergeCell ref="N54:O54"/>
    <mergeCell ref="D63:L63"/>
    <mergeCell ref="Q63:R64"/>
    <mergeCell ref="S63:S64"/>
    <mergeCell ref="D64:N64"/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Talavera Muñoa, Oier</cp:lastModifiedBy>
  <cp:lastPrinted>2025-03-11T07:39:09Z</cp:lastPrinted>
  <dcterms:created xsi:type="dcterms:W3CDTF">2025-03-04T10:11:25Z</dcterms:created>
  <dcterms:modified xsi:type="dcterms:W3CDTF">2025-03-26T08:26:32Z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