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3Erronka\Nominak\"/>
    </mc:Choice>
  </mc:AlternateContent>
  <xr:revisionPtr revIDLastSave="0" documentId="13_ncr:1_{49A4A8D4-A992-4A8D-B39D-6E94A8F5B915}" xr6:coauthVersionLast="47" xr6:coauthVersionMax="47" xr10:uidLastSave="{00000000-0000-0000-0000-000000000000}"/>
  <bookViews>
    <workbookView xWindow="-108" yWindow="-108" windowWidth="23256" windowHeight="12456" xr2:uid="{26F0538E-6B62-47F3-88A6-EBF291EB1297}"/>
  </bookViews>
  <sheets>
    <sheet name="Nomina 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O72" i="1" l="1"/>
  <c r="T72" i="1" s="1"/>
  <c r="O71" i="1"/>
  <c r="T71" i="1" s="1"/>
  <c r="O64" i="1"/>
  <c r="Q69" i="1"/>
  <c r="N43" i="1" l="1"/>
  <c r="O66" i="1"/>
  <c r="Q66" i="1" s="1"/>
  <c r="T70" i="1"/>
  <c r="T69" i="1"/>
  <c r="N42" i="1"/>
  <c r="N41" i="1"/>
  <c r="T68" i="1"/>
  <c r="T67" i="1"/>
  <c r="S36" i="1"/>
  <c r="N44" i="1"/>
  <c r="N40" i="1" l="1"/>
  <c r="P45" i="1" s="1"/>
  <c r="T66" i="1"/>
  <c r="T73" i="1" s="1"/>
  <c r="O73" i="1"/>
  <c r="P46" i="1" s="1"/>
  <c r="S50" i="1" l="1"/>
  <c r="S52" i="1" s="1"/>
</calcChain>
</file>

<file path=xl/sharedStrings.xml><?xml version="1.0" encoding="utf-8"?>
<sst xmlns="http://schemas.openxmlformats.org/spreadsheetml/2006/main" count="117" uniqueCount="99">
  <si>
    <t>Enpresa:</t>
  </si>
  <si>
    <t>Helbidea:</t>
  </si>
  <si>
    <t>Udalerria:</t>
  </si>
  <si>
    <t>IFK:</t>
  </si>
  <si>
    <t>Kotizazio Kontuaren Kodea:</t>
  </si>
  <si>
    <t>I.</t>
  </si>
  <si>
    <t>1.-</t>
  </si>
  <si>
    <t>....................</t>
  </si>
  <si>
    <t>2.-</t>
  </si>
  <si>
    <t>II.-</t>
  </si>
  <si>
    <t>1.</t>
  </si>
  <si>
    <t>%</t>
  </si>
  <si>
    <t>2.</t>
  </si>
  <si>
    <t>........................</t>
  </si>
  <si>
    <t>3.-</t>
  </si>
  <si>
    <t>4.-</t>
  </si>
  <si>
    <t>5.-</t>
  </si>
  <si>
    <t>BCCC</t>
  </si>
  <si>
    <t>BCCP</t>
  </si>
  <si>
    <t>3.</t>
  </si>
  <si>
    <t>4.</t>
  </si>
  <si>
    <t>5.</t>
  </si>
  <si>
    <t>Total</t>
  </si>
  <si>
    <t>SORTZAPENAK</t>
  </si>
  <si>
    <t>Langilea:</t>
  </si>
  <si>
    <t>NAN:</t>
  </si>
  <si>
    <t>GS zenbakia:</t>
  </si>
  <si>
    <t>Lanbide Taldea:</t>
  </si>
  <si>
    <t>Kotizazio Taldea:</t>
  </si>
  <si>
    <t>Likidazio Aldia:</t>
  </si>
  <si>
    <t>ko</t>
  </si>
  <si>
    <t>ren</t>
  </si>
  <si>
    <t>tik</t>
  </si>
  <si>
    <t>arte</t>
  </si>
  <si>
    <t>Egunak guztira:</t>
  </si>
  <si>
    <t>ZENBATEKOA</t>
  </si>
  <si>
    <t>GUZTIRA</t>
  </si>
  <si>
    <t>Oinarrizko Soldata................................................................................................</t>
  </si>
  <si>
    <t>Soldata Osagarriak:</t>
  </si>
  <si>
    <t>Gainerako aparteko orduak........................................................................................</t>
  </si>
  <si>
    <t>Gainontzeko orduak (lanaldi partzialeko kontratuetan)..................................................</t>
  </si>
  <si>
    <t>Ezinbesteko aparteko orduak.....................................................................................</t>
  </si>
  <si>
    <t>Aparteko haborokinak...............................................................................................</t>
  </si>
  <si>
    <t>Espeziean soldata....................................................................................................</t>
  </si>
  <si>
    <t>Kalte-ordainak edo ordejarriak:</t>
  </si>
  <si>
    <t>Gizarte Segurantzaren prestazioak eta kalte-ordainak:</t>
  </si>
  <si>
    <t>Lekualdatze, etete edo kaleratzeengatiko kalte-ordainak:</t>
  </si>
  <si>
    <t>Beste soldata osagarri batzuk:</t>
  </si>
  <si>
    <t>KENKARIAK</t>
  </si>
  <si>
    <t>Langileak Gizarte Segurantzako kotizazioei egindako ekarpenak eta baterako diru-bilketaren kontzeptuak:</t>
  </si>
  <si>
    <t>Kontingentzia arruntak…............................................</t>
  </si>
  <si>
    <t>Langabezia.................................................................</t>
  </si>
  <si>
    <t>Lanbide Heziketa…....................................................</t>
  </si>
  <si>
    <t>Ezinbesteko aparteko orduak.....................................</t>
  </si>
  <si>
    <t>Gainerako aparteko orduak........................................</t>
  </si>
  <si>
    <t>EKARPENAK GUZTIRA.............................................................................</t>
  </si>
  <si>
    <t>Pertsona Fisikoen Errentaren gaineko Zerga</t>
  </si>
  <si>
    <t>Aurrerakinak.........................................................................................................................</t>
  </si>
  <si>
    <t>Espezietan jasotako produktuen balioa….............................................................................</t>
  </si>
  <si>
    <t>Beste kenkari batzuk….........................................................................................................</t>
  </si>
  <si>
    <t>B.- KENDU BEHARREKOA GUZTIRA...................................................</t>
  </si>
  <si>
    <t>JASO BEHARREKO LIKIDOA, GUZTIRA (A-B)......................</t>
  </si>
  <si>
    <t>Enpresaren sinadura</t>
  </si>
  <si>
    <t>eta zigilua</t>
  </si>
  <si>
    <t>JASO DUT</t>
  </si>
  <si>
    <t>GIZARTE SEGURANTZAKO KOTIZAZIO-OINARRIAK ETA BATERAKO DIRU-BILKETAREN KONTZEPTUAK ETA PFEZaren ATXIKIPENARI LOTUTAKO OINARRIA ZEHAZTEA:</t>
  </si>
  <si>
    <t>Gertakari arruntengatiko kotizazio-oinarria:</t>
  </si>
  <si>
    <t>Kotizatu beharreko hileko ordainsaria.........................</t>
  </si>
  <si>
    <t>Aparteko ordainsarien hainbanaketa...........................</t>
  </si>
  <si>
    <t>Kotizazio-oinarria</t>
  </si>
  <si>
    <t>Konting. Profesionalak</t>
  </si>
  <si>
    <t>GUZTIRA...........................</t>
  </si>
  <si>
    <t>OINARRIA</t>
  </si>
  <si>
    <t>MOTA</t>
  </si>
  <si>
    <t>ENPRESAREN</t>
  </si>
  <si>
    <t>EKARPENA</t>
  </si>
  <si>
    <t>LI y LG (Enpresaren ekarpena)……………………………………..</t>
  </si>
  <si>
    <t>Langabezia……………………..</t>
  </si>
  <si>
    <t>Gizarte Bermerako Funtsa………..</t>
  </si>
  <si>
    <t>Lanbide Heziketa………....…...</t>
  </si>
  <si>
    <t>Ezinbesteko aparteko orduen kotizazio-oinarria...........</t>
  </si>
  <si>
    <t>Kotizazio-oinarria Gainerako Aparteko Orduak…..........</t>
  </si>
  <si>
    <t>PFEZaren atxikipenari lotutako oinarria.......................</t>
  </si>
  <si>
    <t>ean</t>
  </si>
  <si>
    <t>A.- SORTZAPENAK GUZTIRA............................................................................</t>
  </si>
  <si>
    <r>
      <t xml:space="preserve">Soldata Pertzepzioak </t>
    </r>
    <r>
      <rPr>
        <sz val="11"/>
        <color theme="1"/>
        <rFont val="Aptos Narrow"/>
        <family val="2"/>
        <scheme val="minor"/>
      </rPr>
      <t>(Kotizatu beharrekoak)</t>
    </r>
  </si>
  <si>
    <r>
      <t>Soldataz Kanpoko Pertzepzioak</t>
    </r>
    <r>
      <rPr>
        <sz val="11"/>
        <color theme="1"/>
        <rFont val="Aptos Narrow"/>
        <family val="2"/>
        <scheme val="minor"/>
      </rPr>
      <t xml:space="preserve"> (Kotizaziotik kanpo)</t>
    </r>
  </si>
  <si>
    <t>Buruntzaldea Kiroldegiak</t>
  </si>
  <si>
    <t>Sorabilla auzoa 231</t>
  </si>
  <si>
    <t>Andoain</t>
  </si>
  <si>
    <t>100</t>
  </si>
  <si>
    <t>Iraitz Guisado</t>
  </si>
  <si>
    <t>76928547K</t>
  </si>
  <si>
    <t>5826192</t>
  </si>
  <si>
    <t>martxo</t>
  </si>
  <si>
    <t>apirila</t>
  </si>
  <si>
    <t>Ing. Teknikoa</t>
  </si>
  <si>
    <t>Pizgarriak</t>
  </si>
  <si>
    <t>B847299173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</si>
</sst>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0"/>
      <name val="Courier New"/>
      <family val="3"/>
    </font>
    <font>
      <b/>
      <sz val="10"/>
      <name val="Courier New"/>
      <family val="3"/>
    </font>
    <font>
      <b/>
      <sz val="8"/>
      <name val="Arial"/>
      <family val="2"/>
    </font>
    <font>
      <b/>
      <u/>
      <sz val="14"/>
      <name val="Tahoma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Courier New"/>
      <family val="3"/>
    </font>
    <font>
      <sz val="8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i/>
      <sz val="8"/>
      <name val="Times New Roman"/>
      <family val="1"/>
    </font>
    <font>
      <b/>
      <sz val="12"/>
      <name val="Tahoma"/>
      <family val="2"/>
    </font>
    <font>
      <i/>
      <sz val="10"/>
      <name val="Times New Roman"/>
      <family val="1"/>
    </font>
    <font>
      <b/>
      <sz val="8"/>
      <name val="Arial Narrow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ptos Narrow"/>
      <family val="2"/>
      <scheme val="minor"/>
    </font>
    <font>
      <sz val="11"/>
      <color theme="1"/>
      <name val="Courier New"/>
      <family val="3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4" fontId="1" fillId="0" borderId="3" xfId="0" applyNumberFormat="1" applyFont="1" applyBorder="1" applyAlignment="1">
      <alignment horizontal="center"/>
    </xf>
    <xf numFmtId="0" fontId="4" fillId="2" borderId="2" xfId="0" applyFont="1" applyFill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7" fillId="0" borderId="0" xfId="0" applyFont="1"/>
    <xf numFmtId="4" fontId="1" fillId="0" borderId="7" xfId="0" applyNumberFormat="1" applyFont="1" applyBorder="1"/>
    <xf numFmtId="4" fontId="1" fillId="0" borderId="0" xfId="0" applyNumberFormat="1" applyFont="1"/>
    <xf numFmtId="0" fontId="5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9" fillId="0" borderId="0" xfId="0" applyFont="1"/>
    <xf numFmtId="4" fontId="10" fillId="0" borderId="7" xfId="0" applyNumberFormat="1" applyFont="1" applyBorder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2" xfId="0" applyFont="1" applyBorder="1"/>
    <xf numFmtId="0" fontId="8" fillId="0" borderId="2" xfId="0" applyFont="1" applyBorder="1"/>
    <xf numFmtId="0" fontId="18" fillId="2" borderId="0" xfId="0" applyFont="1" applyFill="1" applyAlignment="1">
      <alignment horizontal="center"/>
    </xf>
    <xf numFmtId="4" fontId="1" fillId="0" borderId="3" xfId="0" applyNumberFormat="1" applyFont="1" applyBorder="1"/>
    <xf numFmtId="0" fontId="18" fillId="0" borderId="0" xfId="0" applyFont="1"/>
    <xf numFmtId="0" fontId="18" fillId="2" borderId="0" xfId="0" applyFont="1" applyFill="1"/>
    <xf numFmtId="4" fontId="1" fillId="2" borderId="7" xfId="0" applyNumberFormat="1" applyFont="1" applyFill="1" applyBorder="1"/>
    <xf numFmtId="0" fontId="5" fillId="0" borderId="5" xfId="0" applyFont="1" applyBorder="1"/>
    <xf numFmtId="0" fontId="8" fillId="2" borderId="0" xfId="0" applyFont="1" applyFill="1" applyAlignment="1">
      <alignment horizontal="center"/>
    </xf>
    <xf numFmtId="4" fontId="1" fillId="0" borderId="8" xfId="0" applyNumberFormat="1" applyFont="1" applyBorder="1"/>
    <xf numFmtId="4" fontId="1" fillId="0" borderId="5" xfId="0" applyNumberFormat="1" applyFont="1" applyBorder="1"/>
    <xf numFmtId="4" fontId="0" fillId="2" borderId="0" xfId="0" applyNumberFormat="1" applyFill="1"/>
    <xf numFmtId="0" fontId="21" fillId="0" borderId="3" xfId="0" applyFont="1" applyBorder="1"/>
    <xf numFmtId="0" fontId="2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3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2" fillId="0" borderId="3" xfId="0" applyFont="1" applyBorder="1"/>
    <xf numFmtId="0" fontId="0" fillId="0" borderId="5" xfId="0" applyBorder="1"/>
    <xf numFmtId="0" fontId="0" fillId="0" borderId="0" xfId="0"/>
    <xf numFmtId="49" fontId="1" fillId="0" borderId="3" xfId="0" applyNumberFormat="1" applyFont="1" applyBorder="1"/>
    <xf numFmtId="49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4" fontId="1" fillId="0" borderId="7" xfId="0" applyNumberFormat="1" applyFont="1" applyBorder="1"/>
    <xf numFmtId="0" fontId="1" fillId="0" borderId="7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3" fillId="0" borderId="1" xfId="0" applyFont="1" applyBorder="1"/>
    <xf numFmtId="4" fontId="1" fillId="0" borderId="0" xfId="0" applyNumberFormat="1" applyFont="1"/>
    <xf numFmtId="0" fontId="1" fillId="0" borderId="7" xfId="0" applyFont="1" applyBorder="1"/>
    <xf numFmtId="0" fontId="22" fillId="0" borderId="0" xfId="0" applyFont="1"/>
    <xf numFmtId="4" fontId="2" fillId="0" borderId="7" xfId="0" applyNumberFormat="1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2" fillId="0" borderId="7" xfId="0" applyFont="1" applyBorder="1"/>
    <xf numFmtId="0" fontId="15" fillId="0" borderId="0" xfId="0" applyFont="1"/>
    <xf numFmtId="0" fontId="15" fillId="0" borderId="10" xfId="0" applyFont="1" applyBorder="1"/>
    <xf numFmtId="4" fontId="15" fillId="3" borderId="11" xfId="0" applyNumberFormat="1" applyFont="1" applyFill="1" applyBorder="1"/>
    <xf numFmtId="4" fontId="15" fillId="3" borderId="12" xfId="0" applyNumberFormat="1" applyFont="1" applyFill="1" applyBorder="1"/>
    <xf numFmtId="0" fontId="18" fillId="2" borderId="0" xfId="0" applyFont="1" applyFill="1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/>
    </xf>
    <xf numFmtId="4" fontId="8" fillId="2" borderId="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2408-E41E-4387-A748-D2789BCCD239}">
  <sheetPr>
    <pageSetUpPr fitToPage="1"/>
  </sheetPr>
  <dimension ref="A1:W74"/>
  <sheetViews>
    <sheetView tabSelected="1" zoomScale="70" zoomScaleNormal="70" workbookViewId="0">
      <selection activeCell="V8" sqref="V8"/>
    </sheetView>
  </sheetViews>
  <sheetFormatPr baseColWidth="10" defaultRowHeight="14.4" x14ac:dyDescent="0.3"/>
  <cols>
    <col min="1" max="1" width="0.6640625" customWidth="1"/>
    <col min="2" max="2" width="3.88671875" customWidth="1"/>
    <col min="3" max="3" width="2.33203125" customWidth="1"/>
    <col min="4" max="4" width="17.77734375" customWidth="1"/>
    <col min="5" max="5" width="6.44140625" customWidth="1"/>
    <col min="6" max="6" width="7.88671875" customWidth="1"/>
    <col min="7" max="7" width="3.6640625" customWidth="1"/>
    <col min="8" max="8" width="9.5546875" customWidth="1"/>
    <col min="9" max="9" width="7.88671875" customWidth="1"/>
    <col min="10" max="10" width="1" customWidth="1"/>
    <col min="11" max="11" width="7.44140625" customWidth="1"/>
    <col min="12" max="12" width="4.5546875" customWidth="1"/>
    <col min="13" max="13" width="9.88671875" customWidth="1"/>
    <col min="14" max="14" width="3.109375" customWidth="1"/>
    <col min="15" max="15" width="14.77734375" customWidth="1"/>
    <col min="16" max="16" width="4.5546875" customWidth="1"/>
    <col min="17" max="17" width="5" customWidth="1"/>
    <col min="18" max="19" width="9.44140625" customWidth="1"/>
    <col min="20" max="20" width="10.44140625" customWidth="1"/>
    <col min="21" max="21" width="1.33203125" customWidth="1"/>
  </cols>
  <sheetData>
    <row r="1" spans="1:21" x14ac:dyDescent="0.3">
      <c r="A1" s="46" t="s">
        <v>0</v>
      </c>
      <c r="B1" s="47"/>
      <c r="C1" s="47"/>
      <c r="D1" s="47"/>
      <c r="E1" s="48" t="s">
        <v>87</v>
      </c>
      <c r="F1" s="48"/>
      <c r="G1" s="48"/>
      <c r="H1" s="48"/>
      <c r="I1" s="48"/>
      <c r="J1" s="48"/>
      <c r="K1" s="48"/>
      <c r="L1" s="48"/>
      <c r="M1" s="3"/>
      <c r="O1" s="1" t="s">
        <v>24</v>
      </c>
      <c r="P1" s="49" t="s">
        <v>91</v>
      </c>
      <c r="Q1" s="49"/>
      <c r="R1" s="49"/>
      <c r="S1" s="49"/>
      <c r="T1" s="49"/>
      <c r="U1" s="3"/>
    </row>
    <row r="2" spans="1:21" x14ac:dyDescent="0.3">
      <c r="A2" s="50" t="s">
        <v>1</v>
      </c>
      <c r="B2" s="51"/>
      <c r="C2" s="51"/>
      <c r="D2" s="51"/>
      <c r="E2" s="48" t="s">
        <v>88</v>
      </c>
      <c r="F2" s="48"/>
      <c r="G2" s="48"/>
      <c r="H2" s="48"/>
      <c r="I2" s="48"/>
      <c r="J2" s="48"/>
      <c r="K2" s="48"/>
      <c r="L2" s="48"/>
      <c r="M2" s="5"/>
      <c r="O2" s="4" t="s">
        <v>25</v>
      </c>
      <c r="P2" s="52" t="s">
        <v>92</v>
      </c>
      <c r="Q2" s="52"/>
      <c r="R2" s="52"/>
      <c r="S2" s="52"/>
      <c r="T2" s="52"/>
      <c r="U2" s="5"/>
    </row>
    <row r="3" spans="1:21" x14ac:dyDescent="0.3">
      <c r="A3" s="50" t="s">
        <v>2</v>
      </c>
      <c r="B3" s="51"/>
      <c r="C3" s="51"/>
      <c r="D3" s="51"/>
      <c r="E3" s="48" t="s">
        <v>89</v>
      </c>
      <c r="F3" s="48"/>
      <c r="G3" s="48"/>
      <c r="H3" s="48"/>
      <c r="I3" s="48"/>
      <c r="J3" s="48"/>
      <c r="K3" s="48"/>
      <c r="L3" s="48"/>
      <c r="M3" s="5"/>
      <c r="O3" s="4" t="s">
        <v>26</v>
      </c>
      <c r="P3" s="53" t="s">
        <v>93</v>
      </c>
      <c r="Q3" s="52"/>
      <c r="R3" s="52"/>
      <c r="S3" s="52"/>
      <c r="T3" s="52"/>
      <c r="U3" s="5"/>
    </row>
    <row r="4" spans="1:21" x14ac:dyDescent="0.3">
      <c r="A4" s="50" t="s">
        <v>3</v>
      </c>
      <c r="B4" s="51"/>
      <c r="C4" s="51"/>
      <c r="D4" s="51"/>
      <c r="E4" s="48" t="s">
        <v>98</v>
      </c>
      <c r="F4" s="48"/>
      <c r="G4" s="48"/>
      <c r="H4" s="48"/>
      <c r="I4" s="48"/>
      <c r="J4" s="48"/>
      <c r="K4" s="48"/>
      <c r="L4" s="48"/>
      <c r="M4" s="5"/>
      <c r="O4" s="4" t="s">
        <v>27</v>
      </c>
      <c r="P4" s="6"/>
      <c r="Q4" s="54" t="s">
        <v>96</v>
      </c>
      <c r="R4" s="54"/>
      <c r="S4" s="54"/>
      <c r="T4" s="54"/>
      <c r="U4" s="5"/>
    </row>
    <row r="5" spans="1:21" x14ac:dyDescent="0.3">
      <c r="A5" s="50" t="s">
        <v>4</v>
      </c>
      <c r="B5" s="51"/>
      <c r="C5" s="51"/>
      <c r="D5" s="51"/>
      <c r="E5" s="52" t="s">
        <v>90</v>
      </c>
      <c r="F5" s="52"/>
      <c r="G5" s="52"/>
      <c r="H5" s="52"/>
      <c r="I5" s="52"/>
      <c r="J5" s="52"/>
      <c r="K5" s="52"/>
      <c r="L5" s="52"/>
      <c r="M5" s="5"/>
      <c r="O5" s="4" t="s">
        <v>28</v>
      </c>
      <c r="P5" s="56">
        <v>2</v>
      </c>
      <c r="Q5" s="57"/>
      <c r="R5" s="57"/>
      <c r="S5" s="57"/>
      <c r="T5" s="57"/>
      <c r="U5" s="5"/>
    </row>
    <row r="6" spans="1:21" x14ac:dyDescent="0.3">
      <c r="A6" s="58"/>
      <c r="B6" s="59"/>
      <c r="C6" s="59"/>
      <c r="D6" s="59"/>
      <c r="E6" s="11"/>
      <c r="F6" s="11"/>
      <c r="G6" s="11"/>
      <c r="H6" s="11"/>
      <c r="I6" s="11"/>
      <c r="J6" s="11"/>
      <c r="K6" s="11"/>
      <c r="L6" s="11"/>
      <c r="M6" s="12"/>
      <c r="O6" s="9"/>
      <c r="P6" s="11"/>
      <c r="Q6" s="11"/>
      <c r="R6" s="11"/>
      <c r="S6" s="11"/>
      <c r="T6" s="11"/>
      <c r="U6" s="12"/>
    </row>
    <row r="8" spans="1:21" x14ac:dyDescent="0.3">
      <c r="A8" s="60" t="s">
        <v>29</v>
      </c>
      <c r="B8" s="47"/>
      <c r="C8" s="47"/>
      <c r="D8" s="47"/>
      <c r="E8" s="47"/>
      <c r="F8" s="7">
        <v>2025</v>
      </c>
      <c r="G8" s="43" t="s">
        <v>30</v>
      </c>
      <c r="H8" s="13" t="s">
        <v>94</v>
      </c>
      <c r="I8" s="43" t="s">
        <v>31</v>
      </c>
      <c r="J8" s="43"/>
      <c r="K8" s="7">
        <v>17</v>
      </c>
      <c r="L8" s="43" t="s">
        <v>32</v>
      </c>
      <c r="M8" s="42" t="s">
        <v>95</v>
      </c>
      <c r="N8" s="2" t="s">
        <v>31</v>
      </c>
      <c r="O8" s="13">
        <v>11</v>
      </c>
      <c r="P8" s="2" t="s">
        <v>33</v>
      </c>
      <c r="Q8" s="44"/>
      <c r="R8" s="2" t="s">
        <v>34</v>
      </c>
      <c r="S8" s="2"/>
      <c r="T8" s="7">
        <v>26</v>
      </c>
      <c r="U8" s="3"/>
    </row>
    <row r="9" spans="1:21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1" spans="1:21" ht="17.399999999999999" x14ac:dyDescent="0.3">
      <c r="A11" s="1"/>
      <c r="B11" s="14" t="s">
        <v>5</v>
      </c>
      <c r="C11" s="14" t="s">
        <v>23</v>
      </c>
      <c r="D11" s="14"/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15" t="s">
        <v>35</v>
      </c>
      <c r="Q11" s="2"/>
      <c r="R11" s="2"/>
      <c r="S11" s="2"/>
      <c r="T11" s="16" t="s">
        <v>36</v>
      </c>
      <c r="U11" s="3"/>
    </row>
    <row r="12" spans="1:21" ht="15.6" x14ac:dyDescent="0.3">
      <c r="A12" s="4"/>
      <c r="B12" s="17" t="s">
        <v>6</v>
      </c>
      <c r="C12" s="17" t="s">
        <v>85</v>
      </c>
      <c r="U12" s="5"/>
    </row>
    <row r="13" spans="1:21" x14ac:dyDescent="0.3">
      <c r="A13" s="4"/>
      <c r="C13" s="51" t="s">
        <v>37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5">
        <v>1304.0899999999999</v>
      </c>
      <c r="Q13" s="55"/>
      <c r="R13" s="55"/>
      <c r="U13" s="5"/>
    </row>
    <row r="14" spans="1:21" x14ac:dyDescent="0.3">
      <c r="A14" s="4"/>
      <c r="C14" t="s">
        <v>38</v>
      </c>
      <c r="P14" s="61"/>
      <c r="Q14" s="61"/>
      <c r="R14" s="61"/>
      <c r="U14" s="5"/>
    </row>
    <row r="15" spans="1:21" x14ac:dyDescent="0.3">
      <c r="A15" s="4"/>
      <c r="D15" s="62" t="s">
        <v>97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t="s">
        <v>7</v>
      </c>
      <c r="P15" s="55">
        <v>130</v>
      </c>
      <c r="Q15" s="55"/>
      <c r="R15" s="55"/>
      <c r="U15" s="5"/>
    </row>
    <row r="16" spans="1:21" x14ac:dyDescent="0.3">
      <c r="A16" s="4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t="s">
        <v>7</v>
      </c>
      <c r="P16" s="55"/>
      <c r="Q16" s="55"/>
      <c r="R16" s="55"/>
      <c r="U16" s="5"/>
    </row>
    <row r="17" spans="1:21" x14ac:dyDescent="0.3">
      <c r="A17" s="4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t="s">
        <v>7</v>
      </c>
      <c r="P17" s="55"/>
      <c r="Q17" s="55"/>
      <c r="R17" s="55"/>
      <c r="U17" s="5"/>
    </row>
    <row r="18" spans="1:21" x14ac:dyDescent="0.3">
      <c r="A18" s="4"/>
      <c r="C18" s="51" t="s">
        <v>41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5">
        <v>87</v>
      </c>
      <c r="Q18" s="55"/>
      <c r="R18" s="55"/>
      <c r="U18" s="5"/>
    </row>
    <row r="19" spans="1:21" x14ac:dyDescent="0.3">
      <c r="A19" s="4"/>
      <c r="C19" s="51" t="s">
        <v>39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5">
        <v>62</v>
      </c>
      <c r="Q19" s="55"/>
      <c r="R19" s="55"/>
      <c r="U19" s="5"/>
    </row>
    <row r="20" spans="1:21" x14ac:dyDescent="0.3">
      <c r="A20" s="4"/>
      <c r="C20" s="63" t="s">
        <v>40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5">
        <v>90</v>
      </c>
      <c r="Q20" s="55"/>
      <c r="R20" s="55"/>
      <c r="U20" s="5"/>
    </row>
    <row r="21" spans="1:21" x14ac:dyDescent="0.3">
      <c r="A21" s="4"/>
      <c r="C21" s="51" t="s">
        <v>42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5"/>
      <c r="Q21" s="55"/>
      <c r="R21" s="55"/>
      <c r="U21" s="5"/>
    </row>
    <row r="22" spans="1:21" x14ac:dyDescent="0.3">
      <c r="A22" s="4"/>
      <c r="C22" s="51" t="s">
        <v>43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5"/>
      <c r="Q22" s="55"/>
      <c r="R22" s="55"/>
      <c r="U22" s="5"/>
    </row>
    <row r="23" spans="1:21" x14ac:dyDescent="0.3">
      <c r="A23" s="4"/>
      <c r="U23" s="5"/>
    </row>
    <row r="24" spans="1:21" ht="15.6" x14ac:dyDescent="0.3">
      <c r="A24" s="4"/>
      <c r="B24" s="17" t="s">
        <v>8</v>
      </c>
      <c r="C24" s="17" t="s">
        <v>86</v>
      </c>
      <c r="U24" s="5"/>
    </row>
    <row r="25" spans="1:21" x14ac:dyDescent="0.3">
      <c r="A25" s="4"/>
      <c r="C25" t="s">
        <v>44</v>
      </c>
      <c r="U25" s="5"/>
    </row>
    <row r="26" spans="1:21" x14ac:dyDescent="0.3">
      <c r="A26" s="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t="s">
        <v>7</v>
      </c>
      <c r="P26" s="55"/>
      <c r="Q26" s="55"/>
      <c r="R26" s="55"/>
      <c r="U26" s="5"/>
    </row>
    <row r="27" spans="1:21" x14ac:dyDescent="0.3">
      <c r="A27" s="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t="s">
        <v>7</v>
      </c>
      <c r="P27" s="55"/>
      <c r="Q27" s="55"/>
      <c r="R27" s="55"/>
      <c r="U27" s="5"/>
    </row>
    <row r="28" spans="1:21" x14ac:dyDescent="0.3">
      <c r="A28" s="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t="s">
        <v>7</v>
      </c>
      <c r="P28" s="55"/>
      <c r="Q28" s="55"/>
      <c r="R28" s="55"/>
      <c r="U28" s="5"/>
    </row>
    <row r="29" spans="1:21" x14ac:dyDescent="0.3">
      <c r="A29" s="4"/>
      <c r="C29" t="s">
        <v>45</v>
      </c>
      <c r="U29" s="5"/>
    </row>
    <row r="30" spans="1:21" x14ac:dyDescent="0.3">
      <c r="A30" s="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t="s">
        <v>7</v>
      </c>
      <c r="P30" s="55"/>
      <c r="Q30" s="55"/>
      <c r="R30" s="55"/>
      <c r="U30" s="5"/>
    </row>
    <row r="31" spans="1:21" x14ac:dyDescent="0.3">
      <c r="A31" s="4"/>
      <c r="C31" t="s">
        <v>46</v>
      </c>
      <c r="P31" s="19"/>
      <c r="Q31" s="19"/>
      <c r="R31" s="19"/>
      <c r="U31" s="5"/>
    </row>
    <row r="32" spans="1:21" x14ac:dyDescent="0.3">
      <c r="A32" s="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t="s">
        <v>7</v>
      </c>
      <c r="P32" s="55"/>
      <c r="Q32" s="55"/>
      <c r="R32" s="55"/>
      <c r="U32" s="5"/>
    </row>
    <row r="33" spans="1:23" x14ac:dyDescent="0.3">
      <c r="A33" s="4"/>
      <c r="C33" t="s">
        <v>47</v>
      </c>
      <c r="P33" s="19"/>
      <c r="Q33" s="19"/>
      <c r="R33" s="19"/>
      <c r="U33" s="5"/>
    </row>
    <row r="34" spans="1:23" x14ac:dyDescent="0.3">
      <c r="A34" s="4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t="s">
        <v>7</v>
      </c>
      <c r="P34" s="55"/>
      <c r="Q34" s="55"/>
      <c r="R34" s="55"/>
      <c r="U34" s="5"/>
    </row>
    <row r="35" spans="1:23" x14ac:dyDescent="0.3">
      <c r="A35" s="4"/>
      <c r="U35" s="5"/>
    </row>
    <row r="36" spans="1:23" x14ac:dyDescent="0.3">
      <c r="A36" s="4"/>
      <c r="I36" s="65" t="s">
        <v>84</v>
      </c>
      <c r="J36" s="65"/>
      <c r="K36" s="65"/>
      <c r="L36" s="65"/>
      <c r="M36" s="65"/>
      <c r="N36" s="65"/>
      <c r="O36" s="65"/>
      <c r="P36" s="65"/>
      <c r="Q36" s="65"/>
      <c r="R36" s="65"/>
      <c r="S36" s="64">
        <f>P13+P15+P16+P17+P18+P19+P20+P21+P22+P26+P27+P28+P30+P32+P34</f>
        <v>1673.09</v>
      </c>
      <c r="T36" s="64"/>
      <c r="U36" s="5"/>
    </row>
    <row r="37" spans="1:23" x14ac:dyDescent="0.3">
      <c r="A37" s="4"/>
      <c r="U37" s="5"/>
    </row>
    <row r="38" spans="1:23" ht="17.399999999999999" x14ac:dyDescent="0.3">
      <c r="A38" s="4"/>
      <c r="B38" s="22" t="s">
        <v>9</v>
      </c>
      <c r="C38" s="22" t="s">
        <v>48</v>
      </c>
      <c r="D38" s="22"/>
      <c r="E38" s="22"/>
      <c r="F38" s="23"/>
      <c r="G38" s="23"/>
      <c r="U38" s="5"/>
    </row>
    <row r="39" spans="1:23" x14ac:dyDescent="0.3">
      <c r="A39" s="4"/>
      <c r="C39" t="s">
        <v>10</v>
      </c>
      <c r="D39" s="24" t="s">
        <v>49</v>
      </c>
      <c r="E39" s="24"/>
      <c r="F39" s="20"/>
      <c r="G39" s="20"/>
      <c r="H39" s="20"/>
      <c r="I39" s="20"/>
      <c r="J39" s="20"/>
      <c r="U39" s="5"/>
    </row>
    <row r="40" spans="1:23" x14ac:dyDescent="0.3">
      <c r="A40" s="4"/>
      <c r="D40" s="66" t="s">
        <v>50</v>
      </c>
      <c r="E40" s="67"/>
      <c r="F40" s="67"/>
      <c r="G40" s="67"/>
      <c r="H40" s="67"/>
      <c r="I40" s="67"/>
      <c r="J40" s="20"/>
      <c r="K40" s="25">
        <v>4.7</v>
      </c>
      <c r="L40" t="s">
        <v>11</v>
      </c>
      <c r="N40" s="55">
        <f>+Q66*0.047</f>
        <v>78.68222999999999</v>
      </c>
      <c r="O40" s="55"/>
      <c r="V40" s="4"/>
    </row>
    <row r="41" spans="1:23" x14ac:dyDescent="0.3">
      <c r="A41" s="4"/>
      <c r="D41" s="66" t="s">
        <v>51</v>
      </c>
      <c r="E41" s="67"/>
      <c r="F41" s="67"/>
      <c r="G41" s="67"/>
      <c r="H41" s="67"/>
      <c r="I41" s="67"/>
      <c r="J41" s="20"/>
      <c r="K41" s="25">
        <v>1.55</v>
      </c>
      <c r="L41" t="s">
        <v>11</v>
      </c>
      <c r="N41" s="55">
        <f>Q69*0.0155</f>
        <v>28.257894999999998</v>
      </c>
      <c r="O41" s="55"/>
      <c r="U41" s="5"/>
    </row>
    <row r="42" spans="1:23" x14ac:dyDescent="0.3">
      <c r="A42" s="4"/>
      <c r="D42" s="66" t="s">
        <v>52</v>
      </c>
      <c r="E42" s="67"/>
      <c r="F42" s="67"/>
      <c r="G42" s="67"/>
      <c r="H42" s="67"/>
      <c r="I42" s="67"/>
      <c r="J42" s="20"/>
      <c r="K42" s="25">
        <v>0.1</v>
      </c>
      <c r="L42" t="s">
        <v>11</v>
      </c>
      <c r="N42" s="55">
        <f>Q69*0.001</f>
        <v>1.8230899999999999</v>
      </c>
      <c r="O42" s="55"/>
      <c r="U42" s="5"/>
    </row>
    <row r="43" spans="1:23" x14ac:dyDescent="0.3">
      <c r="A43" s="4"/>
      <c r="D43" s="66" t="s">
        <v>53</v>
      </c>
      <c r="E43" s="67"/>
      <c r="F43" s="67"/>
      <c r="G43" s="67"/>
      <c r="H43" s="67"/>
      <c r="I43" s="67"/>
      <c r="J43" s="20"/>
      <c r="K43" s="25">
        <v>2</v>
      </c>
      <c r="L43" t="s">
        <v>11</v>
      </c>
      <c r="N43" s="55">
        <f>O71*0.02</f>
        <v>1.74</v>
      </c>
      <c r="O43" s="55"/>
      <c r="U43" s="5"/>
    </row>
    <row r="44" spans="1:23" x14ac:dyDescent="0.3">
      <c r="A44" s="4"/>
      <c r="D44" s="66" t="s">
        <v>54</v>
      </c>
      <c r="E44" s="67"/>
      <c r="F44" s="67"/>
      <c r="G44" s="67"/>
      <c r="H44" s="67"/>
      <c r="I44" s="67"/>
      <c r="J44" s="20"/>
      <c r="K44" s="25">
        <v>4.7</v>
      </c>
      <c r="L44" t="s">
        <v>11</v>
      </c>
      <c r="N44" s="55">
        <f>O72*0.047</f>
        <v>2.9140000000000001</v>
      </c>
      <c r="O44" s="55"/>
      <c r="U44" s="5"/>
    </row>
    <row r="45" spans="1:23" x14ac:dyDescent="0.3">
      <c r="A45" s="4"/>
      <c r="D45" s="26"/>
      <c r="E45" s="66" t="s">
        <v>55</v>
      </c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55">
        <f>N40+N41+N42+N43+N44</f>
        <v>113.41721499999998</v>
      </c>
      <c r="Q45" s="55"/>
      <c r="R45" s="55"/>
      <c r="U45" s="5"/>
    </row>
    <row r="46" spans="1:23" x14ac:dyDescent="0.3">
      <c r="A46" s="4"/>
      <c r="C46" t="s">
        <v>12</v>
      </c>
      <c r="D46" s="68" t="s">
        <v>56</v>
      </c>
      <c r="E46" s="69"/>
      <c r="F46" s="69"/>
      <c r="G46" s="69"/>
      <c r="H46" s="69"/>
      <c r="I46" s="69"/>
      <c r="J46" s="27"/>
      <c r="K46" s="25">
        <v>8</v>
      </c>
      <c r="L46" t="s">
        <v>11</v>
      </c>
      <c r="M46" s="51" t="s">
        <v>13</v>
      </c>
      <c r="N46" s="51"/>
      <c r="O46" s="51"/>
      <c r="P46" s="55">
        <f>O73*K46/100</f>
        <v>133.84719999999999</v>
      </c>
      <c r="Q46" s="55"/>
      <c r="R46" s="55"/>
      <c r="U46" s="5"/>
      <c r="W46" s="45"/>
    </row>
    <row r="47" spans="1:23" x14ac:dyDescent="0.3">
      <c r="A47" s="4"/>
      <c r="C47" t="s">
        <v>14</v>
      </c>
      <c r="D47" s="66" t="s">
        <v>57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55"/>
      <c r="Q47" s="55"/>
      <c r="R47" s="55"/>
      <c r="U47" s="5"/>
    </row>
    <row r="48" spans="1:23" x14ac:dyDescent="0.3">
      <c r="A48" s="4"/>
      <c r="C48" t="s">
        <v>15</v>
      </c>
      <c r="D48" s="66" t="s">
        <v>58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55"/>
      <c r="Q48" s="55"/>
      <c r="R48" s="55"/>
      <c r="U48" s="5"/>
    </row>
    <row r="49" spans="1:21" x14ac:dyDescent="0.3">
      <c r="A49" s="4"/>
      <c r="C49" t="s">
        <v>16</v>
      </c>
      <c r="D49" s="66" t="s">
        <v>59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55"/>
      <c r="Q49" s="55"/>
      <c r="R49" s="55"/>
      <c r="U49" s="5"/>
    </row>
    <row r="50" spans="1:21" x14ac:dyDescent="0.3">
      <c r="A50" s="4"/>
      <c r="I50" s="65" t="s">
        <v>60</v>
      </c>
      <c r="J50" s="65"/>
      <c r="K50" s="65"/>
      <c r="L50" s="65"/>
      <c r="M50" s="65"/>
      <c r="N50" s="65"/>
      <c r="O50" s="65"/>
      <c r="P50" s="65"/>
      <c r="Q50" s="65"/>
      <c r="R50" s="65"/>
      <c r="S50" s="64">
        <f>P45+P46+P47+P48+P49</f>
        <v>247.26441499999999</v>
      </c>
      <c r="T50" s="70"/>
      <c r="U50" s="5"/>
    </row>
    <row r="51" spans="1:21" ht="15" thickBot="1" x14ac:dyDescent="0.35">
      <c r="A51" s="4"/>
      <c r="U51" s="5"/>
    </row>
    <row r="52" spans="1:21" ht="16.2" thickBot="1" x14ac:dyDescent="0.35">
      <c r="A52" s="4"/>
      <c r="D52" s="28" t="s">
        <v>62</v>
      </c>
      <c r="G52" s="71" t="s">
        <v>61</v>
      </c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  <c r="S52" s="73">
        <f>S36-S50</f>
        <v>1425.825585</v>
      </c>
      <c r="T52" s="74"/>
      <c r="U52" s="5"/>
    </row>
    <row r="53" spans="1:21" x14ac:dyDescent="0.3">
      <c r="A53" s="4"/>
      <c r="D53" s="28" t="s">
        <v>63</v>
      </c>
      <c r="I53" s="19"/>
      <c r="J53" s="19"/>
      <c r="U53" s="5"/>
    </row>
    <row r="54" spans="1:21" x14ac:dyDescent="0.3">
      <c r="A54" s="4"/>
      <c r="G54" s="62"/>
      <c r="H54" s="62"/>
      <c r="I54" s="62"/>
      <c r="J54" s="6"/>
      <c r="K54" s="8"/>
      <c r="L54" t="s">
        <v>30</v>
      </c>
      <c r="M54" s="10"/>
      <c r="N54" s="56"/>
      <c r="O54" s="56"/>
      <c r="P54" t="s">
        <v>31</v>
      </c>
      <c r="R54" t="s">
        <v>83</v>
      </c>
      <c r="U54" s="5"/>
    </row>
    <row r="55" spans="1:21" x14ac:dyDescent="0.3">
      <c r="A55" s="4"/>
      <c r="U55" s="5"/>
    </row>
    <row r="56" spans="1:21" x14ac:dyDescent="0.3">
      <c r="A56" s="4"/>
      <c r="O56" s="29" t="s">
        <v>64</v>
      </c>
      <c r="U56" s="5"/>
    </row>
    <row r="57" spans="1:21" x14ac:dyDescent="0.3">
      <c r="A57" s="4"/>
      <c r="U57" s="5"/>
    </row>
    <row r="58" spans="1:21" x14ac:dyDescent="0.3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61" spans="1:21" x14ac:dyDescent="0.3">
      <c r="A61" s="1"/>
      <c r="B61" s="30" t="s">
        <v>65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</row>
    <row r="62" spans="1:21" x14ac:dyDescent="0.3">
      <c r="A62" s="4"/>
      <c r="U62" s="5"/>
    </row>
    <row r="63" spans="1:21" x14ac:dyDescent="0.3">
      <c r="A63" s="4"/>
      <c r="C63" t="s">
        <v>10</v>
      </c>
      <c r="D63" s="51" t="s">
        <v>66</v>
      </c>
      <c r="E63" s="51"/>
      <c r="F63" s="51"/>
      <c r="G63" s="51"/>
      <c r="H63" s="51"/>
      <c r="I63" s="51"/>
      <c r="J63" s="51"/>
      <c r="K63" s="51"/>
      <c r="L63" s="51"/>
      <c r="Q63" s="75" t="s">
        <v>72</v>
      </c>
      <c r="R63" s="75"/>
      <c r="S63" s="75" t="s">
        <v>73</v>
      </c>
      <c r="T63" s="32" t="s">
        <v>74</v>
      </c>
      <c r="U63" s="5"/>
    </row>
    <row r="64" spans="1:21" x14ac:dyDescent="0.3">
      <c r="A64" s="4"/>
      <c r="D64" s="76" t="s">
        <v>67</v>
      </c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18">
        <f>P13+P15+P16+P17+P22</f>
        <v>1434.09</v>
      </c>
      <c r="Q64" s="75"/>
      <c r="R64" s="75"/>
      <c r="S64" s="75"/>
      <c r="T64" s="32" t="s">
        <v>75</v>
      </c>
      <c r="U64" s="5"/>
    </row>
    <row r="65" spans="1:21" x14ac:dyDescent="0.3">
      <c r="A65" s="4"/>
      <c r="D65" s="76" t="s">
        <v>68</v>
      </c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33">
        <v>240</v>
      </c>
      <c r="Q65" s="23"/>
      <c r="R65" s="23"/>
      <c r="S65" s="23"/>
      <c r="T65" s="23"/>
      <c r="U65" s="5"/>
    </row>
    <row r="66" spans="1:21" x14ac:dyDescent="0.3">
      <c r="A66" s="4"/>
      <c r="I66" s="65" t="s">
        <v>71</v>
      </c>
      <c r="J66" s="65"/>
      <c r="K66" s="65"/>
      <c r="L66" s="65"/>
      <c r="M66" s="65"/>
      <c r="N66" s="65"/>
      <c r="O66" s="18">
        <f>+O64+O65</f>
        <v>1674.09</v>
      </c>
      <c r="P66" s="34" t="s">
        <v>17</v>
      </c>
      <c r="Q66" s="78">
        <f>+O66</f>
        <v>1674.09</v>
      </c>
      <c r="R66" s="79"/>
      <c r="S66" s="35">
        <v>23.6</v>
      </c>
      <c r="T66" s="36">
        <f>Q66*0.236</f>
        <v>395.08523999999994</v>
      </c>
      <c r="U66" s="5"/>
    </row>
    <row r="67" spans="1:21" x14ac:dyDescent="0.3">
      <c r="A67" s="4"/>
      <c r="H67" s="37" t="s">
        <v>76</v>
      </c>
      <c r="I67" s="21"/>
      <c r="J67" s="21"/>
      <c r="K67" s="21"/>
      <c r="L67" s="21"/>
      <c r="M67" s="21"/>
      <c r="N67" s="21"/>
      <c r="O67" s="19"/>
      <c r="P67" s="34"/>
      <c r="Q67" s="38"/>
      <c r="R67" s="38"/>
      <c r="S67" s="35">
        <v>1.5</v>
      </c>
      <c r="T67" s="36">
        <f>+Q69*S67/100</f>
        <v>27.346349999999997</v>
      </c>
      <c r="U67" s="5"/>
    </row>
    <row r="68" spans="1:21" x14ac:dyDescent="0.3">
      <c r="A68" s="4"/>
      <c r="C68" t="s">
        <v>12</v>
      </c>
      <c r="D68" s="20" t="s">
        <v>69</v>
      </c>
      <c r="H68" s="37" t="s">
        <v>77</v>
      </c>
      <c r="O68" s="4"/>
      <c r="Q68" s="23"/>
      <c r="R68" s="23"/>
      <c r="S68" s="35">
        <v>5.5</v>
      </c>
      <c r="T68" s="36">
        <f>+Q69*S68/100</f>
        <v>100.26994999999999</v>
      </c>
      <c r="U68" s="5"/>
    </row>
    <row r="69" spans="1:21" x14ac:dyDescent="0.3">
      <c r="A69" s="4"/>
      <c r="D69" s="20" t="s">
        <v>70</v>
      </c>
      <c r="H69" s="37" t="s">
        <v>79</v>
      </c>
      <c r="O69" s="39">
        <f>P13+P15+P16+P17+P18+P19+P21+P22+(O65)</f>
        <v>1823.09</v>
      </c>
      <c r="P69" s="34" t="s">
        <v>18</v>
      </c>
      <c r="Q69" s="78">
        <f>+O69</f>
        <v>1823.09</v>
      </c>
      <c r="R69" s="79"/>
      <c r="S69" s="35">
        <v>0.6</v>
      </c>
      <c r="T69" s="36">
        <f>+Q69*S69/100</f>
        <v>10.938539999999998</v>
      </c>
      <c r="U69" s="5"/>
    </row>
    <row r="70" spans="1:21" x14ac:dyDescent="0.3">
      <c r="A70" s="4"/>
      <c r="H70" s="37" t="s">
        <v>78</v>
      </c>
      <c r="O70" s="40"/>
      <c r="Q70" s="80"/>
      <c r="R70" s="80"/>
      <c r="S70" s="35">
        <v>0.2</v>
      </c>
      <c r="T70" s="36">
        <f>+Q69*S70/100</f>
        <v>3.6461799999999998</v>
      </c>
      <c r="U70" s="5"/>
    </row>
    <row r="71" spans="1:21" x14ac:dyDescent="0.3">
      <c r="A71" s="4"/>
      <c r="C71" t="s">
        <v>19</v>
      </c>
      <c r="D71" s="51" t="s">
        <v>80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18">
        <f>+P18</f>
        <v>87</v>
      </c>
      <c r="Q71" s="23"/>
      <c r="R71" s="23"/>
      <c r="S71" s="35">
        <v>12</v>
      </c>
      <c r="T71" s="36">
        <f>+O71*S71/100</f>
        <v>10.44</v>
      </c>
      <c r="U71" s="5"/>
    </row>
    <row r="72" spans="1:21" x14ac:dyDescent="0.3">
      <c r="A72" s="4"/>
      <c r="C72" t="s">
        <v>20</v>
      </c>
      <c r="D72" s="51" t="s">
        <v>81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18">
        <f>+P19</f>
        <v>62</v>
      </c>
      <c r="Q72" s="23"/>
      <c r="R72" s="23"/>
      <c r="S72" s="35">
        <v>23.6</v>
      </c>
      <c r="T72" s="36">
        <f>+O72*S72/100</f>
        <v>14.632</v>
      </c>
      <c r="U72" s="5"/>
    </row>
    <row r="73" spans="1:21" x14ac:dyDescent="0.3">
      <c r="A73" s="4"/>
      <c r="C73" t="s">
        <v>21</v>
      </c>
      <c r="D73" s="51" t="s">
        <v>82</v>
      </c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18">
        <f>S36</f>
        <v>1673.09</v>
      </c>
      <c r="Q73" s="23"/>
      <c r="R73" s="77" t="s">
        <v>22</v>
      </c>
      <c r="S73" s="77"/>
      <c r="T73" s="41">
        <f>+T66+T67+T68+T69+T70+T71+T72</f>
        <v>562.35825999999986</v>
      </c>
      <c r="U73" s="5"/>
    </row>
    <row r="74" spans="1:21" x14ac:dyDescent="0.3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</sheetData>
  <mergeCells count="90">
    <mergeCell ref="D72:N72"/>
    <mergeCell ref="D73:N73"/>
    <mergeCell ref="R73:S73"/>
    <mergeCell ref="D65:N65"/>
    <mergeCell ref="I66:N66"/>
    <mergeCell ref="Q66:R66"/>
    <mergeCell ref="Q69:R69"/>
    <mergeCell ref="Q70:R70"/>
    <mergeCell ref="D71:N71"/>
    <mergeCell ref="G54:I54"/>
    <mergeCell ref="N54:O54"/>
    <mergeCell ref="D63:L63"/>
    <mergeCell ref="Q63:R64"/>
    <mergeCell ref="S63:S64"/>
    <mergeCell ref="D64:N64"/>
    <mergeCell ref="D49:O49"/>
    <mergeCell ref="P49:R49"/>
    <mergeCell ref="I50:R50"/>
    <mergeCell ref="S50:T50"/>
    <mergeCell ref="G52:R52"/>
    <mergeCell ref="S52:T52"/>
    <mergeCell ref="D48:O48"/>
    <mergeCell ref="P48:R48"/>
    <mergeCell ref="D43:I43"/>
    <mergeCell ref="N43:O43"/>
    <mergeCell ref="D44:I44"/>
    <mergeCell ref="N44:O44"/>
    <mergeCell ref="E45:O45"/>
    <mergeCell ref="P45:R45"/>
    <mergeCell ref="D46:I46"/>
    <mergeCell ref="M46:O46"/>
    <mergeCell ref="P46:R46"/>
    <mergeCell ref="D47:O47"/>
    <mergeCell ref="P47:R47"/>
    <mergeCell ref="D40:I40"/>
    <mergeCell ref="N40:O40"/>
    <mergeCell ref="D41:I41"/>
    <mergeCell ref="N41:O41"/>
    <mergeCell ref="D42:I42"/>
    <mergeCell ref="N42:O42"/>
    <mergeCell ref="S36:T36"/>
    <mergeCell ref="D27:N27"/>
    <mergeCell ref="P27:R27"/>
    <mergeCell ref="D28:N28"/>
    <mergeCell ref="P28:R28"/>
    <mergeCell ref="D30:N30"/>
    <mergeCell ref="P30:R30"/>
    <mergeCell ref="D32:N32"/>
    <mergeCell ref="P32:R32"/>
    <mergeCell ref="D34:N34"/>
    <mergeCell ref="P34:R34"/>
    <mergeCell ref="I36:R36"/>
    <mergeCell ref="C21:O21"/>
    <mergeCell ref="P21:R21"/>
    <mergeCell ref="C22:O22"/>
    <mergeCell ref="P22:R22"/>
    <mergeCell ref="D26:N26"/>
    <mergeCell ref="P26:R26"/>
    <mergeCell ref="C18:O18"/>
    <mergeCell ref="P18:R18"/>
    <mergeCell ref="C19:O19"/>
    <mergeCell ref="P19:R19"/>
    <mergeCell ref="C20:O20"/>
    <mergeCell ref="P20:R20"/>
    <mergeCell ref="D17:N17"/>
    <mergeCell ref="P17:R17"/>
    <mergeCell ref="A5:D5"/>
    <mergeCell ref="E5:L5"/>
    <mergeCell ref="P5:T5"/>
    <mergeCell ref="A6:D6"/>
    <mergeCell ref="A8:E8"/>
    <mergeCell ref="C13:O13"/>
    <mergeCell ref="P13:R13"/>
    <mergeCell ref="P14:R14"/>
    <mergeCell ref="D15:N15"/>
    <mergeCell ref="P15:R15"/>
    <mergeCell ref="D16:N16"/>
    <mergeCell ref="P16:R16"/>
    <mergeCell ref="A3:D3"/>
    <mergeCell ref="E3:L3"/>
    <mergeCell ref="P3:T3"/>
    <mergeCell ref="A4:D4"/>
    <mergeCell ref="E4:L4"/>
    <mergeCell ref="Q4:T4"/>
    <mergeCell ref="A1:D1"/>
    <mergeCell ref="E1:L1"/>
    <mergeCell ref="P1:T1"/>
    <mergeCell ref="A2:D2"/>
    <mergeCell ref="E2:L2"/>
    <mergeCell ref="P2:T2"/>
  </mergeCells>
  <pageMargins left="0.7" right="0.7" top="0.75" bottom="0.75" header="0.3" footer="0.3"/>
  <pageSetup paperSize="9" scale="57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D20F2317B007458AE410145ECF2664" ma:contentTypeVersion="4" ma:contentTypeDescription="Crear nuevo documento." ma:contentTypeScope="" ma:versionID="faedee2b1d17e4a9aacad85634c645fb">
  <xsd:schema xmlns:xsd="http://www.w3.org/2001/XMLSchema" xmlns:xs="http://www.w3.org/2001/XMLSchema" xmlns:p="http://schemas.microsoft.com/office/2006/metadata/properties" xmlns:ns2="15953625-9918-4c64-bfaa-da99dd23a1f9" targetNamespace="http://schemas.microsoft.com/office/2006/metadata/properties" ma:root="true" ma:fieldsID="3ec38d02a41af380e46befe1a010f701" ns2:_="">
    <xsd:import namespace="15953625-9918-4c64-bfaa-da99dd23a1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53625-9918-4c64-bfaa-da99dd23a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A13B28-BE0D-4F84-8A7A-45272EF286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142F88-2D5A-4E31-A291-FE22E6D4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953625-9918-4c64-bfaa-da99dd23a1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95B890-0ABD-4B96-AA6E-1E41EF93328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953625-9918-4c64-bfaa-da99dd23a1f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 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Etxeberria Muguruza</dc:creator>
  <cp:lastModifiedBy>Talavera Muñoa, Oier</cp:lastModifiedBy>
  <cp:lastPrinted>2025-03-11T07:39:09Z</cp:lastPrinted>
  <dcterms:created xsi:type="dcterms:W3CDTF">2025-03-04T10:11:25Z</dcterms:created>
  <dcterms:modified xsi:type="dcterms:W3CDTF">2025-03-28T07:40:14Z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0x010100FAD20F2317B007458AE410145ECF2664</vt:lpwstr>
  </property>
</Properties>
</file>