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/>
  </bookViews>
  <sheets>
    <sheet name="8. Eğer-Eğersay" sheetId="8" r:id="rId1"/>
    <sheet name="Sayfa1" sheetId="53" r:id="rId2"/>
    <sheet name="8.5. Uygulama Eğer" sheetId="52" r:id="rId3"/>
    <sheet name="8.1. ETOPLA-EĞERORTALAMA" sheetId="12" r:id="rId4"/>
    <sheet name="8.2. Uygulama ETOPLA " sheetId="49" r:id="rId5"/>
    <sheet name="8.3. Uygulama Eğersay" sheetId="50" r:id="rId6"/>
    <sheet name="8.4. Uygulama EğerOrtalama" sheetId="51" r:id="rId7"/>
  </sheets>
  <definedNames>
    <definedName name="_xlnm._FilterDatabase" localSheetId="6" hidden="1">'8.4. Uygulama EğerOrtalama'!$B$3:$E$17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1" l="1"/>
  <c r="C20" i="51"/>
  <c r="C19" i="50"/>
  <c r="C20" i="49"/>
  <c r="C19" i="49"/>
  <c r="E16" i="12"/>
  <c r="E12" i="12"/>
  <c r="E8" i="12"/>
  <c r="E4" i="12"/>
  <c r="E14" i="12"/>
  <c r="E10" i="12"/>
  <c r="E6" i="12"/>
  <c r="E2" i="12"/>
  <c r="B5" i="52"/>
  <c r="B4" i="52"/>
  <c r="B3" i="52"/>
  <c r="C11" i="53"/>
  <c r="C8" i="53"/>
  <c r="C2" i="53"/>
  <c r="C4" i="53"/>
  <c r="F16" i="8"/>
  <c r="F14" i="8"/>
  <c r="F12" i="8"/>
  <c r="F11" i="8"/>
  <c r="F10" i="8"/>
  <c r="F9" i="8"/>
  <c r="F2" i="8"/>
  <c r="F3" i="8"/>
  <c r="F4" i="8"/>
  <c r="F5" i="8"/>
  <c r="F6" i="8"/>
  <c r="F7" i="8"/>
  <c r="F8" i="8"/>
  <c r="E2" i="8"/>
  <c r="E3" i="8"/>
  <c r="E4" i="8"/>
  <c r="E5" i="8"/>
  <c r="E6" i="8"/>
  <c r="E7" i="8"/>
  <c r="E8" i="8"/>
</calcChain>
</file>

<file path=xl/sharedStrings.xml><?xml version="1.0" encoding="utf-8"?>
<sst xmlns="http://schemas.openxmlformats.org/spreadsheetml/2006/main" count="252" uniqueCount="131">
  <si>
    <t>Ürün</t>
  </si>
  <si>
    <t>Elif</t>
  </si>
  <si>
    <t>Adı</t>
  </si>
  <si>
    <t>Vize1</t>
  </si>
  <si>
    <t>Vize2</t>
  </si>
  <si>
    <t>Final</t>
  </si>
  <si>
    <t>Ağırlıklı Puan</t>
  </si>
  <si>
    <t>Durum</t>
  </si>
  <si>
    <t>Haktan</t>
  </si>
  <si>
    <t>Fatma</t>
  </si>
  <si>
    <t>Gözde</t>
  </si>
  <si>
    <t>Gizem</t>
  </si>
  <si>
    <t>Habip</t>
  </si>
  <si>
    <t>Burak</t>
  </si>
  <si>
    <t>Başarılı Öğrenci Sayısı:</t>
  </si>
  <si>
    <t>Başarısız Öğrenci Sayısı:</t>
  </si>
  <si>
    <t>Şube</t>
  </si>
  <si>
    <t>Satış Tutarı</t>
  </si>
  <si>
    <t>Tüm Laptopların Satış Toplamı</t>
  </si>
  <si>
    <t>Şişli</t>
  </si>
  <si>
    <t>Laptop</t>
  </si>
  <si>
    <t>Taksim</t>
  </si>
  <si>
    <t>Kamera</t>
  </si>
  <si>
    <t>Bakırköydeki Laptopların Satış Toplamı</t>
  </si>
  <si>
    <t>Bakırköy</t>
  </si>
  <si>
    <t>Aksaray</t>
  </si>
  <si>
    <t>DVD Player</t>
  </si>
  <si>
    <t>Tüm Kameraların Satış Toplamı</t>
  </si>
  <si>
    <t>Taksimdeki Kameraların Satış Toplamı</t>
  </si>
  <si>
    <t>Printer</t>
  </si>
  <si>
    <t>DVD Playerların Ortalaması</t>
  </si>
  <si>
    <t>Taksimdeki Kameraların Satış ortalaması</t>
  </si>
  <si>
    <t>Kameraların sayısı</t>
  </si>
  <si>
    <t>Taksimdeki Kameraların Sayısı</t>
  </si>
  <si>
    <t>Yayınevi</t>
  </si>
  <si>
    <t>Kitap Adı</t>
  </si>
  <si>
    <t>Yazar</t>
  </si>
  <si>
    <t>Aylık Satış</t>
  </si>
  <si>
    <t>Can Yayınevi</t>
  </si>
  <si>
    <t>Aşk ve Öbür Cinler</t>
  </si>
  <si>
    <t>Marquez</t>
  </si>
  <si>
    <t>Çağdaş Yayınları</t>
  </si>
  <si>
    <t>Benim Adım Kırmızı</t>
  </si>
  <si>
    <t>Orhan Pamuk</t>
  </si>
  <si>
    <t>Bütün Şiirleri</t>
  </si>
  <si>
    <t>Orhan Veli</t>
  </si>
  <si>
    <t>Cevdet Bey ve Oğulları</t>
  </si>
  <si>
    <t>Özgür Yayın</t>
  </si>
  <si>
    <t>Çocuk Ruh Sağlığı</t>
  </si>
  <si>
    <t>Prof.Dr. Atalay Yörükoğlu</t>
  </si>
  <si>
    <t>Kibele Yayınevi</t>
  </si>
  <si>
    <t>Gazap Üzümleri</t>
  </si>
  <si>
    <t>Steinbeck</t>
  </si>
  <si>
    <t>İlhan Selçuk</t>
  </si>
  <si>
    <t>Düşünüyorum Öyleyse Vurun</t>
  </si>
  <si>
    <t>Kara Kitap</t>
  </si>
  <si>
    <t>Arkadaş Yayınevi</t>
  </si>
  <si>
    <t>Mavi Tüy</t>
  </si>
  <si>
    <t>Richard Bach</t>
  </si>
  <si>
    <t>Çınar Yayınları</t>
  </si>
  <si>
    <t>Ne Oldu Bize</t>
  </si>
  <si>
    <t>Toktamış Ateş</t>
  </si>
  <si>
    <t>Simyacı</t>
  </si>
  <si>
    <t>Paulo Coelho</t>
  </si>
  <si>
    <t>Şeker Portakalı</t>
  </si>
  <si>
    <t>Vasconcelos</t>
  </si>
  <si>
    <t>Tüm Şiirleri-2</t>
  </si>
  <si>
    <t>Ümit Yaşar</t>
  </si>
  <si>
    <t>Bilgi Yayınevi</t>
  </si>
  <si>
    <t>Uluç Reis</t>
  </si>
  <si>
    <t>Halikarnas Balıkçısı</t>
  </si>
  <si>
    <t>SUMIF Fonksiyonunu kullanarak, aşağıdaki soruyu yanıtlayınız.</t>
  </si>
  <si>
    <t>Can Yayınevinin toplam kitap satışı ?</t>
  </si>
  <si>
    <t xml:space="preserve"> COUNTIF Fonksiyonunu kullanarak, aşağıdaki soruyu yanıtlayınız.</t>
  </si>
  <si>
    <t>Orhan Pamuk'un kaç kitabı listede yer alıyor  ?</t>
  </si>
  <si>
    <t>DAVERAGE fonksiyonunu kullanarak, aşağıdaki soruyu yanıtlayınız.</t>
  </si>
  <si>
    <t>Orhan Pamuk'un aylık kitap satışı ortalaması kaçtır ?</t>
  </si>
  <si>
    <t>Eski Maaş</t>
  </si>
  <si>
    <t>Yeni maaş</t>
  </si>
  <si>
    <r>
      <t xml:space="preserve">Maaş &lt;= 100      </t>
    </r>
    <r>
      <rPr>
        <sz val="10"/>
        <color indexed="10"/>
        <rFont val="Times New Roman Tur"/>
        <family val="1"/>
        <charset val="162"/>
      </rPr>
      <t>maaş*1,6</t>
    </r>
  </si>
  <si>
    <r>
      <t xml:space="preserve">Maaş &gt; 100 and  maaş &lt;= 200 </t>
    </r>
    <r>
      <rPr>
        <sz val="10"/>
        <color indexed="10"/>
        <rFont val="Times New Roman Tur"/>
        <family val="1"/>
        <charset val="162"/>
      </rPr>
      <t xml:space="preserve">  maaş*1,45</t>
    </r>
  </si>
  <si>
    <r>
      <t xml:space="preserve">Maaş &gt; 200     </t>
    </r>
    <r>
      <rPr>
        <sz val="10"/>
        <color indexed="10"/>
        <rFont val="Times New Roman Tur"/>
        <family val="1"/>
        <charset val="162"/>
      </rPr>
      <t>maaş*1,3</t>
    </r>
  </si>
  <si>
    <t xml:space="preserve"> =B2*30%+C2*30%+D2*40%</t>
  </si>
  <si>
    <t xml:space="preserve"> =EĞER(E2&lt;45;"KALDI";"GEÇTİ")</t>
  </si>
  <si>
    <t xml:space="preserve"> =EĞERSAY(F2:F8;"GEÇTİ")</t>
  </si>
  <si>
    <t xml:space="preserve"> =EĞERSAY(F2:F8;"KALDI")</t>
  </si>
  <si>
    <t xml:space="preserve"> =EĞERSAY(F2:F8;"&lt;&gt;KALDI")</t>
  </si>
  <si>
    <t xml:space="preserve"> =EĞERSAY(E2:E8;"&lt;45")</t>
  </si>
  <si>
    <t xml:space="preserve"> * Ölçüt içinde çok karakter jokeri olarak kullanılır.</t>
  </si>
  <si>
    <t xml:space="preserve"> ? Ölçüt içinde tek karakter jokeri olarak kullanılır.</t>
  </si>
  <si>
    <t xml:space="preserve"> =EĞERSAY(F2:F8;"KAL*")</t>
  </si>
  <si>
    <t>ilk üç karakteri KAL olanların sayısı</t>
  </si>
  <si>
    <t xml:space="preserve"> =EĞERSAY(F2:F8;"?EÇ*")</t>
  </si>
  <si>
    <t>ilk karakter önemli değil ikinci E üçüncü Ç olmak zorunda sonrası önemli değil</t>
  </si>
  <si>
    <t>İsim</t>
  </si>
  <si>
    <t>Müjde</t>
  </si>
  <si>
    <t>Nalan</t>
  </si>
  <si>
    <t>Ahmet</t>
  </si>
  <si>
    <t>Hüseyin</t>
  </si>
  <si>
    <t>Ayşe</t>
  </si>
  <si>
    <t>Neşe</t>
  </si>
  <si>
    <t>5 karakterlilerin sayısı</t>
  </si>
  <si>
    <t>4 karakterlilerin sayısı</t>
  </si>
  <si>
    <t xml:space="preserve"> =EĞERSAY(A2:A7;"????")</t>
  </si>
  <si>
    <t xml:space="preserve"> =EĞERSAY(A2:A7;"?????")</t>
  </si>
  <si>
    <t>A ile başlayanların sayısı</t>
  </si>
  <si>
    <t xml:space="preserve"> =EĞERSAY(A2:A7;"A*")</t>
  </si>
  <si>
    <t>E ile bitenlerin sayısı</t>
  </si>
  <si>
    <t xml:space="preserve"> =EĞERSAY(A2:A7;"*E")</t>
  </si>
  <si>
    <t xml:space="preserve"> =EĞER(B2&lt;=100;B2*1,6;EĞER(B2&lt;=200;B2*1,45;B2*1,3))</t>
  </si>
  <si>
    <t xml:space="preserve"> =EĞER(B2&gt;200;B2*1,3;EĞER(B2&gt;100;B2*1,45;B2*1,6))</t>
  </si>
  <si>
    <t xml:space="preserve"> =EĞER(B2&lt;=100;B2*1,6;EĞER(VE(B2&gt;100;B2&lt;=200);B2*1,45;B2*1,3))</t>
  </si>
  <si>
    <t xml:space="preserve"> =ETOPLA(B2:B15;"Laptop";C2:C15)</t>
  </si>
  <si>
    <t xml:space="preserve"> =ETOPLA(B2:B15;"Kamera";C2:C15)</t>
  </si>
  <si>
    <t xml:space="preserve"> =EĞERORTALAMA(B2:B15;"DVD Player";C2:C15)</t>
  </si>
  <si>
    <t xml:space="preserve"> =EĞERSAY(B2:B15;"Kamera")</t>
  </si>
  <si>
    <t>ETOPLA</t>
  </si>
  <si>
    <t>EĞERORTALAMA</t>
  </si>
  <si>
    <t>EĞERSAY</t>
  </si>
  <si>
    <t>ÇOKETOPLA</t>
  </si>
  <si>
    <t>ÇOKEĞERORTALAMA</t>
  </si>
  <si>
    <t>ÇOKEĞERSAY</t>
  </si>
  <si>
    <t xml:space="preserve"> =ÇOKETOPLA(C2:C15;A2:A15;"Taksim";B2:B15;"Kamera")</t>
  </si>
  <si>
    <t xml:space="preserve"> =ÇOKETOPLA(C2:C15;A2:A15;"Bakırköy";B2:B15;"Laptop")</t>
  </si>
  <si>
    <t xml:space="preserve"> =ÇOKEĞERORTALAMA(C2:C15;B2:B15;"Kamera";A2:A15;"Taksim")</t>
  </si>
  <si>
    <t xml:space="preserve"> =ÇOKEĞERSAY(A2:A15;"Taksim";B2:B15;"Kamera")</t>
  </si>
  <si>
    <t xml:space="preserve"> =ETOPLA(B4:B17;"Can*";E4:E17)</t>
  </si>
  <si>
    <t xml:space="preserve"> =ÇOKETOPLA(E4:E17;B4:B17;"Can*")</t>
  </si>
  <si>
    <t xml:space="preserve"> =EĞERSAY(D4:D17;"Orhan P*")</t>
  </si>
  <si>
    <t xml:space="preserve"> =EĞERORTALAMA(D4:D17;"Orhan Pamuk";E4:E17)</t>
  </si>
  <si>
    <t xml:space="preserve"> =ÇOKEĞERORTALAMA(E4:E17;D4:D17;"Orhan Pamuk")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</si>
</sst>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.00\ _T_L_-;\-* #,##0.00\ _T_L_-;_-* &quot;-&quot;??\ _T_L_-;_-@_-"/>
    <numFmt numFmtId="167" formatCode="_(&quot;TL&quot;* #,##0.00_);_(&quot;TL&quot;* \(#,##0.00\);_(&quot;TL&quot;* &quot;-&quot;??_);_(@_)"/>
    <numFmt numFmtId="168" formatCode="_-* #,##0\ _T_L_-;\-* #,##0\ _T_L_-;_-* &quot;-&quot;\ _T_L_-;_-@_-"/>
    <numFmt numFmtId="169" formatCode="#,##0\ &quot;Adet&quot;"/>
    <numFmt numFmtId="170" formatCode="#,##0\ &quot;Kitap&quot;"/>
    <numFmt numFmtId="171" formatCode="_(* #,##0.00_);_(* \(#,##0.00\);_(* &quot;-&quot;??_);_(@_)"/>
    <numFmt numFmtId="172" formatCode="_(* #,##0_);_(* \(#,##0\);_(* &quot;-&quot;??_);_(@_)"/>
  </numFmts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b/>
      <sz val="10"/>
      <name val="Times New Roman Tur"/>
      <family val="1"/>
      <charset val="162"/>
    </font>
    <font>
      <b/>
      <sz val="10"/>
      <name val="Tahoma"/>
      <family val="2"/>
      <charset val="162"/>
    </font>
    <font>
      <sz val="9"/>
      <name val="Tahoma"/>
      <family val="2"/>
      <charset val="162"/>
    </font>
    <font>
      <sz val="10"/>
      <name val="Times New Roman Tur"/>
      <family val="1"/>
      <charset val="162"/>
    </font>
    <font>
      <b/>
      <sz val="9"/>
      <name val="Tahoma"/>
      <family val="2"/>
      <charset val="162"/>
    </font>
    <font>
      <sz val="10"/>
      <name val="Tahoma"/>
      <family val="2"/>
      <charset val="162"/>
    </font>
    <font>
      <sz val="10"/>
      <name val="Arial Tur"/>
      <charset val="162"/>
    </font>
    <font>
      <b/>
      <sz val="9"/>
      <color indexed="9"/>
      <name val="Tahoma"/>
      <family val="2"/>
      <charset val="162"/>
    </font>
    <font>
      <b/>
      <sz val="10"/>
      <name val="Times New Roman Tur"/>
      <charset val="162"/>
    </font>
    <font>
      <sz val="10"/>
      <color indexed="10"/>
      <name val="Times New Roman Tur"/>
      <family val="1"/>
      <charset val="162"/>
    </font>
    <font>
      <b/>
      <sz val="11"/>
      <color rgb="FF7030A0"/>
      <name val="Calibri"/>
      <family val="2"/>
      <charset val="162"/>
      <scheme val="minor"/>
    </font>
    <font>
      <b/>
      <sz val="12"/>
      <color rgb="FF7030A0"/>
      <name val="Times New Roman Tur"/>
      <charset val="162"/>
    </font>
    <font>
      <b/>
      <sz val="12"/>
      <color rgb="FF7030A0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  <font>
      <b/>
      <sz val="10"/>
      <color rgb="FF0070C0"/>
      <name val="Tahoma"/>
      <family val="2"/>
      <charset val="162"/>
    </font>
    <font>
      <b/>
      <sz val="12"/>
      <color rgb="FF0070C0"/>
      <name val="Tahoma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double">
        <color indexed="60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double">
        <color indexed="6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167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71" fontId="3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5" borderId="2" xfId="5" applyFont="1" applyFill="1" applyBorder="1" applyAlignment="1">
      <alignment horizontal="center"/>
    </xf>
    <xf numFmtId="0" fontId="5" fillId="5" borderId="3" xfId="5" applyFont="1" applyFill="1" applyBorder="1" applyAlignment="1">
      <alignment horizontal="center"/>
    </xf>
    <xf numFmtId="0" fontId="5" fillId="5" borderId="4" xfId="5" applyFont="1" applyFill="1" applyBorder="1" applyAlignment="1">
      <alignment horizontal="center"/>
    </xf>
    <xf numFmtId="0" fontId="6" fillId="0" borderId="5" xfId="5" applyFont="1" applyFill="1" applyBorder="1"/>
    <xf numFmtId="0" fontId="6" fillId="0" borderId="1" xfId="5" applyFont="1" applyFill="1" applyBorder="1"/>
    <xf numFmtId="0" fontId="6" fillId="0" borderId="7" xfId="5" applyFont="1" applyFill="1" applyBorder="1"/>
    <xf numFmtId="0" fontId="6" fillId="0" borderId="8" xfId="5" applyFont="1" applyFill="1" applyBorder="1"/>
    <xf numFmtId="0" fontId="9" fillId="0" borderId="0" xfId="5" applyFont="1"/>
    <xf numFmtId="0" fontId="8" fillId="0" borderId="0" xfId="5" applyFont="1" applyAlignment="1">
      <alignment vertical="center"/>
    </xf>
    <xf numFmtId="169" fontId="11" fillId="6" borderId="6" xfId="5" applyNumberFormat="1" applyFont="1" applyFill="1" applyBorder="1"/>
    <xf numFmtId="169" fontId="11" fillId="6" borderId="9" xfId="5" applyNumberFormat="1" applyFont="1" applyFill="1" applyBorder="1"/>
    <xf numFmtId="0" fontId="9" fillId="0" borderId="0" xfId="5" applyFont="1" applyFill="1"/>
    <xf numFmtId="0" fontId="8" fillId="0" borderId="1" xfId="5" applyFont="1" applyBorder="1" applyAlignment="1">
      <alignment horizontal="left" wrapText="1"/>
    </xf>
    <xf numFmtId="169" fontId="5" fillId="8" borderId="1" xfId="5" applyNumberFormat="1" applyFont="1" applyFill="1" applyBorder="1" applyAlignment="1">
      <alignment horizontal="right" vertical="center"/>
    </xf>
    <xf numFmtId="0" fontId="4" fillId="0" borderId="1" xfId="5" applyFont="1" applyBorder="1" applyAlignment="1">
      <alignment wrapText="1"/>
    </xf>
    <xf numFmtId="170" fontId="5" fillId="7" borderId="1" xfId="5" quotePrefix="1" applyNumberFormat="1" applyFont="1" applyFill="1" applyBorder="1" applyAlignment="1">
      <alignment horizontal="right" vertical="center"/>
    </xf>
    <xf numFmtId="169" fontId="9" fillId="0" borderId="0" xfId="5" applyNumberFormat="1" applyFont="1" applyFill="1"/>
    <xf numFmtId="172" fontId="4" fillId="0" borderId="1" xfId="11" applyNumberFormat="1" applyFont="1" applyBorder="1" applyAlignment="1">
      <alignment wrapText="1"/>
    </xf>
    <xf numFmtId="0" fontId="12" fillId="0" borderId="0" xfId="5" applyFont="1" applyAlignment="1" applyProtection="1">
      <alignment horizontal="left"/>
      <protection locked="0"/>
    </xf>
    <xf numFmtId="0" fontId="3" fillId="0" borderId="0" xfId="5" applyProtection="1">
      <protection locked="0"/>
    </xf>
    <xf numFmtId="0" fontId="12" fillId="0" borderId="0" xfId="5" applyFont="1" applyProtection="1">
      <protection locked="0"/>
    </xf>
    <xf numFmtId="0" fontId="7" fillId="0" borderId="0" xfId="5" applyFont="1" applyProtection="1">
      <protection hidden="1"/>
    </xf>
    <xf numFmtId="0" fontId="3" fillId="0" borderId="0" xfId="5" applyProtection="1">
      <protection hidden="1"/>
    </xf>
    <xf numFmtId="0" fontId="14" fillId="0" borderId="0" xfId="0" applyFont="1"/>
    <xf numFmtId="0" fontId="12" fillId="0" borderId="0" xfId="5" applyNumberFormat="1" applyFont="1" applyAlignment="1" applyProtection="1">
      <alignment horizontal="center"/>
      <protection locked="0"/>
    </xf>
    <xf numFmtId="0" fontId="3" fillId="5" borderId="1" xfId="5" applyNumberFormat="1" applyFill="1" applyBorder="1" applyProtection="1">
      <protection locked="0"/>
    </xf>
    <xf numFmtId="0" fontId="15" fillId="0" borderId="0" xfId="5" applyFont="1" applyProtection="1">
      <protection locked="0"/>
    </xf>
    <xf numFmtId="0" fontId="16" fillId="0" borderId="0" xfId="0" applyFont="1"/>
    <xf numFmtId="0" fontId="17" fillId="0" borderId="0" xfId="0" applyFont="1"/>
    <xf numFmtId="0" fontId="18" fillId="0" borderId="0" xfId="5" applyFont="1"/>
    <xf numFmtId="0" fontId="19" fillId="0" borderId="0" xfId="5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810126</xdr:colOff>
      <xdr:row>8</xdr:row>
      <xdr:rowOff>48127</xdr:rowOff>
    </xdr:from>
    <xdr:to>
      <xdr:col>0</xdr:col>
      <xdr:colOff>818147</xdr:colOff>
      <xdr:row>10</xdr:row>
      <xdr:rowOff>116306</xdr:rowOff>
    </xdr:to>
    <xdr:cxnSp macro="">
      <xdr:nvCxnSpPr>
        <xdr:cNvPr id="3" name="Düz Ok Bağlayıcısı 2"/>
        <xdr:cNvCxnSpPr/>
      </xdr:nvCxnSpPr>
      <xdr:spPr>
        <a:xfrm flipH="1">
          <a:off x="810126" y="1459832"/>
          <a:ext cx="8021" cy="4050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140369</xdr:colOff>
      <xdr:row>7</xdr:row>
      <xdr:rowOff>164432</xdr:rowOff>
    </xdr:from>
    <xdr:to>
      <xdr:col>3</xdr:col>
      <xdr:colOff>148390</xdr:colOff>
      <xdr:row>10</xdr:row>
      <xdr:rowOff>152400</xdr:rowOff>
    </xdr:to>
    <xdr:cxnSp macro="">
      <xdr:nvCxnSpPr>
        <xdr:cNvPr id="5" name="Düz Ok Bağlayıcısı 4"/>
        <xdr:cNvCxnSpPr/>
      </xdr:nvCxnSpPr>
      <xdr:spPr>
        <a:xfrm flipH="1" flipV="1">
          <a:off x="3260558" y="1407695"/>
          <a:ext cx="8021" cy="493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A1:G16"/>
  <sheetViews>
    <sheetView tabSelected="1" zoomScale="220" zoomScaleNormal="220" workbookViewId="0">
      <selection activeCell="F18" sqref="F18"/>
    </sheetView>
  </sheetViews>
  <sheetFormatPr defaultRowHeight="14.4" x14ac:dyDescent="0.3"/>
  <cols>
    <col min="2" max="3" width="5.33203125" bestFit="1" customWidth="1"/>
    <col min="4" max="4" width="4.33203125" customWidth="1"/>
    <col min="5" max="5" width="20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7" x14ac:dyDescent="0.3">
      <c r="A2" t="s">
        <v>8</v>
      </c>
      <c r="B2">
        <v>40</v>
      </c>
      <c r="C2">
        <v>85</v>
      </c>
      <c r="D2">
        <v>85</v>
      </c>
      <c r="E2">
        <f>B2*30%+C2*30%+D2*40%</f>
        <v>71.5</v>
      </c>
      <c r="F2" t="str">
        <f>IF(E2&lt;45,"KALDI","GEÇTİ")</f>
        <v>GEÇTİ</v>
      </c>
      <c r="G2" s="27" t="s">
        <v>83</v>
      </c>
    </row>
    <row r="3" spans="1:7" x14ac:dyDescent="0.3">
      <c r="A3" t="s">
        <v>9</v>
      </c>
      <c r="B3">
        <v>9</v>
      </c>
      <c r="C3">
        <v>9</v>
      </c>
      <c r="D3">
        <v>80</v>
      </c>
      <c r="E3">
        <f t="shared" ref="E3:E8" si="0">B3*30%+C3*30%+D3*40%</f>
        <v>37.4</v>
      </c>
      <c r="F3" t="str">
        <f t="shared" ref="F3:F8" si="1">IF(E3&lt;45,"KALDI","GEÇTİ")</f>
        <v>KALDI</v>
      </c>
    </row>
    <row r="4" spans="1:7" x14ac:dyDescent="0.3">
      <c r="A4" t="s">
        <v>10</v>
      </c>
      <c r="B4">
        <v>67</v>
      </c>
      <c r="C4">
        <v>96</v>
      </c>
      <c r="D4">
        <v>90</v>
      </c>
      <c r="E4">
        <f t="shared" si="0"/>
        <v>84.899999999999991</v>
      </c>
      <c r="F4" t="str">
        <f t="shared" si="1"/>
        <v>GEÇTİ</v>
      </c>
    </row>
    <row r="5" spans="1:7" x14ac:dyDescent="0.3">
      <c r="A5" t="s">
        <v>1</v>
      </c>
      <c r="B5">
        <v>85</v>
      </c>
      <c r="C5">
        <v>83</v>
      </c>
      <c r="D5">
        <v>100</v>
      </c>
      <c r="E5">
        <f t="shared" si="0"/>
        <v>90.4</v>
      </c>
      <c r="F5" t="str">
        <f t="shared" si="1"/>
        <v>GEÇTİ</v>
      </c>
    </row>
    <row r="6" spans="1:7" x14ac:dyDescent="0.3">
      <c r="A6" t="s">
        <v>11</v>
      </c>
      <c r="B6">
        <v>49</v>
      </c>
      <c r="C6">
        <v>25</v>
      </c>
      <c r="D6">
        <v>5</v>
      </c>
      <c r="E6">
        <f t="shared" si="0"/>
        <v>24.2</v>
      </c>
      <c r="F6" t="str">
        <f t="shared" si="1"/>
        <v>KALDI</v>
      </c>
    </row>
    <row r="7" spans="1:7" x14ac:dyDescent="0.3">
      <c r="A7" t="s">
        <v>12</v>
      </c>
      <c r="B7">
        <v>100</v>
      </c>
      <c r="C7">
        <v>47</v>
      </c>
      <c r="D7">
        <v>15</v>
      </c>
      <c r="E7">
        <f t="shared" si="0"/>
        <v>50.1</v>
      </c>
      <c r="F7" t="str">
        <f t="shared" si="1"/>
        <v>GEÇTİ</v>
      </c>
    </row>
    <row r="8" spans="1:7" x14ac:dyDescent="0.3">
      <c r="A8" t="s">
        <v>13</v>
      </c>
      <c r="B8">
        <v>41</v>
      </c>
      <c r="C8">
        <v>69</v>
      </c>
      <c r="D8">
        <v>20</v>
      </c>
      <c r="E8">
        <f t="shared" si="0"/>
        <v>41</v>
      </c>
      <c r="F8" t="str">
        <f t="shared" si="1"/>
        <v>KALDI</v>
      </c>
    </row>
    <row r="9" spans="1:7" x14ac:dyDescent="0.3">
      <c r="E9" t="s">
        <v>14</v>
      </c>
      <c r="F9">
        <f>COUNTIF(F2:F8,"GEÇTİ")</f>
        <v>4</v>
      </c>
      <c r="G9" s="27" t="s">
        <v>84</v>
      </c>
    </row>
    <row r="10" spans="1:7" x14ac:dyDescent="0.3">
      <c r="E10" t="s">
        <v>15</v>
      </c>
      <c r="F10">
        <f>COUNTIF(F2:F8,"KALDI")</f>
        <v>3</v>
      </c>
      <c r="G10" s="27" t="s">
        <v>85</v>
      </c>
    </row>
    <row r="11" spans="1:7" x14ac:dyDescent="0.3">
      <c r="A11" s="27" t="s">
        <v>82</v>
      </c>
      <c r="F11">
        <f>COUNTIF(F2:F8,"&lt;&gt;KALDI")</f>
        <v>4</v>
      </c>
      <c r="G11" s="27" t="s">
        <v>86</v>
      </c>
    </row>
    <row r="12" spans="1:7" x14ac:dyDescent="0.3">
      <c r="F12">
        <f>COUNTIF(E2:E8,"&lt;45")</f>
        <v>3</v>
      </c>
      <c r="G12" s="27" t="s">
        <v>87</v>
      </c>
    </row>
    <row r="13" spans="1:7" x14ac:dyDescent="0.3">
      <c r="A13" t="s">
        <v>88</v>
      </c>
      <c r="F13" t="s">
        <v>91</v>
      </c>
    </row>
    <row r="14" spans="1:7" x14ac:dyDescent="0.3">
      <c r="A14" t="s">
        <v>89</v>
      </c>
      <c r="F14">
        <f>COUNTIF(F2:F8,"KAL*")</f>
        <v>3</v>
      </c>
      <c r="G14" s="27" t="s">
        <v>90</v>
      </c>
    </row>
    <row r="15" spans="1:7" x14ac:dyDescent="0.3">
      <c r="F15" t="s">
        <v>93</v>
      </c>
    </row>
    <row r="16" spans="1:7" x14ac:dyDescent="0.3">
      <c r="F16">
        <f>COUNTIF(F2:F8,"?EÇ*")</f>
        <v>4</v>
      </c>
      <c r="G16" s="27" t="s">
        <v>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35" zoomScaleNormal="235" workbookViewId="0">
      <selection activeCell="C6" sqref="C6"/>
    </sheetView>
  </sheetViews>
  <sheetFormatPr defaultRowHeight="14.4" x14ac:dyDescent="0.3"/>
  <cols>
    <col min="1" max="1" width="15.6640625" bestFit="1" customWidth="1"/>
  </cols>
  <sheetData>
    <row r="1" spans="1:4" x14ac:dyDescent="0.3">
      <c r="A1" t="s">
        <v>94</v>
      </c>
      <c r="C1" t="s">
        <v>101</v>
      </c>
    </row>
    <row r="2" spans="1:4" x14ac:dyDescent="0.3">
      <c r="A2" t="s">
        <v>95</v>
      </c>
      <c r="C2">
        <f>COUNTIF(A2:A7,"?????")</f>
        <v>3</v>
      </c>
      <c r="D2" s="27" t="s">
        <v>104</v>
      </c>
    </row>
    <row r="3" spans="1:4" x14ac:dyDescent="0.3">
      <c r="A3" t="s">
        <v>96</v>
      </c>
      <c r="C3" t="s">
        <v>102</v>
      </c>
    </row>
    <row r="4" spans="1:4" x14ac:dyDescent="0.3">
      <c r="A4" t="s">
        <v>97</v>
      </c>
      <c r="C4">
        <f>COUNTIF(A2:A7,"????")</f>
        <v>2</v>
      </c>
    </row>
    <row r="5" spans="1:4" x14ac:dyDescent="0.3">
      <c r="A5" t="s">
        <v>98</v>
      </c>
      <c r="C5" s="27" t="s">
        <v>103</v>
      </c>
    </row>
    <row r="6" spans="1:4" x14ac:dyDescent="0.3">
      <c r="A6" t="s">
        <v>99</v>
      </c>
    </row>
    <row r="7" spans="1:4" x14ac:dyDescent="0.3">
      <c r="A7" t="s">
        <v>100</v>
      </c>
      <c r="C7" t="s">
        <v>105</v>
      </c>
    </row>
    <row r="8" spans="1:4" x14ac:dyDescent="0.3">
      <c r="C8">
        <f>COUNTIF(A2:A7,"A*")</f>
        <v>2</v>
      </c>
    </row>
    <row r="9" spans="1:4" x14ac:dyDescent="0.3">
      <c r="C9" s="27" t="s">
        <v>106</v>
      </c>
    </row>
    <row r="10" spans="1:4" x14ac:dyDescent="0.3">
      <c r="C10" t="s">
        <v>107</v>
      </c>
    </row>
    <row r="11" spans="1:4" x14ac:dyDescent="0.3">
      <c r="C11">
        <f>COUNTIF(A2:A7,"*E")</f>
        <v>3</v>
      </c>
    </row>
    <row r="12" spans="1:4" x14ac:dyDescent="0.3">
      <c r="C12" s="27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zoomScale="190" zoomScaleNormal="190" workbookViewId="0">
      <selection activeCell="C7" sqref="C7"/>
    </sheetView>
  </sheetViews>
  <sheetFormatPr defaultColWidth="9.33203125" defaultRowHeight="13.2" x14ac:dyDescent="0.25"/>
  <cols>
    <col min="1" max="1" width="13.44140625" style="23" customWidth="1"/>
    <col min="2" max="2" width="16.44140625" style="23" customWidth="1"/>
    <col min="3" max="16384" width="9.33203125" style="23"/>
  </cols>
  <sheetData>
    <row r="2" spans="1:6" ht="16.5" customHeight="1" x14ac:dyDescent="0.25">
      <c r="A2" s="22" t="s">
        <v>77</v>
      </c>
      <c r="B2" s="28">
        <v>150</v>
      </c>
    </row>
    <row r="3" spans="1:6" ht="15.6" x14ac:dyDescent="0.3">
      <c r="A3" s="24" t="s">
        <v>78</v>
      </c>
      <c r="B3" s="29">
        <f>IF(B2&lt;=100,B2*1.6,IF(B2&lt;=200,B2*1.45,B2*1.3))</f>
        <v>217.5</v>
      </c>
      <c r="C3" s="30" t="s">
        <v>109</v>
      </c>
      <c r="D3" s="24"/>
    </row>
    <row r="4" spans="1:6" ht="15.6" x14ac:dyDescent="0.3">
      <c r="B4" s="23">
        <f>IF(B2&gt;200,B2*1.3,IF(B2&gt;100,B2*1.45,B2*1.6))</f>
        <v>217.5</v>
      </c>
      <c r="C4" s="30" t="s">
        <v>110</v>
      </c>
    </row>
    <row r="5" spans="1:6" ht="15.6" x14ac:dyDescent="0.3">
      <c r="B5" s="23">
        <f>IF(B2&lt;=100,B2*1.6,IF(AND(B2&gt;100,B2&lt;=200),B2*1.45,B2*1.3))</f>
        <v>217.5</v>
      </c>
      <c r="C5" s="30" t="s">
        <v>111</v>
      </c>
    </row>
    <row r="9" spans="1:6" x14ac:dyDescent="0.25">
      <c r="B9" s="25" t="s">
        <v>79</v>
      </c>
      <c r="C9" s="26"/>
      <c r="D9" s="26"/>
      <c r="E9" s="26"/>
      <c r="F9" s="26"/>
    </row>
    <row r="10" spans="1:6" x14ac:dyDescent="0.25">
      <c r="B10" s="25" t="s">
        <v>80</v>
      </c>
      <c r="C10" s="26"/>
      <c r="D10" s="26"/>
      <c r="E10" s="26"/>
      <c r="F10" s="26"/>
    </row>
    <row r="11" spans="1:6" x14ac:dyDescent="0.25">
      <c r="B11" s="25" t="s">
        <v>81</v>
      </c>
      <c r="C11" s="26"/>
      <c r="D11" s="26"/>
      <c r="E11" s="26"/>
      <c r="F11" s="26"/>
    </row>
  </sheetData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1"/>
  <dimension ref="A1:F20"/>
  <sheetViews>
    <sheetView zoomScale="160" zoomScaleNormal="160" workbookViewId="0">
      <selection activeCell="F17" sqref="F17"/>
    </sheetView>
  </sheetViews>
  <sheetFormatPr defaultRowHeight="14.4" x14ac:dyDescent="0.3"/>
  <cols>
    <col min="2" max="2" width="10.88671875" bestFit="1" customWidth="1"/>
    <col min="3" max="3" width="10.44140625" bestFit="1" customWidth="1"/>
    <col min="4" max="4" width="2.77734375" customWidth="1"/>
    <col min="5" max="5" width="12.5546875" customWidth="1"/>
  </cols>
  <sheetData>
    <row r="1" spans="1:6" x14ac:dyDescent="0.3">
      <c r="A1" t="s">
        <v>16</v>
      </c>
      <c r="B1" t="s">
        <v>0</v>
      </c>
      <c r="C1" t="s">
        <v>17</v>
      </c>
      <c r="E1" t="s">
        <v>18</v>
      </c>
    </row>
    <row r="2" spans="1:6" ht="15.6" x14ac:dyDescent="0.3">
      <c r="A2" t="s">
        <v>19</v>
      </c>
      <c r="B2" t="s">
        <v>20</v>
      </c>
      <c r="C2">
        <v>2500</v>
      </c>
      <c r="E2" s="1">
        <f>SUMIF(B2:B15,"Laptop",C2:C15)</f>
        <v>11500</v>
      </c>
      <c r="F2" s="31" t="s">
        <v>112</v>
      </c>
    </row>
    <row r="3" spans="1:6" x14ac:dyDescent="0.3">
      <c r="A3" t="s">
        <v>21</v>
      </c>
      <c r="B3" t="s">
        <v>22</v>
      </c>
      <c r="C3">
        <v>1800</v>
      </c>
      <c r="E3" t="s">
        <v>23</v>
      </c>
    </row>
    <row r="4" spans="1:6" ht="15.6" x14ac:dyDescent="0.3">
      <c r="A4" t="s">
        <v>24</v>
      </c>
      <c r="B4" t="s">
        <v>20</v>
      </c>
      <c r="C4">
        <v>1300</v>
      </c>
      <c r="E4" s="1">
        <f>SUMIFS(C2:C15,A2:A15,"Bakırköy",B2:B15,"Laptop")</f>
        <v>3900</v>
      </c>
      <c r="F4" s="32" t="s">
        <v>123</v>
      </c>
    </row>
    <row r="5" spans="1:6" x14ac:dyDescent="0.3">
      <c r="A5" t="s">
        <v>25</v>
      </c>
      <c r="B5" t="s">
        <v>26</v>
      </c>
      <c r="C5">
        <v>2200</v>
      </c>
      <c r="E5" t="s">
        <v>27</v>
      </c>
    </row>
    <row r="6" spans="1:6" ht="15.6" x14ac:dyDescent="0.3">
      <c r="A6" t="s">
        <v>25</v>
      </c>
      <c r="B6" t="s">
        <v>22</v>
      </c>
      <c r="C6">
        <v>1950</v>
      </c>
      <c r="E6" s="1">
        <f>SUMIF(B2:B15,"Kamera",C2:C15)</f>
        <v>8050</v>
      </c>
      <c r="F6" s="31" t="s">
        <v>113</v>
      </c>
    </row>
    <row r="7" spans="1:6" x14ac:dyDescent="0.3">
      <c r="A7" t="s">
        <v>21</v>
      </c>
      <c r="B7" t="s">
        <v>26</v>
      </c>
      <c r="C7">
        <v>2100</v>
      </c>
      <c r="E7" t="s">
        <v>28</v>
      </c>
    </row>
    <row r="8" spans="1:6" ht="15.6" x14ac:dyDescent="0.3">
      <c r="A8" t="s">
        <v>19</v>
      </c>
      <c r="B8" t="s">
        <v>20</v>
      </c>
      <c r="C8">
        <v>3500</v>
      </c>
      <c r="E8" s="1">
        <f>SUMIFS(C2:C15,A2:A15,"Taksim",B2:B15,"Kamera")</f>
        <v>4200</v>
      </c>
      <c r="F8" s="32" t="s">
        <v>122</v>
      </c>
    </row>
    <row r="9" spans="1:6" x14ac:dyDescent="0.3">
      <c r="A9" t="s">
        <v>21</v>
      </c>
      <c r="B9" t="s">
        <v>29</v>
      </c>
      <c r="C9">
        <v>1900</v>
      </c>
      <c r="E9" t="s">
        <v>30</v>
      </c>
    </row>
    <row r="10" spans="1:6" ht="15.6" x14ac:dyDescent="0.3">
      <c r="A10" t="s">
        <v>21</v>
      </c>
      <c r="B10" t="s">
        <v>22</v>
      </c>
      <c r="C10">
        <v>2400</v>
      </c>
      <c r="E10" s="2">
        <f>AVERAGEIF(B2:B15,"DVD Player",C2:C15)</f>
        <v>1950</v>
      </c>
      <c r="F10" s="31" t="s">
        <v>114</v>
      </c>
    </row>
    <row r="11" spans="1:6" x14ac:dyDescent="0.3">
      <c r="A11" t="s">
        <v>24</v>
      </c>
      <c r="B11" t="s">
        <v>20</v>
      </c>
      <c r="C11">
        <v>2600</v>
      </c>
      <c r="E11" t="s">
        <v>31</v>
      </c>
    </row>
    <row r="12" spans="1:6" ht="15.6" x14ac:dyDescent="0.3">
      <c r="A12" t="s">
        <v>24</v>
      </c>
      <c r="B12" t="s">
        <v>22</v>
      </c>
      <c r="C12">
        <v>1900</v>
      </c>
      <c r="E12" s="2">
        <f>AVERAGEIFS(C2:C15,B2:B15,"Kamera",A2:A15,"Taksim")</f>
        <v>2100</v>
      </c>
      <c r="F12" s="32" t="s">
        <v>124</v>
      </c>
    </row>
    <row r="13" spans="1:6" x14ac:dyDescent="0.3">
      <c r="A13" t="s">
        <v>19</v>
      </c>
      <c r="B13" t="s">
        <v>26</v>
      </c>
      <c r="C13">
        <v>1800</v>
      </c>
      <c r="E13" t="s">
        <v>32</v>
      </c>
    </row>
    <row r="14" spans="1:6" ht="15.6" x14ac:dyDescent="0.3">
      <c r="A14" t="s">
        <v>19</v>
      </c>
      <c r="B14" t="s">
        <v>20</v>
      </c>
      <c r="C14">
        <v>1600</v>
      </c>
      <c r="E14" s="3">
        <f>COUNTIF(B2:B15,"Kamera")</f>
        <v>4</v>
      </c>
      <c r="F14" s="31" t="s">
        <v>115</v>
      </c>
    </row>
    <row r="15" spans="1:6" x14ac:dyDescent="0.3">
      <c r="A15" t="s">
        <v>21</v>
      </c>
      <c r="B15" t="s">
        <v>26</v>
      </c>
      <c r="C15">
        <v>1700</v>
      </c>
      <c r="E15" t="s">
        <v>33</v>
      </c>
    </row>
    <row r="16" spans="1:6" ht="15.6" x14ac:dyDescent="0.3">
      <c r="E16" s="3">
        <f>COUNTIFS(A2:A15,"Taksim",B2:B15,"Kamera")</f>
        <v>2</v>
      </c>
      <c r="F16" s="32" t="s">
        <v>125</v>
      </c>
    </row>
    <row r="18" spans="1:2" x14ac:dyDescent="0.3">
      <c r="A18" s="27" t="s">
        <v>116</v>
      </c>
      <c r="B18" t="s">
        <v>119</v>
      </c>
    </row>
    <row r="19" spans="1:2" x14ac:dyDescent="0.3">
      <c r="A19" s="27" t="s">
        <v>117</v>
      </c>
      <c r="B19" t="s">
        <v>120</v>
      </c>
    </row>
    <row r="20" spans="1:2" x14ac:dyDescent="0.3">
      <c r="A20" s="27" t="s">
        <v>118</v>
      </c>
      <c r="B20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zoomScale="145" zoomScaleNormal="145" workbookViewId="0">
      <selection activeCell="D21" sqref="D21"/>
    </sheetView>
  </sheetViews>
  <sheetFormatPr defaultColWidth="9.33203125" defaultRowHeight="13.2" x14ac:dyDescent="0.25"/>
  <cols>
    <col min="1" max="1" width="2" style="11" customWidth="1"/>
    <col min="2" max="2" width="27" style="11" customWidth="1"/>
    <col min="3" max="3" width="28.44140625" style="11" customWidth="1"/>
    <col min="4" max="4" width="26.77734375" style="11" customWidth="1"/>
    <col min="5" max="5" width="14" style="11" customWidth="1"/>
    <col min="6" max="16384" width="9.33203125" style="11"/>
  </cols>
  <sheetData>
    <row r="1" spans="2:5" ht="20.25" customHeight="1" x14ac:dyDescent="0.25">
      <c r="B1" s="12" t="s">
        <v>71</v>
      </c>
    </row>
    <row r="2" spans="2:5" ht="9.75" customHeight="1" thickBot="1" x14ac:dyDescent="0.3">
      <c r="B2" s="12"/>
    </row>
    <row r="3" spans="2:5" ht="15.75" customHeight="1" thickTop="1" x14ac:dyDescent="0.25">
      <c r="B3" s="4" t="s">
        <v>34</v>
      </c>
      <c r="C3" s="5" t="s">
        <v>35</v>
      </c>
      <c r="D3" s="5" t="s">
        <v>36</v>
      </c>
      <c r="E3" s="6" t="s">
        <v>37</v>
      </c>
    </row>
    <row r="4" spans="2:5" x14ac:dyDescent="0.25">
      <c r="B4" s="7" t="s">
        <v>38</v>
      </c>
      <c r="C4" s="8" t="s">
        <v>64</v>
      </c>
      <c r="D4" s="8" t="s">
        <v>65</v>
      </c>
      <c r="E4" s="13">
        <v>1250</v>
      </c>
    </row>
    <row r="5" spans="2:5" x14ac:dyDescent="0.25">
      <c r="B5" s="7" t="s">
        <v>38</v>
      </c>
      <c r="C5" s="8" t="s">
        <v>62</v>
      </c>
      <c r="D5" s="8" t="s">
        <v>63</v>
      </c>
      <c r="E5" s="13">
        <v>1500</v>
      </c>
    </row>
    <row r="6" spans="2:5" x14ac:dyDescent="0.25">
      <c r="B6" s="7" t="s">
        <v>68</v>
      </c>
      <c r="C6" s="8" t="s">
        <v>69</v>
      </c>
      <c r="D6" s="8" t="s">
        <v>70</v>
      </c>
      <c r="E6" s="13">
        <v>1700</v>
      </c>
    </row>
    <row r="7" spans="2:5" x14ac:dyDescent="0.25">
      <c r="B7" s="7" t="s">
        <v>47</v>
      </c>
      <c r="C7" s="8" t="s">
        <v>48</v>
      </c>
      <c r="D7" s="8" t="s">
        <v>49</v>
      </c>
      <c r="E7" s="13">
        <v>1800</v>
      </c>
    </row>
    <row r="8" spans="2:5" x14ac:dyDescent="0.25">
      <c r="B8" s="7" t="s">
        <v>41</v>
      </c>
      <c r="C8" s="8" t="s">
        <v>42</v>
      </c>
      <c r="D8" s="8" t="s">
        <v>43</v>
      </c>
      <c r="E8" s="13">
        <v>2000</v>
      </c>
    </row>
    <row r="9" spans="2:5" x14ac:dyDescent="0.25">
      <c r="B9" s="7" t="s">
        <v>50</v>
      </c>
      <c r="C9" s="8" t="s">
        <v>51</v>
      </c>
      <c r="D9" s="8" t="s">
        <v>52</v>
      </c>
      <c r="E9" s="13">
        <v>2400</v>
      </c>
    </row>
    <row r="10" spans="2:5" x14ac:dyDescent="0.25">
      <c r="B10" s="7" t="s">
        <v>47</v>
      </c>
      <c r="C10" s="8" t="s">
        <v>55</v>
      </c>
      <c r="D10" s="8" t="s">
        <v>43</v>
      </c>
      <c r="E10" s="13">
        <v>2600</v>
      </c>
    </row>
    <row r="11" spans="2:5" x14ac:dyDescent="0.25">
      <c r="B11" s="7" t="s">
        <v>41</v>
      </c>
      <c r="C11" s="8" t="s">
        <v>53</v>
      </c>
      <c r="D11" s="8" t="s">
        <v>54</v>
      </c>
      <c r="E11" s="13">
        <v>3250</v>
      </c>
    </row>
    <row r="12" spans="2:5" x14ac:dyDescent="0.25">
      <c r="B12" s="7" t="s">
        <v>59</v>
      </c>
      <c r="C12" s="8" t="s">
        <v>60</v>
      </c>
      <c r="D12" s="8" t="s">
        <v>61</v>
      </c>
      <c r="E12" s="13">
        <v>3400</v>
      </c>
    </row>
    <row r="13" spans="2:5" x14ac:dyDescent="0.25">
      <c r="B13" s="7" t="s">
        <v>38</v>
      </c>
      <c r="C13" s="8" t="s">
        <v>44</v>
      </c>
      <c r="D13" s="8" t="s">
        <v>45</v>
      </c>
      <c r="E13" s="13">
        <v>3740</v>
      </c>
    </row>
    <row r="14" spans="2:5" x14ac:dyDescent="0.25">
      <c r="B14" s="7" t="s">
        <v>38</v>
      </c>
      <c r="C14" s="8" t="s">
        <v>39</v>
      </c>
      <c r="D14" s="8" t="s">
        <v>40</v>
      </c>
      <c r="E14" s="13">
        <v>4100</v>
      </c>
    </row>
    <row r="15" spans="2:5" x14ac:dyDescent="0.25">
      <c r="B15" s="7" t="s">
        <v>56</v>
      </c>
      <c r="C15" s="8" t="s">
        <v>57</v>
      </c>
      <c r="D15" s="8" t="s">
        <v>58</v>
      </c>
      <c r="E15" s="13">
        <v>4750</v>
      </c>
    </row>
    <row r="16" spans="2:5" x14ac:dyDescent="0.25">
      <c r="B16" s="7" t="s">
        <v>47</v>
      </c>
      <c r="C16" s="8" t="s">
        <v>66</v>
      </c>
      <c r="D16" s="8" t="s">
        <v>67</v>
      </c>
      <c r="E16" s="13">
        <v>5250</v>
      </c>
    </row>
    <row r="17" spans="2:5" ht="13.8" thickBot="1" x14ac:dyDescent="0.3">
      <c r="B17" s="9" t="s">
        <v>38</v>
      </c>
      <c r="C17" s="10" t="s">
        <v>46</v>
      </c>
      <c r="D17" s="10" t="s">
        <v>43</v>
      </c>
      <c r="E17" s="14">
        <v>5470</v>
      </c>
    </row>
    <row r="18" spans="2:5" ht="13.8" thickTop="1" x14ac:dyDescent="0.25">
      <c r="B18" s="15"/>
      <c r="C18" s="15"/>
      <c r="D18" s="15"/>
      <c r="E18" s="15"/>
    </row>
    <row r="19" spans="2:5" ht="25.5" customHeight="1" x14ac:dyDescent="0.25">
      <c r="B19" s="16" t="s">
        <v>72</v>
      </c>
      <c r="C19" s="17">
        <f>SUMIF(B4:B17,"Can*",E4:E17)</f>
        <v>16060</v>
      </c>
      <c r="D19" s="11" t="s">
        <v>126</v>
      </c>
    </row>
    <row r="20" spans="2:5" x14ac:dyDescent="0.25">
      <c r="C20" s="17">
        <f>SUMIFS(E4:E17,B4:B17,"Can*")</f>
        <v>16060</v>
      </c>
      <c r="D20" s="11" t="s">
        <v>127</v>
      </c>
    </row>
  </sheetData>
  <pageMargins left="0.75" right="0.75" top="1" bottom="1" header="0.5" footer="0.5"/>
  <pageSetup paperSize="9" orientation="portrait" horizontalDpi="204" verticalDpi="196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="145" zoomScaleNormal="145" workbookViewId="0">
      <selection activeCell="D19" sqref="D19"/>
    </sheetView>
  </sheetViews>
  <sheetFormatPr defaultColWidth="9.33203125" defaultRowHeight="13.2" x14ac:dyDescent="0.25"/>
  <cols>
    <col min="1" max="1" width="2" style="11" customWidth="1"/>
    <col min="2" max="2" width="27" style="11" customWidth="1"/>
    <col min="3" max="3" width="28.44140625" style="11" customWidth="1"/>
    <col min="4" max="4" width="26.77734375" style="11" customWidth="1"/>
    <col min="5" max="5" width="14" style="11" customWidth="1"/>
    <col min="6" max="16384" width="9.33203125" style="11"/>
  </cols>
  <sheetData>
    <row r="1" spans="2:5" ht="20.25" customHeight="1" x14ac:dyDescent="0.25">
      <c r="B1" s="12" t="s">
        <v>73</v>
      </c>
    </row>
    <row r="2" spans="2:5" ht="9.75" customHeight="1" thickBot="1" x14ac:dyDescent="0.3">
      <c r="B2" s="12"/>
    </row>
    <row r="3" spans="2:5" ht="15.75" customHeight="1" thickTop="1" x14ac:dyDescent="0.25">
      <c r="B3" s="4" t="s">
        <v>34</v>
      </c>
      <c r="C3" s="5" t="s">
        <v>35</v>
      </c>
      <c r="D3" s="5" t="s">
        <v>36</v>
      </c>
      <c r="E3" s="6" t="s">
        <v>37</v>
      </c>
    </row>
    <row r="4" spans="2:5" x14ac:dyDescent="0.25">
      <c r="B4" s="7" t="s">
        <v>38</v>
      </c>
      <c r="C4" s="8" t="s">
        <v>64</v>
      </c>
      <c r="D4" s="8" t="s">
        <v>65</v>
      </c>
      <c r="E4" s="13">
        <v>1250</v>
      </c>
    </row>
    <row r="5" spans="2:5" x14ac:dyDescent="0.25">
      <c r="B5" s="7" t="s">
        <v>38</v>
      </c>
      <c r="C5" s="8" t="s">
        <v>62</v>
      </c>
      <c r="D5" s="8" t="s">
        <v>63</v>
      </c>
      <c r="E5" s="13">
        <v>1500</v>
      </c>
    </row>
    <row r="6" spans="2:5" x14ac:dyDescent="0.25">
      <c r="B6" s="7" t="s">
        <v>68</v>
      </c>
      <c r="C6" s="8" t="s">
        <v>69</v>
      </c>
      <c r="D6" s="8" t="s">
        <v>70</v>
      </c>
      <c r="E6" s="13">
        <v>1700</v>
      </c>
    </row>
    <row r="7" spans="2:5" x14ac:dyDescent="0.25">
      <c r="B7" s="7" t="s">
        <v>47</v>
      </c>
      <c r="C7" s="8" t="s">
        <v>48</v>
      </c>
      <c r="D7" s="8" t="s">
        <v>49</v>
      </c>
      <c r="E7" s="13">
        <v>1800</v>
      </c>
    </row>
    <row r="8" spans="2:5" x14ac:dyDescent="0.25">
      <c r="B8" s="7" t="s">
        <v>41</v>
      </c>
      <c r="C8" s="8" t="s">
        <v>42</v>
      </c>
      <c r="D8" s="8" t="s">
        <v>43</v>
      </c>
      <c r="E8" s="13">
        <v>2000</v>
      </c>
    </row>
    <row r="9" spans="2:5" x14ac:dyDescent="0.25">
      <c r="B9" s="7" t="s">
        <v>50</v>
      </c>
      <c r="C9" s="8" t="s">
        <v>51</v>
      </c>
      <c r="D9" s="8" t="s">
        <v>52</v>
      </c>
      <c r="E9" s="13">
        <v>2400</v>
      </c>
    </row>
    <row r="10" spans="2:5" x14ac:dyDescent="0.25">
      <c r="B10" s="7" t="s">
        <v>47</v>
      </c>
      <c r="C10" s="8" t="s">
        <v>55</v>
      </c>
      <c r="D10" s="8" t="s">
        <v>43</v>
      </c>
      <c r="E10" s="13">
        <v>2600</v>
      </c>
    </row>
    <row r="11" spans="2:5" x14ac:dyDescent="0.25">
      <c r="B11" s="7" t="s">
        <v>41</v>
      </c>
      <c r="C11" s="8" t="s">
        <v>53</v>
      </c>
      <c r="D11" s="8" t="s">
        <v>54</v>
      </c>
      <c r="E11" s="13">
        <v>3250</v>
      </c>
    </row>
    <row r="12" spans="2:5" x14ac:dyDescent="0.25">
      <c r="B12" s="7" t="s">
        <v>59</v>
      </c>
      <c r="C12" s="8" t="s">
        <v>60</v>
      </c>
      <c r="D12" s="8" t="s">
        <v>61</v>
      </c>
      <c r="E12" s="13">
        <v>3400</v>
      </c>
    </row>
    <row r="13" spans="2:5" x14ac:dyDescent="0.25">
      <c r="B13" s="7" t="s">
        <v>38</v>
      </c>
      <c r="C13" s="8" t="s">
        <v>44</v>
      </c>
      <c r="D13" s="8" t="s">
        <v>45</v>
      </c>
      <c r="E13" s="13">
        <v>3740</v>
      </c>
    </row>
    <row r="14" spans="2:5" x14ac:dyDescent="0.25">
      <c r="B14" s="7" t="s">
        <v>38</v>
      </c>
      <c r="C14" s="8" t="s">
        <v>39</v>
      </c>
      <c r="D14" s="8" t="s">
        <v>40</v>
      </c>
      <c r="E14" s="13">
        <v>4100</v>
      </c>
    </row>
    <row r="15" spans="2:5" x14ac:dyDescent="0.25">
      <c r="B15" s="7" t="s">
        <v>56</v>
      </c>
      <c r="C15" s="8" t="s">
        <v>57</v>
      </c>
      <c r="D15" s="8" t="s">
        <v>58</v>
      </c>
      <c r="E15" s="13">
        <v>4750</v>
      </c>
    </row>
    <row r="16" spans="2:5" x14ac:dyDescent="0.25">
      <c r="B16" s="7" t="s">
        <v>47</v>
      </c>
      <c r="C16" s="8" t="s">
        <v>66</v>
      </c>
      <c r="D16" s="8" t="s">
        <v>67</v>
      </c>
      <c r="E16" s="13">
        <v>5250</v>
      </c>
    </row>
    <row r="17" spans="2:5" ht="13.8" thickBot="1" x14ac:dyDescent="0.3">
      <c r="B17" s="9" t="s">
        <v>38</v>
      </c>
      <c r="C17" s="10" t="s">
        <v>46</v>
      </c>
      <c r="D17" s="10" t="s">
        <v>43</v>
      </c>
      <c r="E17" s="14">
        <v>5470</v>
      </c>
    </row>
    <row r="18" spans="2:5" ht="13.8" thickTop="1" x14ac:dyDescent="0.25">
      <c r="B18" s="15"/>
      <c r="C18" s="15"/>
      <c r="D18" s="15"/>
      <c r="E18" s="15"/>
    </row>
    <row r="19" spans="2:5" ht="26.25" customHeight="1" x14ac:dyDescent="0.25">
      <c r="B19" s="18" t="s">
        <v>74</v>
      </c>
      <c r="C19" s="19">
        <f>COUNTIF(D4:D17,"Orhan P*")</f>
        <v>3</v>
      </c>
      <c r="D19" s="33" t="s">
        <v>128</v>
      </c>
    </row>
  </sheetData>
  <pageMargins left="0.75" right="0.75" top="1" bottom="1" header="0.5" footer="0.5"/>
  <pageSetup paperSize="9" orientation="portrait" horizontalDpi="204" verticalDpi="196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zoomScale="130" zoomScaleNormal="130" workbookViewId="0">
      <selection activeCell="C19" sqref="C19"/>
    </sheetView>
  </sheetViews>
  <sheetFormatPr defaultColWidth="9.33203125" defaultRowHeight="13.2" x14ac:dyDescent="0.25"/>
  <cols>
    <col min="1" max="1" width="2" style="11" customWidth="1"/>
    <col min="2" max="2" width="29.6640625" style="11" customWidth="1"/>
    <col min="3" max="3" width="28.44140625" style="11" customWidth="1"/>
    <col min="4" max="4" width="26.77734375" style="11" customWidth="1"/>
    <col min="5" max="5" width="14" style="11" customWidth="1"/>
    <col min="6" max="6" width="9.33203125" style="11"/>
    <col min="7" max="7" width="10.44140625" style="11" bestFit="1" customWidth="1"/>
    <col min="8" max="16384" width="9.33203125" style="11"/>
  </cols>
  <sheetData>
    <row r="1" spans="2:5" ht="20.25" customHeight="1" x14ac:dyDescent="0.25">
      <c r="B1" s="12" t="s">
        <v>75</v>
      </c>
    </row>
    <row r="2" spans="2:5" ht="9.75" customHeight="1" thickBot="1" x14ac:dyDescent="0.3">
      <c r="B2" s="12"/>
    </row>
    <row r="3" spans="2:5" ht="15.75" customHeight="1" thickTop="1" x14ac:dyDescent="0.25">
      <c r="B3" s="4" t="s">
        <v>34</v>
      </c>
      <c r="C3" s="5" t="s">
        <v>35</v>
      </c>
      <c r="D3" s="5" t="s">
        <v>36</v>
      </c>
      <c r="E3" s="6" t="s">
        <v>37</v>
      </c>
    </row>
    <row r="4" spans="2:5" x14ac:dyDescent="0.25">
      <c r="B4" s="7" t="s">
        <v>38</v>
      </c>
      <c r="C4" s="8" t="s">
        <v>64</v>
      </c>
      <c r="D4" s="8" t="s">
        <v>65</v>
      </c>
      <c r="E4" s="13">
        <v>1250</v>
      </c>
    </row>
    <row r="5" spans="2:5" x14ac:dyDescent="0.25">
      <c r="B5" s="7" t="s">
        <v>38</v>
      </c>
      <c r="C5" s="8" t="s">
        <v>62</v>
      </c>
      <c r="D5" s="8" t="s">
        <v>63</v>
      </c>
      <c r="E5" s="13">
        <v>1500</v>
      </c>
    </row>
    <row r="6" spans="2:5" x14ac:dyDescent="0.25">
      <c r="B6" s="7" t="s">
        <v>68</v>
      </c>
      <c r="C6" s="8" t="s">
        <v>69</v>
      </c>
      <c r="D6" s="8" t="s">
        <v>70</v>
      </c>
      <c r="E6" s="13">
        <v>1700</v>
      </c>
    </row>
    <row r="7" spans="2:5" x14ac:dyDescent="0.25">
      <c r="B7" s="7" t="s">
        <v>47</v>
      </c>
      <c r="C7" s="8" t="s">
        <v>48</v>
      </c>
      <c r="D7" s="8" t="s">
        <v>49</v>
      </c>
      <c r="E7" s="13">
        <v>1800</v>
      </c>
    </row>
    <row r="8" spans="2:5" x14ac:dyDescent="0.25">
      <c r="B8" s="7" t="s">
        <v>41</v>
      </c>
      <c r="C8" s="8" t="s">
        <v>42</v>
      </c>
      <c r="D8" s="8" t="s">
        <v>43</v>
      </c>
      <c r="E8" s="13">
        <v>2000</v>
      </c>
    </row>
    <row r="9" spans="2:5" x14ac:dyDescent="0.25">
      <c r="B9" s="7" t="s">
        <v>50</v>
      </c>
      <c r="C9" s="8" t="s">
        <v>51</v>
      </c>
      <c r="D9" s="8" t="s">
        <v>52</v>
      </c>
      <c r="E9" s="13">
        <v>2400</v>
      </c>
    </row>
    <row r="10" spans="2:5" x14ac:dyDescent="0.25">
      <c r="B10" s="7" t="s">
        <v>47</v>
      </c>
      <c r="C10" s="8" t="s">
        <v>55</v>
      </c>
      <c r="D10" s="8" t="s">
        <v>43</v>
      </c>
      <c r="E10" s="13">
        <v>2600</v>
      </c>
    </row>
    <row r="11" spans="2:5" x14ac:dyDescent="0.25">
      <c r="B11" s="7" t="s">
        <v>41</v>
      </c>
      <c r="C11" s="8" t="s">
        <v>53</v>
      </c>
      <c r="D11" s="8" t="s">
        <v>54</v>
      </c>
      <c r="E11" s="13">
        <v>3250</v>
      </c>
    </row>
    <row r="12" spans="2:5" x14ac:dyDescent="0.25">
      <c r="B12" s="7" t="s">
        <v>59</v>
      </c>
      <c r="C12" s="8" t="s">
        <v>60</v>
      </c>
      <c r="D12" s="8" t="s">
        <v>61</v>
      </c>
      <c r="E12" s="13">
        <v>3400</v>
      </c>
    </row>
    <row r="13" spans="2:5" x14ac:dyDescent="0.25">
      <c r="B13" s="7" t="s">
        <v>38</v>
      </c>
      <c r="C13" s="8" t="s">
        <v>44</v>
      </c>
      <c r="D13" s="8" t="s">
        <v>45</v>
      </c>
      <c r="E13" s="13">
        <v>3740</v>
      </c>
    </row>
    <row r="14" spans="2:5" x14ac:dyDescent="0.25">
      <c r="B14" s="7" t="s">
        <v>38</v>
      </c>
      <c r="C14" s="8" t="s">
        <v>39</v>
      </c>
      <c r="D14" s="8" t="s">
        <v>40</v>
      </c>
      <c r="E14" s="13">
        <v>4100</v>
      </c>
    </row>
    <row r="15" spans="2:5" x14ac:dyDescent="0.25">
      <c r="B15" s="7" t="s">
        <v>56</v>
      </c>
      <c r="C15" s="8" t="s">
        <v>57</v>
      </c>
      <c r="D15" s="8" t="s">
        <v>58</v>
      </c>
      <c r="E15" s="13">
        <v>4750</v>
      </c>
    </row>
    <row r="16" spans="2:5" x14ac:dyDescent="0.25">
      <c r="B16" s="7" t="s">
        <v>47</v>
      </c>
      <c r="C16" s="8" t="s">
        <v>66</v>
      </c>
      <c r="D16" s="8" t="s">
        <v>67</v>
      </c>
      <c r="E16" s="13">
        <v>5250</v>
      </c>
    </row>
    <row r="17" spans="2:5" ht="13.8" thickBot="1" x14ac:dyDescent="0.3">
      <c r="B17" s="9" t="s">
        <v>38</v>
      </c>
      <c r="C17" s="10" t="s">
        <v>46</v>
      </c>
      <c r="D17" s="10" t="s">
        <v>43</v>
      </c>
      <c r="E17" s="14">
        <v>5470</v>
      </c>
    </row>
    <row r="18" spans="2:5" ht="13.8" thickTop="1" x14ac:dyDescent="0.25">
      <c r="B18" s="15"/>
      <c r="C18" s="15"/>
      <c r="D18" s="15"/>
      <c r="E18" s="20"/>
    </row>
    <row r="20" spans="2:5" ht="36.75" customHeight="1" x14ac:dyDescent="0.25">
      <c r="B20" s="18" t="s">
        <v>76</v>
      </c>
      <c r="C20" s="21">
        <f>AVERAGEIF(D4:D17,"Orhan Pamuk",E4:E17)</f>
        <v>3356.6666666666665</v>
      </c>
      <c r="D20" s="34" t="s">
        <v>129</v>
      </c>
    </row>
    <row r="21" spans="2:5" ht="15" x14ac:dyDescent="0.25">
      <c r="C21" s="21">
        <f>AVERAGEIFS(E4:E17,D4:D17,"Orhan Pamuk")</f>
        <v>3356.6666666666665</v>
      </c>
      <c r="D21" s="34" t="s">
        <v>130</v>
      </c>
    </row>
  </sheetData>
  <pageMargins left="0.75" right="0.75" top="1" bottom="1" header="0.5" footer="0.5"/>
  <pageSetup paperSize="9" orientation="portrait" horizontalDpi="204" verticalDpi="196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8. Eğer-Eğersay</vt:lpstr>
      <vt:lpstr>Sayfa1</vt:lpstr>
      <vt:lpstr>8.5. Uygulama Eğer</vt:lpstr>
      <vt:lpstr>8.1. ETOPLA-EĞERORTALAMA</vt:lpstr>
      <vt:lpstr>8.2. Uygulama ETOPLA </vt:lpstr>
      <vt:lpstr>8.3. Uygulama Eğersay</vt:lpstr>
      <vt:lpstr>8.4. Uygulama EğerOrtalama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2021-01-09T10:30:48Z</dcterms:modified>
</cp:coreProperties>
</file>