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 firstSheet="2" activeTab="6"/>
  </bookViews>
  <sheets>
    <sheet name="9. DÜŞEYARA" sheetId="13" r:id="rId1"/>
    <sheet name="9.1. UYGULAMA-DÜŞEYARA" sheetId="14" r:id="rId2"/>
    <sheet name="Düşeyara örnek" sheetId="54" r:id="rId3"/>
    <sheet name="9.2. Düşeyara Uygulama" sheetId="53" r:id="rId4"/>
    <sheet name="9.3. YATAYARA" sheetId="15" r:id="rId5"/>
    <sheet name="9.4. İNDİS_KAÇINCI" sheetId="16" r:id="rId6"/>
    <sheet name="indis_kaçıncı_tablo" sheetId="57" r:id="rId7"/>
  </sheets>
  <definedNames>
    <definedName name="DolarKur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7" l="1"/>
  <c r="E3" i="57"/>
  <c r="E4" i="57"/>
  <c r="E5" i="57"/>
  <c r="E6" i="57"/>
  <c r="E7" i="57"/>
  <c r="D7" i="57"/>
  <c r="D2" i="57"/>
  <c r="D3" i="57"/>
  <c r="D4" i="57"/>
  <c r="D5" i="57"/>
  <c r="D6" i="57"/>
  <c r="F21" i="16"/>
  <c r="F15" i="16"/>
  <c r="F8" i="16"/>
  <c r="F7" i="16"/>
  <c r="F5" i="16"/>
  <c r="F2" i="16"/>
  <c r="F8" i="15"/>
  <c r="F2" i="15"/>
  <c r="G19" i="53"/>
  <c r="E20" i="53"/>
  <c r="E21" i="53"/>
  <c r="E22" i="53"/>
  <c r="E23" i="53"/>
  <c r="E24" i="53"/>
  <c r="E19" i="53"/>
  <c r="D20" i="53"/>
  <c r="D21" i="53"/>
  <c r="D22" i="53"/>
  <c r="D23" i="53"/>
  <c r="D24" i="53"/>
  <c r="D19" i="53"/>
  <c r="G16" i="53" l="1"/>
  <c r="F6" i="54"/>
  <c r="F3" i="54"/>
  <c r="C3" i="14"/>
  <c r="C4" i="14"/>
  <c r="C5" i="14"/>
  <c r="C6" i="14"/>
  <c r="C7" i="14"/>
  <c r="C8" i="14"/>
  <c r="C9" i="14"/>
  <c r="C10" i="14"/>
  <c r="F2" i="13"/>
  <c r="F3" i="13"/>
</calcChain>
</file>

<file path=xl/sharedStrings.xml><?xml version="1.0" encoding="utf-8"?>
<sst xmlns="http://schemas.openxmlformats.org/spreadsheetml/2006/main" count="166" uniqueCount="146">
  <si>
    <t>Silgi</t>
  </si>
  <si>
    <t>Kod</t>
  </si>
  <si>
    <t>Şehir</t>
  </si>
  <si>
    <t>Nüfus</t>
  </si>
  <si>
    <t>Aranan Kod:</t>
  </si>
  <si>
    <t>İstanbul</t>
  </si>
  <si>
    <t>Şehir:</t>
  </si>
  <si>
    <t>Ankara</t>
  </si>
  <si>
    <t>Nüfus:</t>
  </si>
  <si>
    <t>İzmir</t>
  </si>
  <si>
    <t>Bursa</t>
  </si>
  <si>
    <t>Adana</t>
  </si>
  <si>
    <t>Konya</t>
  </si>
  <si>
    <t>Antalya</t>
  </si>
  <si>
    <t>TABLO 1</t>
  </si>
  <si>
    <t>TABLO 2</t>
  </si>
  <si>
    <t>AD</t>
  </si>
  <si>
    <t>SIRA NO</t>
  </si>
  <si>
    <t>SOYAD</t>
  </si>
  <si>
    <t>AHMET</t>
  </si>
  <si>
    <t>TEK</t>
  </si>
  <si>
    <t>SABRİ</t>
  </si>
  <si>
    <t>YAZAR</t>
  </si>
  <si>
    <t>MEHMET</t>
  </si>
  <si>
    <t>KASA</t>
  </si>
  <si>
    <t>MUSTAFA</t>
  </si>
  <si>
    <t>ER</t>
  </si>
  <si>
    <t>SERHAN</t>
  </si>
  <si>
    <t>MUTLU</t>
  </si>
  <si>
    <t>FIRAT</t>
  </si>
  <si>
    <t>YILMAZ</t>
  </si>
  <si>
    <t>FATİH</t>
  </si>
  <si>
    <t>YAVUZ</t>
  </si>
  <si>
    <t>EKREM</t>
  </si>
  <si>
    <t>KARA</t>
  </si>
  <si>
    <t>Miller</t>
  </si>
  <si>
    <t>Yataklar</t>
  </si>
  <si>
    <t>Civatalar</t>
  </si>
  <si>
    <t>Sütun Başlığı</t>
  </si>
  <si>
    <t>3.Satır Değeri</t>
  </si>
  <si>
    <t>satışcı</t>
  </si>
  <si>
    <t>müşteri sayısı</t>
  </si>
  <si>
    <t>satışlar</t>
  </si>
  <si>
    <t>kar</t>
  </si>
  <si>
    <t>ali</t>
  </si>
  <si>
    <t>selin</t>
  </si>
  <si>
    <t>metin</t>
  </si>
  <si>
    <t>ece</t>
  </si>
  <si>
    <t>ahmet</t>
  </si>
  <si>
    <t>ceyhun</t>
  </si>
  <si>
    <t>ceren</t>
  </si>
  <si>
    <t>sinan</t>
  </si>
  <si>
    <t>gökhan</t>
  </si>
  <si>
    <t>can</t>
  </si>
  <si>
    <t>eda</t>
  </si>
  <si>
    <t>kerem</t>
  </si>
  <si>
    <t>nihat</t>
  </si>
  <si>
    <t>Adet</t>
  </si>
  <si>
    <t>Ürün Adı</t>
  </si>
  <si>
    <t>Vlookup fonksiyonunu kullanarak tabloyu doldurunuz.</t>
  </si>
  <si>
    <t>OCAK  AYI  FİYAT  LİSTESİ</t>
  </si>
  <si>
    <t>Ürün Kodu</t>
  </si>
  <si>
    <t>YTL Fiyat</t>
  </si>
  <si>
    <t>$ Fiyat</t>
  </si>
  <si>
    <t>CT9</t>
  </si>
  <si>
    <t>Cetvel</t>
  </si>
  <si>
    <t>ÇRP2</t>
  </si>
  <si>
    <t>Çorap</t>
  </si>
  <si>
    <t>KL5</t>
  </si>
  <si>
    <t>Kalem</t>
  </si>
  <si>
    <t>SL7</t>
  </si>
  <si>
    <t>DT2</t>
  </si>
  <si>
    <t>Defter</t>
  </si>
  <si>
    <t>ÇN8</t>
  </si>
  <si>
    <t>Çanta</t>
  </si>
  <si>
    <t>ÖNL6</t>
  </si>
  <si>
    <t>Önlük</t>
  </si>
  <si>
    <t>AK2</t>
  </si>
  <si>
    <t>Ayakkabı</t>
  </si>
  <si>
    <t xml:space="preserve"> =DÜŞEYARA(F1;A1:B8;2;0)</t>
  </si>
  <si>
    <t>Önemli: Düşeyara içinde tablo belirlenirken</t>
  </si>
  <si>
    <t>ilk sütun aradığınız değer, son sütun istediğiniz değeri içermeli</t>
  </si>
  <si>
    <t>0--&gt; Tam eşleşme</t>
  </si>
  <si>
    <t>1--&gt; Yaklaşık Eşleşme</t>
  </si>
  <si>
    <t xml:space="preserve"> =DÜŞEYARA(B3;$E$3:$F$10;2;0)</t>
  </si>
  <si>
    <t>isim</t>
  </si>
  <si>
    <t>Boy</t>
  </si>
  <si>
    <t>Kilo</t>
  </si>
  <si>
    <t>ilker</t>
  </si>
  <si>
    <t>Ahmet</t>
  </si>
  <si>
    <t>Mehmet</t>
  </si>
  <si>
    <t>Hakan</t>
  </si>
  <si>
    <t>Ahmetin Boyu?</t>
  </si>
  <si>
    <t xml:space="preserve"> =DÜŞEYARA("ahmet";B4:C7;2;0)</t>
  </si>
  <si>
    <t>Mehmetin Kilo?</t>
  </si>
  <si>
    <t xml:space="preserve"> =DÜŞEYARA("Mehmet";B4:D7;3;0)</t>
  </si>
  <si>
    <t>Kalemin Adeti nedir?</t>
  </si>
  <si>
    <t xml:space="preserve"> =DÜŞEYARA("Kalem";C5:E12;3;0)</t>
  </si>
  <si>
    <t xml:space="preserve"> =YATAYARA(F1;A1:C4;3;0)</t>
  </si>
  <si>
    <t>Denekler</t>
  </si>
  <si>
    <t>Soru1</t>
  </si>
  <si>
    <t>Soru2</t>
  </si>
  <si>
    <t>Soru3</t>
  </si>
  <si>
    <t>denek1</t>
  </si>
  <si>
    <t>denek2</t>
  </si>
  <si>
    <t>denek3</t>
  </si>
  <si>
    <t>Evet</t>
  </si>
  <si>
    <t>Hayır</t>
  </si>
  <si>
    <t>Denek2'nin  Soru2 ye verdiği cevap</t>
  </si>
  <si>
    <t xml:space="preserve"> =YATAYARA("Soru2";A7:D10;3;0)</t>
  </si>
  <si>
    <t>En az karı elde etmiş satışçı kimdir?</t>
  </si>
  <si>
    <t>Ceyhun'un Karı Nedir?</t>
  </si>
  <si>
    <t xml:space="preserve"> =DÜŞEYARA("ceyhun";A2:D14;4;0)</t>
  </si>
  <si>
    <t>KAÇINCI: değer verildiğinde kaçıncı sırada olduğunuz verecek</t>
  </si>
  <si>
    <t>İNDİS: sıra verildiğinde değeri verecek</t>
  </si>
  <si>
    <t xml:space="preserve"> =KAÇINCI("ceyhun";A2:A14;0)</t>
  </si>
  <si>
    <t>ceyhun 6 ıncı sıradaysa 6 ıncı sırada olan kar nedir?</t>
  </si>
  <si>
    <t xml:space="preserve"> =İNDİS(D2:D14;6)</t>
  </si>
  <si>
    <r>
      <t xml:space="preserve"> =İNDİS(</t>
    </r>
    <r>
      <rPr>
        <b/>
        <sz val="12"/>
        <color rgb="FF00B050"/>
        <rFont val="Calibri"/>
        <family val="2"/>
        <charset val="162"/>
        <scheme val="minor"/>
      </rPr>
      <t>D2:D14</t>
    </r>
    <r>
      <rPr>
        <b/>
        <sz val="12"/>
        <color theme="1"/>
        <rFont val="Calibri"/>
        <family val="2"/>
        <charset val="162"/>
        <scheme val="minor"/>
      </rPr>
      <t>;KAÇINCI(</t>
    </r>
    <r>
      <rPr>
        <b/>
        <sz val="12"/>
        <color rgb="FFFF0000"/>
        <rFont val="Calibri"/>
        <family val="2"/>
        <charset val="162"/>
        <scheme val="minor"/>
      </rPr>
      <t>"ceyhun"</t>
    </r>
    <r>
      <rPr>
        <b/>
        <sz val="12"/>
        <color theme="1"/>
        <rFont val="Calibri"/>
        <family val="2"/>
        <charset val="162"/>
        <scheme val="minor"/>
      </rPr>
      <t>;</t>
    </r>
    <r>
      <rPr>
        <b/>
        <sz val="12"/>
        <color rgb="FF0070C0"/>
        <rFont val="Calibri"/>
        <family val="2"/>
        <charset val="162"/>
        <scheme val="minor"/>
      </rPr>
      <t>A2:A14</t>
    </r>
    <r>
      <rPr>
        <b/>
        <sz val="12"/>
        <color theme="1"/>
        <rFont val="Calibri"/>
        <family val="2"/>
        <charset val="162"/>
        <scheme val="minor"/>
      </rPr>
      <t>;0))</t>
    </r>
  </si>
  <si>
    <r>
      <t xml:space="preserve"> =İNDİS(</t>
    </r>
    <r>
      <rPr>
        <b/>
        <sz val="12"/>
        <color rgb="FF00B050"/>
        <rFont val="Calibri"/>
        <family val="2"/>
        <charset val="162"/>
        <scheme val="minor"/>
      </rPr>
      <t>istenenAralık</t>
    </r>
    <r>
      <rPr>
        <b/>
        <sz val="12"/>
        <color theme="1"/>
        <rFont val="Calibri"/>
        <family val="2"/>
        <charset val="162"/>
        <scheme val="minor"/>
      </rPr>
      <t>;KAÇINCI(</t>
    </r>
    <r>
      <rPr>
        <b/>
        <sz val="12"/>
        <color rgb="FFFF0000"/>
        <rFont val="Calibri"/>
        <family val="2"/>
        <charset val="162"/>
        <scheme val="minor"/>
      </rPr>
      <t>arananDeğer</t>
    </r>
    <r>
      <rPr>
        <b/>
        <sz val="12"/>
        <color theme="1"/>
        <rFont val="Calibri"/>
        <family val="2"/>
        <charset val="162"/>
        <scheme val="minor"/>
      </rPr>
      <t>;</t>
    </r>
    <r>
      <rPr>
        <b/>
        <sz val="12"/>
        <color rgb="FF0070C0"/>
        <rFont val="Calibri"/>
        <family val="2"/>
        <charset val="162"/>
        <scheme val="minor"/>
      </rPr>
      <t>arananAralık</t>
    </r>
    <r>
      <rPr>
        <b/>
        <sz val="12"/>
        <color theme="1"/>
        <rFont val="Calibri"/>
        <family val="2"/>
        <charset val="162"/>
        <scheme val="minor"/>
      </rPr>
      <t>;0))</t>
    </r>
  </si>
  <si>
    <t>istenenAralık: Satışçı: A2:A14</t>
  </si>
  <si>
    <t>arananDeğer: En az Kar: MİN(D2:D14)</t>
  </si>
  <si>
    <t>arananAralık: D2:D14</t>
  </si>
  <si>
    <r>
      <t xml:space="preserve"> =İNDİS(</t>
    </r>
    <r>
      <rPr>
        <b/>
        <sz val="14"/>
        <color rgb="FF00B050"/>
        <rFont val="Calibri"/>
        <family val="2"/>
        <charset val="162"/>
        <scheme val="minor"/>
      </rPr>
      <t>A2:A14</t>
    </r>
    <r>
      <rPr>
        <b/>
        <sz val="14"/>
        <color theme="1"/>
        <rFont val="Calibri"/>
        <family val="2"/>
        <charset val="162"/>
        <scheme val="minor"/>
      </rPr>
      <t>;KAÇINCI(</t>
    </r>
    <r>
      <rPr>
        <b/>
        <sz val="14"/>
        <color rgb="FFFF0000"/>
        <rFont val="Calibri"/>
        <family val="2"/>
        <charset val="162"/>
        <scheme val="minor"/>
      </rPr>
      <t>MİN(D2:D14)</t>
    </r>
    <r>
      <rPr>
        <b/>
        <sz val="14"/>
        <color theme="1"/>
        <rFont val="Calibri"/>
        <family val="2"/>
        <charset val="162"/>
        <scheme val="minor"/>
      </rPr>
      <t>;</t>
    </r>
    <r>
      <rPr>
        <b/>
        <sz val="14"/>
        <color rgb="FF0070C0"/>
        <rFont val="Calibri"/>
        <family val="2"/>
        <charset val="162"/>
        <scheme val="minor"/>
      </rPr>
      <t>D2:D14</t>
    </r>
    <r>
      <rPr>
        <b/>
        <sz val="14"/>
        <color theme="1"/>
        <rFont val="Calibri"/>
        <family val="2"/>
        <charset val="162"/>
        <scheme val="minor"/>
      </rPr>
      <t>;0))</t>
    </r>
  </si>
  <si>
    <t>En fazla satış yapmış satışçı kimdir?</t>
  </si>
  <si>
    <t>istenenAralık: A2:A14</t>
  </si>
  <si>
    <t>arananDeğer: MAK(C2:C14) : 2466</t>
  </si>
  <si>
    <t>arananAralık: C2:C14</t>
  </si>
  <si>
    <r>
      <t xml:space="preserve"> =İNDİS(</t>
    </r>
    <r>
      <rPr>
        <b/>
        <sz val="14"/>
        <color rgb="FF00B050"/>
        <rFont val="Calibri"/>
        <family val="2"/>
        <charset val="162"/>
        <scheme val="minor"/>
      </rPr>
      <t>A2:A14</t>
    </r>
    <r>
      <rPr>
        <b/>
        <sz val="14"/>
        <color theme="1"/>
        <rFont val="Calibri"/>
        <family val="2"/>
        <charset val="162"/>
        <scheme val="minor"/>
      </rPr>
      <t>;KAÇINCI(</t>
    </r>
    <r>
      <rPr>
        <b/>
        <sz val="14"/>
        <color rgb="FFFF0000"/>
        <rFont val="Calibri"/>
        <family val="2"/>
        <charset val="162"/>
        <scheme val="minor"/>
      </rPr>
      <t>MAK(C2:C14)</t>
    </r>
    <r>
      <rPr>
        <b/>
        <sz val="14"/>
        <color theme="1"/>
        <rFont val="Calibri"/>
        <family val="2"/>
        <charset val="162"/>
        <scheme val="minor"/>
      </rPr>
      <t>;</t>
    </r>
    <r>
      <rPr>
        <b/>
        <sz val="14"/>
        <color rgb="FF0070C0"/>
        <rFont val="Calibri"/>
        <family val="2"/>
        <charset val="162"/>
        <scheme val="minor"/>
      </rPr>
      <t>C2:C14</t>
    </r>
    <r>
      <rPr>
        <b/>
        <sz val="14"/>
        <color theme="1"/>
        <rFont val="Calibri"/>
        <family val="2"/>
        <charset val="162"/>
        <scheme val="minor"/>
      </rPr>
      <t>;0))</t>
    </r>
  </si>
  <si>
    <t>İsim</t>
  </si>
  <si>
    <t>SicilNumarası</t>
  </si>
  <si>
    <t>Maaş</t>
  </si>
  <si>
    <t>Adres</t>
  </si>
  <si>
    <t>Yaş</t>
  </si>
  <si>
    <t>Ayşe</t>
  </si>
  <si>
    <t>Fatma</t>
  </si>
  <si>
    <t>Hasan</t>
  </si>
  <si>
    <t>Keçiören</t>
  </si>
  <si>
    <t>YeniMahalle</t>
  </si>
  <si>
    <t>Çankaya</t>
  </si>
  <si>
    <t>Mamak</t>
  </si>
  <si>
    <t>Etimesgut</t>
  </si>
  <si>
    <r>
      <t xml:space="preserve"> =İNDİS(</t>
    </r>
    <r>
      <rPr>
        <b/>
        <sz val="14"/>
        <color rgb="FF00B050"/>
        <rFont val="Calibri"/>
        <family val="2"/>
        <charset val="162"/>
        <scheme val="minor"/>
      </rPr>
      <t>istenenAralık</t>
    </r>
    <r>
      <rPr>
        <b/>
        <sz val="14"/>
        <color theme="1"/>
        <rFont val="Calibri"/>
        <family val="2"/>
        <charset val="162"/>
        <scheme val="minor"/>
      </rPr>
      <t>;KAÇINCI(</t>
    </r>
    <r>
      <rPr>
        <b/>
        <sz val="14"/>
        <color rgb="FFFF0000"/>
        <rFont val="Calibri"/>
        <family val="2"/>
        <charset val="162"/>
        <scheme val="minor"/>
      </rPr>
      <t>arananDeğer</t>
    </r>
    <r>
      <rPr>
        <b/>
        <sz val="14"/>
        <color theme="1"/>
        <rFont val="Calibri"/>
        <family val="2"/>
        <charset val="162"/>
        <scheme val="minor"/>
      </rPr>
      <t>;</t>
    </r>
    <r>
      <rPr>
        <b/>
        <sz val="14"/>
        <color rgb="FF0070C0"/>
        <rFont val="Calibri"/>
        <family val="2"/>
        <charset val="162"/>
        <scheme val="minor"/>
      </rPr>
      <t>arananAralık</t>
    </r>
    <r>
      <rPr>
        <b/>
        <sz val="14"/>
        <color theme="1"/>
        <rFont val="Calibri"/>
        <family val="2"/>
        <charset val="162"/>
        <scheme val="minor"/>
      </rPr>
      <t>;0))</t>
    </r>
  </si>
  <si>
    <r>
      <t xml:space="preserve"> =İNDİS(</t>
    </r>
    <r>
      <rPr>
        <b/>
        <sz val="14"/>
        <color rgb="FF00B050"/>
        <rFont val="Calibri"/>
        <family val="2"/>
        <charset val="162"/>
        <scheme val="minor"/>
      </rPr>
      <t>AdresListesi[Adres]</t>
    </r>
    <r>
      <rPr>
        <b/>
        <sz val="14"/>
        <color theme="1"/>
        <rFont val="Calibri"/>
        <family val="2"/>
        <charset val="162"/>
        <scheme val="minor"/>
      </rPr>
      <t>;KAÇINCI(</t>
    </r>
    <r>
      <rPr>
        <b/>
        <sz val="14"/>
        <color rgb="FFFF0000"/>
        <rFont val="Calibri"/>
        <family val="2"/>
        <charset val="162"/>
        <scheme val="minor"/>
      </rPr>
      <t>[@SicilNumarası]</t>
    </r>
    <r>
      <rPr>
        <b/>
        <sz val="14"/>
        <color theme="1"/>
        <rFont val="Calibri"/>
        <family val="2"/>
        <charset val="162"/>
        <scheme val="minor"/>
      </rPr>
      <t>;</t>
    </r>
    <r>
      <rPr>
        <b/>
        <sz val="14"/>
        <color rgb="FF0070C0"/>
        <rFont val="Calibri"/>
        <family val="2"/>
        <charset val="162"/>
        <scheme val="minor"/>
      </rPr>
      <t>AdresListesi[SicilNumarası]</t>
    </r>
    <r>
      <rPr>
        <b/>
        <sz val="14"/>
        <color theme="1"/>
        <rFont val="Calibri"/>
        <family val="2"/>
        <charset val="162"/>
        <scheme val="minor"/>
      </rPr>
      <t>;0))</t>
    </r>
  </si>
  <si>
    <t xml:space="preserve"> =İNDİS(AdresListesi[Yaş];KAÇINCI([@SicilNumarası];AdresListesi[SicilNumarası];0))</t>
  </si>
  <si>
    <t>Feride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</si>
</sst>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\ &quot;₺&quot;_-;\-* #,##0.00\ &quot;₺&quot;_-;_-* &quot;-&quot;??\ &quot;₺&quot;_-;_-@_-"/>
    <numFmt numFmtId="165" formatCode="_-* #,##0.00\ _Y_T_L_-;\-* #,##0.00\ _Y_T_L_-;_-* &quot;-&quot;??\ _Y_T_L_-;_-@_-"/>
    <numFmt numFmtId="166" formatCode="_-* #,##0.00\ _T_L_-;\-* #,##0.00\ _T_L_-;_-* &quot;-&quot;??\ _T_L_-;_-@_-"/>
    <numFmt numFmtId="167" formatCode="_(&quot;TL&quot;* #,##0.00_);_(&quot;TL&quot;* \(#,##0.00\);_(&quot;TL&quot;* &quot;-&quot;??_);_(@_)"/>
    <numFmt numFmtId="168" formatCode="_-* #,##0\ _T_L_-;\-* #,##0\ _T_L_-;_-* &quot;-&quot;\ _T_L_-;_-@_-"/>
    <numFmt numFmtId="169" formatCode="_(* #,##0.00_);_(* \(#,##0.00\);_(* &quot;-&quot;??_);_(@_)"/>
    <numFmt numFmtId="170" formatCode="_(* #,##0_);_(* \(#,##0\);_(* &quot;-&quot;??_);_(@_)"/>
    <numFmt numFmtId="171" formatCode="#,##0_ ;[Red]\-#,##0\ "/>
  </numFmts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 Tur"/>
      <charset val="162"/>
    </font>
    <font>
      <b/>
      <sz val="10"/>
      <name val="Times New Roman Tur"/>
      <family val="1"/>
      <charset val="162"/>
    </font>
    <font>
      <b/>
      <sz val="9"/>
      <name val="Tahoma"/>
      <family val="2"/>
      <charset val="162"/>
    </font>
    <font>
      <sz val="10"/>
      <name val="Arial Tur"/>
      <charset val="162"/>
    </font>
    <font>
      <sz val="8"/>
      <name val="Times New Roman Tur"/>
      <family val="1"/>
      <charset val="162"/>
    </font>
    <font>
      <b/>
      <sz val="14"/>
      <color rgb="FF7030A0"/>
      <name val="Times New Roman Tur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7030A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rgb="FF00B05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2"/>
      <color rgb="FF0070C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b/>
      <sz val="14"/>
      <color rgb="FF00B050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0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0" fontId="5" fillId="0" borderId="0" xfId="5" applyFont="1" applyFill="1" applyAlignment="1">
      <alignment vertical="center"/>
    </xf>
    <xf numFmtId="0" fontId="7" fillId="0" borderId="0" xfId="5" applyFont="1" applyFill="1"/>
    <xf numFmtId="0" fontId="3" fillId="0" borderId="0" xfId="5" applyFont="1" applyFill="1"/>
    <xf numFmtId="170" fontId="3" fillId="0" borderId="0" xfId="11" applyNumberFormat="1" applyFont="1" applyFill="1"/>
    <xf numFmtId="0" fontId="4" fillId="0" borderId="13" xfId="5" applyFont="1" applyFill="1" applyBorder="1" applyAlignment="1">
      <alignment horizontal="center"/>
    </xf>
    <xf numFmtId="0" fontId="4" fillId="0" borderId="14" xfId="5" applyFont="1" applyFill="1" applyBorder="1" applyAlignment="1">
      <alignment horizontal="center"/>
    </xf>
    <xf numFmtId="0" fontId="4" fillId="0" borderId="15" xfId="5" applyFont="1" applyFill="1" applyBorder="1" applyAlignment="1">
      <alignment horizontal="center"/>
    </xf>
    <xf numFmtId="0" fontId="4" fillId="0" borderId="7" xfId="5" applyFont="1" applyFill="1" applyBorder="1"/>
    <xf numFmtId="0" fontId="4" fillId="0" borderId="8" xfId="5" applyFont="1" applyFill="1" applyBorder="1"/>
    <xf numFmtId="3" fontId="3" fillId="0" borderId="8" xfId="5" applyNumberFormat="1" applyFont="1" applyFill="1" applyBorder="1"/>
    <xf numFmtId="3" fontId="3" fillId="0" borderId="8" xfId="5" applyNumberFormat="1" applyFont="1" applyFill="1" applyBorder="1" applyAlignment="1">
      <alignment horizontal="center"/>
    </xf>
    <xf numFmtId="3" fontId="3" fillId="0" borderId="9" xfId="5" applyNumberFormat="1" applyFont="1" applyFill="1" applyBorder="1" applyAlignment="1">
      <alignment horizontal="center"/>
    </xf>
    <xf numFmtId="0" fontId="4" fillId="0" borderId="2" xfId="5" applyFont="1" applyFill="1" applyBorder="1"/>
    <xf numFmtId="0" fontId="4" fillId="0" borderId="1" xfId="5" applyFont="1" applyFill="1" applyBorder="1"/>
    <xf numFmtId="3" fontId="3" fillId="0" borderId="1" xfId="5" applyNumberFormat="1" applyFont="1" applyFill="1" applyBorder="1"/>
    <xf numFmtId="3" fontId="3" fillId="0" borderId="1" xfId="5" applyNumberFormat="1" applyFont="1" applyFill="1" applyBorder="1" applyAlignment="1">
      <alignment horizontal="center"/>
    </xf>
    <xf numFmtId="3" fontId="3" fillId="0" borderId="3" xfId="5" applyNumberFormat="1" applyFont="1" applyFill="1" applyBorder="1" applyAlignment="1">
      <alignment horizontal="center"/>
    </xf>
    <xf numFmtId="0" fontId="3" fillId="0" borderId="1" xfId="5" applyFont="1" applyFill="1" applyBorder="1" applyAlignment="1">
      <alignment horizontal="center"/>
    </xf>
    <xf numFmtId="171" fontId="3" fillId="0" borderId="3" xfId="5" applyNumberFormat="1" applyFont="1" applyFill="1" applyBorder="1" applyAlignment="1">
      <alignment horizontal="center"/>
    </xf>
    <xf numFmtId="0" fontId="4" fillId="0" borderId="4" xfId="5" applyFont="1" applyFill="1" applyBorder="1"/>
    <xf numFmtId="0" fontId="4" fillId="0" borderId="6" xfId="5" applyFont="1" applyFill="1" applyBorder="1"/>
    <xf numFmtId="3" fontId="3" fillId="0" borderId="6" xfId="5" applyNumberFormat="1" applyFont="1" applyFill="1" applyBorder="1"/>
    <xf numFmtId="3" fontId="3" fillId="0" borderId="6" xfId="5" applyNumberFormat="1" applyFont="1" applyFill="1" applyBorder="1" applyAlignment="1">
      <alignment horizontal="center"/>
    </xf>
    <xf numFmtId="3" fontId="3" fillId="0" borderId="5" xfId="5" applyNumberFormat="1" applyFont="1" applyFill="1" applyBorder="1" applyAlignment="1">
      <alignment horizontal="center"/>
    </xf>
    <xf numFmtId="0" fontId="4" fillId="0" borderId="16" xfId="5" applyFont="1" applyFill="1" applyBorder="1" applyAlignment="1">
      <alignment horizontal="center"/>
    </xf>
    <xf numFmtId="3" fontId="4" fillId="0" borderId="1" xfId="5" applyNumberFormat="1" applyFont="1" applyFill="1" applyBorder="1"/>
    <xf numFmtId="0" fontId="8" fillId="0" borderId="0" xfId="5" applyFont="1" applyFill="1"/>
    <xf numFmtId="0" fontId="4" fillId="0" borderId="10" xfId="5" applyFont="1" applyFill="1" applyBorder="1" applyAlignment="1">
      <alignment horizontal="center"/>
    </xf>
    <xf numFmtId="0" fontId="4" fillId="0" borderId="11" xfId="5" applyFont="1" applyFill="1" applyBorder="1" applyAlignment="1">
      <alignment horizontal="center"/>
    </xf>
    <xf numFmtId="0" fontId="4" fillId="0" borderId="12" xfId="5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NumberFormat="1"/>
  </cellXfs>
  <cellStyles count="12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 2" xfId="1"/>
    <cellStyle name="Virgül 2" xfId="4"/>
    <cellStyle name="Virgül 3" xfId="6"/>
    <cellStyle name="Yüzde 2" xfId="3"/>
    <cellStyle name="Yüzde 3" xfId="7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144133</xdr:colOff>
      <xdr:row>0</xdr:row>
      <xdr:rowOff>58616</xdr:rowOff>
    </xdr:from>
    <xdr:to>
      <xdr:col>10</xdr:col>
      <xdr:colOff>495575</xdr:colOff>
      <xdr:row>8</xdr:row>
      <xdr:rowOff>100906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6441" y="58616"/>
          <a:ext cx="4841380" cy="14138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MaaşListesi" displayName="MaaşListesi" ref="A1:E7" totalsRowShown="0">
  <autoFilter ref="A1:E7"/>
  <tableColumns count="5">
    <tableColumn id="1" name="İsim"/>
    <tableColumn id="2" name="SicilNumarası"/>
    <tableColumn id="3" name="Maaş"/>
    <tableColumn id="4" name="Adres" dataDxfId="1">
      <calculatedColumnFormula>INDEX(AdresListesi[Adres],MATCH(MaaşListesi[[#This Row],[SicilNumarası]],AdresListesi[SicilNumarası],0))</calculatedColumnFormula>
    </tableColumn>
    <tableColumn id="5" name="Yaş" dataDxfId="0">
      <calculatedColumnFormula>INDEX(AdresListesi[Yaş],MATCH(MaaşListesi[[#This Row],[SicilNumarası]],AdresListesi[SicilNumarası],0))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dresListesi" displayName="AdresListesi" ref="H1:J7" totalsRowShown="0">
  <autoFilter ref="H1:J7"/>
  <tableColumns count="3">
    <tableColumn id="1" name="SicilNumarası"/>
    <tableColumn id="2" name="Adres"/>
    <tableColumn id="3" name="Yaş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2"/>
  <dimension ref="A1:G9"/>
  <sheetViews>
    <sheetView zoomScale="205" zoomScaleNormal="205" workbookViewId="0">
      <selection activeCell="G5" sqref="G5"/>
    </sheetView>
  </sheetViews>
  <sheetFormatPr defaultRowHeight="14.4" x14ac:dyDescent="0.3"/>
  <cols>
    <col min="3" max="4" width="10.33203125" bestFit="1" customWidth="1"/>
    <col min="5" max="5" width="11.6640625" bestFit="1" customWidth="1"/>
    <col min="6" max="6" width="9.109375" bestFit="1" customWidth="1"/>
  </cols>
  <sheetData>
    <row r="1" spans="1:7" x14ac:dyDescent="0.3">
      <c r="A1" t="s">
        <v>1</v>
      </c>
      <c r="B1" t="s">
        <v>2</v>
      </c>
      <c r="C1" t="s">
        <v>3</v>
      </c>
      <c r="E1" t="s">
        <v>4</v>
      </c>
      <c r="F1">
        <v>5</v>
      </c>
    </row>
    <row r="2" spans="1:7" x14ac:dyDescent="0.3">
      <c r="A2">
        <v>1</v>
      </c>
      <c r="B2" t="s">
        <v>5</v>
      </c>
      <c r="C2" s="1">
        <v>12915158</v>
      </c>
      <c r="E2" t="s">
        <v>6</v>
      </c>
      <c r="F2" t="str">
        <f>VLOOKUP(F1,A1:B8,2,0)</f>
        <v>Adana</v>
      </c>
      <c r="G2" t="s">
        <v>79</v>
      </c>
    </row>
    <row r="3" spans="1:7" x14ac:dyDescent="0.3">
      <c r="A3">
        <v>2</v>
      </c>
      <c r="B3" t="s">
        <v>7</v>
      </c>
      <c r="C3" s="1">
        <v>4650802</v>
      </c>
      <c r="E3" t="s">
        <v>8</v>
      </c>
      <c r="F3" s="1">
        <f>VLOOKUP(F1,A1:C8,3,0)</f>
        <v>2062226</v>
      </c>
    </row>
    <row r="4" spans="1:7" x14ac:dyDescent="0.3">
      <c r="A4">
        <v>3</v>
      </c>
      <c r="B4" t="s">
        <v>9</v>
      </c>
      <c r="C4" s="1">
        <v>3868308</v>
      </c>
    </row>
    <row r="5" spans="1:7" x14ac:dyDescent="0.3">
      <c r="A5">
        <v>4</v>
      </c>
      <c r="B5" t="s">
        <v>10</v>
      </c>
      <c r="C5" s="1">
        <v>2550645</v>
      </c>
      <c r="E5" t="s">
        <v>82</v>
      </c>
    </row>
    <row r="6" spans="1:7" x14ac:dyDescent="0.3">
      <c r="A6">
        <v>5</v>
      </c>
      <c r="B6" t="s">
        <v>11</v>
      </c>
      <c r="C6" s="1">
        <v>2062226</v>
      </c>
      <c r="E6" t="s">
        <v>83</v>
      </c>
    </row>
    <row r="7" spans="1:7" x14ac:dyDescent="0.3">
      <c r="A7">
        <v>6</v>
      </c>
      <c r="B7" t="s">
        <v>12</v>
      </c>
      <c r="C7" s="1">
        <v>1992675</v>
      </c>
    </row>
    <row r="8" spans="1:7" x14ac:dyDescent="0.3">
      <c r="A8">
        <v>7</v>
      </c>
      <c r="B8" t="s">
        <v>13</v>
      </c>
      <c r="C8" s="1">
        <v>1919729</v>
      </c>
      <c r="E8" t="s">
        <v>80</v>
      </c>
    </row>
    <row r="9" spans="1:7" x14ac:dyDescent="0.3">
      <c r="E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3"/>
  <dimension ref="A1:F10"/>
  <sheetViews>
    <sheetView zoomScale="220" zoomScaleNormal="220" workbookViewId="0">
      <selection activeCell="D3" sqref="D3"/>
    </sheetView>
  </sheetViews>
  <sheetFormatPr defaultRowHeight="14.4" x14ac:dyDescent="0.3"/>
  <cols>
    <col min="4" max="4" width="28" bestFit="1" customWidth="1"/>
  </cols>
  <sheetData>
    <row r="1" spans="1:6" x14ac:dyDescent="0.3">
      <c r="A1" t="s">
        <v>14</v>
      </c>
      <c r="E1" t="s">
        <v>15</v>
      </c>
    </row>
    <row r="2" spans="1:6" x14ac:dyDescent="0.3">
      <c r="A2" t="s">
        <v>16</v>
      </c>
      <c r="B2" t="s">
        <v>17</v>
      </c>
      <c r="C2" t="s">
        <v>18</v>
      </c>
      <c r="E2" t="s">
        <v>17</v>
      </c>
      <c r="F2" t="s">
        <v>18</v>
      </c>
    </row>
    <row r="3" spans="1:6" x14ac:dyDescent="0.3">
      <c r="A3" t="s">
        <v>19</v>
      </c>
      <c r="B3">
        <v>123</v>
      </c>
      <c r="C3" t="str">
        <f>VLOOKUP(B3,$E$3:$F$10,2,0)</f>
        <v>TEK</v>
      </c>
      <c r="D3" t="s">
        <v>84</v>
      </c>
      <c r="E3">
        <v>123</v>
      </c>
      <c r="F3" t="s">
        <v>20</v>
      </c>
    </row>
    <row r="4" spans="1:6" x14ac:dyDescent="0.3">
      <c r="A4" t="s">
        <v>21</v>
      </c>
      <c r="B4">
        <v>4556</v>
      </c>
      <c r="C4" t="str">
        <f t="shared" ref="C4:C10" si="0">VLOOKUP(B4,$E$3:$F$10,2,0)</f>
        <v>YAZAR</v>
      </c>
      <c r="E4">
        <v>4556</v>
      </c>
      <c r="F4" t="s">
        <v>22</v>
      </c>
    </row>
    <row r="5" spans="1:6" x14ac:dyDescent="0.3">
      <c r="A5" t="s">
        <v>23</v>
      </c>
      <c r="B5">
        <v>134</v>
      </c>
      <c r="C5" t="str">
        <f t="shared" si="0"/>
        <v>YILMAZ</v>
      </c>
      <c r="E5">
        <v>567</v>
      </c>
      <c r="F5" t="s">
        <v>24</v>
      </c>
    </row>
    <row r="6" spans="1:6" x14ac:dyDescent="0.3">
      <c r="A6" t="s">
        <v>25</v>
      </c>
      <c r="B6">
        <v>567</v>
      </c>
      <c r="C6" t="str">
        <f t="shared" si="0"/>
        <v>KASA</v>
      </c>
      <c r="E6">
        <v>4139</v>
      </c>
      <c r="F6" t="s">
        <v>26</v>
      </c>
    </row>
    <row r="7" spans="1:6" x14ac:dyDescent="0.3">
      <c r="A7" t="s">
        <v>27</v>
      </c>
      <c r="B7">
        <v>8904</v>
      </c>
      <c r="C7" t="str">
        <f t="shared" si="0"/>
        <v>KARA</v>
      </c>
      <c r="E7">
        <v>4490</v>
      </c>
      <c r="F7" t="s">
        <v>28</v>
      </c>
    </row>
    <row r="8" spans="1:6" x14ac:dyDescent="0.3">
      <c r="A8" t="s">
        <v>29</v>
      </c>
      <c r="B8">
        <v>4139</v>
      </c>
      <c r="C8" t="str">
        <f t="shared" si="0"/>
        <v>ER</v>
      </c>
      <c r="E8">
        <v>134</v>
      </c>
      <c r="F8" t="s">
        <v>30</v>
      </c>
    </row>
    <row r="9" spans="1:6" x14ac:dyDescent="0.3">
      <c r="A9" t="s">
        <v>31</v>
      </c>
      <c r="B9">
        <v>4578</v>
      </c>
      <c r="C9" t="str">
        <f t="shared" si="0"/>
        <v>YAVUZ</v>
      </c>
      <c r="E9">
        <v>4578</v>
      </c>
      <c r="F9" t="s">
        <v>32</v>
      </c>
    </row>
    <row r="10" spans="1:6" x14ac:dyDescent="0.3">
      <c r="A10" t="s">
        <v>33</v>
      </c>
      <c r="B10">
        <v>4490</v>
      </c>
      <c r="C10" t="str">
        <f t="shared" si="0"/>
        <v>MUTLU</v>
      </c>
      <c r="E10">
        <v>8904</v>
      </c>
      <c r="F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90" zoomScaleNormal="190" workbookViewId="0">
      <selection activeCell="G7" sqref="G7"/>
    </sheetView>
  </sheetViews>
  <sheetFormatPr defaultRowHeight="14.4" x14ac:dyDescent="0.3"/>
  <sheetData>
    <row r="1" spans="1:7" x14ac:dyDescent="0.3">
      <c r="A1" t="s">
        <v>79</v>
      </c>
    </row>
    <row r="2" spans="1:7" x14ac:dyDescent="0.3">
      <c r="F2" t="s">
        <v>92</v>
      </c>
    </row>
    <row r="3" spans="1:7" x14ac:dyDescent="0.3">
      <c r="B3" t="s">
        <v>85</v>
      </c>
      <c r="C3" t="s">
        <v>86</v>
      </c>
      <c r="D3" t="s">
        <v>87</v>
      </c>
      <c r="F3">
        <f>VLOOKUP("ahmet",B4:C7,2,0)</f>
        <v>180</v>
      </c>
      <c r="G3" t="s">
        <v>93</v>
      </c>
    </row>
    <row r="4" spans="1:7" x14ac:dyDescent="0.3">
      <c r="B4" t="s">
        <v>88</v>
      </c>
      <c r="C4">
        <v>175</v>
      </c>
      <c r="D4">
        <v>85</v>
      </c>
    </row>
    <row r="5" spans="1:7" x14ac:dyDescent="0.3">
      <c r="B5" t="s">
        <v>89</v>
      </c>
      <c r="C5">
        <v>180</v>
      </c>
      <c r="D5">
        <v>90</v>
      </c>
      <c r="F5" t="s">
        <v>94</v>
      </c>
    </row>
    <row r="6" spans="1:7" x14ac:dyDescent="0.3">
      <c r="B6" t="s">
        <v>90</v>
      </c>
      <c r="C6">
        <v>170</v>
      </c>
      <c r="D6">
        <v>72</v>
      </c>
      <c r="F6">
        <f>VLOOKUP("Mehmet",B4:D7,3,0)</f>
        <v>72</v>
      </c>
      <c r="G6" t="s">
        <v>95</v>
      </c>
    </row>
    <row r="7" spans="1:7" x14ac:dyDescent="0.3">
      <c r="B7" t="s">
        <v>91</v>
      </c>
      <c r="C7">
        <v>185</v>
      </c>
      <c r="D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130" zoomScaleNormal="130" workbookViewId="0">
      <selection activeCell="G20" sqref="G20"/>
    </sheetView>
  </sheetViews>
  <sheetFormatPr defaultRowHeight="13.2" x14ac:dyDescent="0.25"/>
  <cols>
    <col min="1" max="1" width="2.77734375" style="4" customWidth="1"/>
    <col min="2" max="2" width="11" style="4" bestFit="1" customWidth="1"/>
    <col min="3" max="3" width="14.44140625" style="4" customWidth="1"/>
    <col min="4" max="4" width="12.6640625" style="4" customWidth="1"/>
    <col min="5" max="5" width="16.6640625" style="4" bestFit="1" customWidth="1"/>
    <col min="6" max="6" width="15" style="4" bestFit="1" customWidth="1"/>
    <col min="7" max="7" width="22.6640625" style="4" customWidth="1"/>
    <col min="8" max="8" width="22.44140625" style="4" customWidth="1"/>
    <col min="9" max="9" width="8.88671875" style="4"/>
    <col min="10" max="10" width="11.44140625" style="4" bestFit="1" customWidth="1"/>
    <col min="11" max="16384" width="8.88671875" style="4"/>
  </cols>
  <sheetData>
    <row r="1" spans="1:10" x14ac:dyDescent="0.25">
      <c r="A1" s="2" t="s">
        <v>59</v>
      </c>
    </row>
    <row r="2" spans="1:10" ht="13.5" customHeight="1" thickBot="1" x14ac:dyDescent="0.3"/>
    <row r="3" spans="1:10" ht="13.8" thickBot="1" x14ac:dyDescent="0.3">
      <c r="B3" s="29" t="s">
        <v>60</v>
      </c>
      <c r="C3" s="30"/>
      <c r="D3" s="30"/>
      <c r="E3" s="30"/>
      <c r="F3" s="31"/>
      <c r="G3" s="3"/>
      <c r="J3" s="5"/>
    </row>
    <row r="4" spans="1:10" ht="13.8" thickBot="1" x14ac:dyDescent="0.3">
      <c r="B4" s="6" t="s">
        <v>61</v>
      </c>
      <c r="C4" s="7" t="s">
        <v>58</v>
      </c>
      <c r="D4" s="7" t="s">
        <v>62</v>
      </c>
      <c r="E4" s="7" t="s">
        <v>57</v>
      </c>
      <c r="F4" s="8" t="s">
        <v>63</v>
      </c>
      <c r="J4" s="5"/>
    </row>
    <row r="5" spans="1:10" x14ac:dyDescent="0.25">
      <c r="B5" s="9" t="s">
        <v>64</v>
      </c>
      <c r="C5" s="10" t="s">
        <v>65</v>
      </c>
      <c r="D5" s="11">
        <v>150</v>
      </c>
      <c r="E5" s="12">
        <v>2</v>
      </c>
      <c r="F5" s="13">
        <v>3</v>
      </c>
      <c r="J5" s="5"/>
    </row>
    <row r="6" spans="1:10" x14ac:dyDescent="0.25">
      <c r="B6" s="14" t="s">
        <v>66</v>
      </c>
      <c r="C6" s="15" t="s">
        <v>67</v>
      </c>
      <c r="D6" s="16">
        <v>450</v>
      </c>
      <c r="E6" s="17">
        <v>6</v>
      </c>
      <c r="F6" s="18">
        <v>9</v>
      </c>
      <c r="J6" s="5"/>
    </row>
    <row r="7" spans="1:10" x14ac:dyDescent="0.25">
      <c r="B7" s="14" t="s">
        <v>68</v>
      </c>
      <c r="C7" s="15" t="s">
        <v>69</v>
      </c>
      <c r="D7" s="16">
        <v>500</v>
      </c>
      <c r="E7" s="19">
        <v>8</v>
      </c>
      <c r="F7" s="20">
        <v>10</v>
      </c>
      <c r="J7" s="5"/>
    </row>
    <row r="8" spans="1:10" x14ac:dyDescent="0.25">
      <c r="B8" s="14" t="s">
        <v>70</v>
      </c>
      <c r="C8" s="15" t="s">
        <v>0</v>
      </c>
      <c r="D8" s="16">
        <v>7500</v>
      </c>
      <c r="E8" s="19">
        <v>12</v>
      </c>
      <c r="F8" s="20">
        <v>15</v>
      </c>
      <c r="J8" s="5"/>
    </row>
    <row r="9" spans="1:10" x14ac:dyDescent="0.25">
      <c r="B9" s="14" t="s">
        <v>71</v>
      </c>
      <c r="C9" s="15" t="s">
        <v>72</v>
      </c>
      <c r="D9" s="16">
        <v>20000</v>
      </c>
      <c r="E9" s="19">
        <v>37</v>
      </c>
      <c r="F9" s="20">
        <v>40</v>
      </c>
    </row>
    <row r="10" spans="1:10" x14ac:dyDescent="0.25">
      <c r="B10" s="14" t="s">
        <v>73</v>
      </c>
      <c r="C10" s="15" t="s">
        <v>74</v>
      </c>
      <c r="D10" s="16">
        <v>62500</v>
      </c>
      <c r="E10" s="19">
        <v>106</v>
      </c>
      <c r="F10" s="20">
        <v>125</v>
      </c>
    </row>
    <row r="11" spans="1:10" x14ac:dyDescent="0.25">
      <c r="B11" s="14" t="s">
        <v>75</v>
      </c>
      <c r="C11" s="15" t="s">
        <v>76</v>
      </c>
      <c r="D11" s="16">
        <v>95000</v>
      </c>
      <c r="E11" s="17">
        <v>175</v>
      </c>
      <c r="F11" s="18">
        <v>190</v>
      </c>
    </row>
    <row r="12" spans="1:10" ht="13.8" thickBot="1" x14ac:dyDescent="0.3">
      <c r="B12" s="21" t="s">
        <v>77</v>
      </c>
      <c r="C12" s="22" t="s">
        <v>78</v>
      </c>
      <c r="D12" s="23">
        <v>120000</v>
      </c>
      <c r="E12" s="24">
        <v>225</v>
      </c>
      <c r="F12" s="25">
        <v>240</v>
      </c>
    </row>
    <row r="15" spans="1:10" x14ac:dyDescent="0.25">
      <c r="G15" s="4" t="s">
        <v>96</v>
      </c>
    </row>
    <row r="16" spans="1:10" ht="17.399999999999999" x14ac:dyDescent="0.3">
      <c r="G16" s="4">
        <f>VLOOKUP("Kalem",C5:E12,3,0)</f>
        <v>8</v>
      </c>
      <c r="H16" s="28" t="s">
        <v>97</v>
      </c>
    </row>
    <row r="18" spans="3:7" x14ac:dyDescent="0.25">
      <c r="C18" s="26" t="s">
        <v>61</v>
      </c>
      <c r="D18" s="26" t="s">
        <v>62</v>
      </c>
      <c r="E18" s="26" t="s">
        <v>63</v>
      </c>
    </row>
    <row r="19" spans="3:7" x14ac:dyDescent="0.25">
      <c r="C19" s="15" t="s">
        <v>77</v>
      </c>
      <c r="D19" s="27">
        <f>VLOOKUP(C19,$B$5:$D$12,3,0)</f>
        <v>120000</v>
      </c>
      <c r="E19" s="27">
        <f>VLOOKUP(C19,$B$5:$F$12,5,0)</f>
        <v>240</v>
      </c>
      <c r="G19" s="4" t="e">
        <f>500*DolarKuru</f>
        <v>#REF!</v>
      </c>
    </row>
    <row r="20" spans="3:7" x14ac:dyDescent="0.25">
      <c r="C20" s="15" t="s">
        <v>68</v>
      </c>
      <c r="D20" s="27">
        <f t="shared" ref="D20:D24" si="0">VLOOKUP(C20,$B$5:$D$12,3,0)</f>
        <v>500</v>
      </c>
      <c r="E20" s="27">
        <f t="shared" ref="E20:E24" si="1">VLOOKUP(C20,$B$5:$F$12,5,0)</f>
        <v>10</v>
      </c>
    </row>
    <row r="21" spans="3:7" x14ac:dyDescent="0.25">
      <c r="C21" s="15" t="s">
        <v>71</v>
      </c>
      <c r="D21" s="27">
        <f t="shared" si="0"/>
        <v>20000</v>
      </c>
      <c r="E21" s="27">
        <f t="shared" si="1"/>
        <v>40</v>
      </c>
    </row>
    <row r="22" spans="3:7" x14ac:dyDescent="0.25">
      <c r="C22" s="15" t="s">
        <v>73</v>
      </c>
      <c r="D22" s="27">
        <f t="shared" si="0"/>
        <v>62500</v>
      </c>
      <c r="E22" s="27">
        <f t="shared" si="1"/>
        <v>125</v>
      </c>
    </row>
    <row r="23" spans="3:7" x14ac:dyDescent="0.25">
      <c r="C23" s="15" t="s">
        <v>75</v>
      </c>
      <c r="D23" s="27">
        <f t="shared" si="0"/>
        <v>95000</v>
      </c>
      <c r="E23" s="27">
        <f t="shared" si="1"/>
        <v>190</v>
      </c>
    </row>
    <row r="24" spans="3:7" x14ac:dyDescent="0.25">
      <c r="C24" s="15" t="s">
        <v>66</v>
      </c>
      <c r="D24" s="27">
        <f t="shared" si="0"/>
        <v>450</v>
      </c>
      <c r="E24" s="27">
        <f t="shared" si="1"/>
        <v>9</v>
      </c>
    </row>
  </sheetData>
  <mergeCells count="1">
    <mergeCell ref="B3:F3"/>
  </mergeCells>
  <pageMargins left="0.75" right="0.75" top="1" bottom="1" header="0.5" footer="0.5"/>
  <pageSetup paperSize="9" orientation="portrait" horizontalDpi="204" verticalDpi="196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4"/>
  <dimension ref="A1:F10"/>
  <sheetViews>
    <sheetView zoomScale="190" zoomScaleNormal="190" workbookViewId="0">
      <selection activeCell="F10" sqref="F10"/>
    </sheetView>
  </sheetViews>
  <sheetFormatPr defaultRowHeight="14.4" x14ac:dyDescent="0.3"/>
  <cols>
    <col min="4" max="4" width="5.6640625" bestFit="1" customWidth="1"/>
    <col min="5" max="5" width="12.6640625" bestFit="1" customWidth="1"/>
  </cols>
  <sheetData>
    <row r="1" spans="1:6" x14ac:dyDescent="0.3">
      <c r="A1" t="s">
        <v>35</v>
      </c>
      <c r="B1" t="s">
        <v>36</v>
      </c>
      <c r="C1" t="s">
        <v>37</v>
      </c>
      <c r="E1" t="s">
        <v>38</v>
      </c>
      <c r="F1" t="s">
        <v>35</v>
      </c>
    </row>
    <row r="2" spans="1:6" x14ac:dyDescent="0.3">
      <c r="A2">
        <v>4</v>
      </c>
      <c r="B2">
        <v>4</v>
      </c>
      <c r="C2">
        <v>9</v>
      </c>
      <c r="E2" t="s">
        <v>39</v>
      </c>
      <c r="F2">
        <f>HLOOKUP(F1,A1:C4,3,0)</f>
        <v>5</v>
      </c>
    </row>
    <row r="3" spans="1:6" x14ac:dyDescent="0.3">
      <c r="A3">
        <v>5</v>
      </c>
      <c r="B3">
        <v>7</v>
      </c>
      <c r="C3">
        <v>10</v>
      </c>
      <c r="F3" s="32" t="s">
        <v>98</v>
      </c>
    </row>
    <row r="4" spans="1:6" x14ac:dyDescent="0.3">
      <c r="A4">
        <v>6</v>
      </c>
      <c r="B4">
        <v>9</v>
      </c>
      <c r="C4">
        <v>11</v>
      </c>
    </row>
    <row r="6" spans="1:6" x14ac:dyDescent="0.3">
      <c r="F6" t="s">
        <v>108</v>
      </c>
    </row>
    <row r="7" spans="1:6" x14ac:dyDescent="0.3">
      <c r="A7" t="s">
        <v>99</v>
      </c>
      <c r="B7" t="s">
        <v>100</v>
      </c>
      <c r="C7" t="s">
        <v>101</v>
      </c>
      <c r="D7" t="s">
        <v>102</v>
      </c>
    </row>
    <row r="8" spans="1:6" x14ac:dyDescent="0.3">
      <c r="A8" t="s">
        <v>103</v>
      </c>
      <c r="B8" t="s">
        <v>106</v>
      </c>
      <c r="C8">
        <v>1</v>
      </c>
      <c r="D8">
        <v>3</v>
      </c>
      <c r="F8">
        <f>HLOOKUP("Soru2",A7:D10,3,0)</f>
        <v>5</v>
      </c>
    </row>
    <row r="9" spans="1:6" x14ac:dyDescent="0.3">
      <c r="A9" t="s">
        <v>104</v>
      </c>
      <c r="B9" t="s">
        <v>107</v>
      </c>
      <c r="C9">
        <v>5</v>
      </c>
      <c r="D9">
        <v>1</v>
      </c>
      <c r="F9" t="s">
        <v>109</v>
      </c>
    </row>
    <row r="10" spans="1:6" x14ac:dyDescent="0.3">
      <c r="A10" t="s">
        <v>105</v>
      </c>
      <c r="B10" t="s">
        <v>106</v>
      </c>
      <c r="C10">
        <v>2</v>
      </c>
      <c r="D10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5"/>
  <dimension ref="A1:G21"/>
  <sheetViews>
    <sheetView zoomScale="145" zoomScaleNormal="145" workbookViewId="0">
      <selection activeCell="F9" sqref="F9"/>
    </sheetView>
  </sheetViews>
  <sheetFormatPr defaultRowHeight="14.4" x14ac:dyDescent="0.3"/>
  <cols>
    <col min="2" max="2" width="12.88671875" bestFit="1" customWidth="1"/>
    <col min="3" max="3" width="9.6640625" customWidth="1"/>
  </cols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F1" t="s">
        <v>111</v>
      </c>
    </row>
    <row r="2" spans="1:7" x14ac:dyDescent="0.3">
      <c r="A2" t="s">
        <v>44</v>
      </c>
      <c r="B2">
        <v>9</v>
      </c>
      <c r="C2">
        <v>2257</v>
      </c>
      <c r="D2">
        <v>764</v>
      </c>
      <c r="F2">
        <f>VLOOKUP("ceyhun",A2:D14,4,0)</f>
        <v>727</v>
      </c>
      <c r="G2" s="35" t="s">
        <v>112</v>
      </c>
    </row>
    <row r="3" spans="1:7" x14ac:dyDescent="0.3">
      <c r="A3" t="s">
        <v>45</v>
      </c>
      <c r="B3">
        <v>9</v>
      </c>
      <c r="C3">
        <v>2466</v>
      </c>
      <c r="D3">
        <v>695</v>
      </c>
      <c r="F3" t="s">
        <v>113</v>
      </c>
    </row>
    <row r="4" spans="1:7" x14ac:dyDescent="0.3">
      <c r="A4" t="s">
        <v>46</v>
      </c>
      <c r="B4">
        <v>13</v>
      </c>
      <c r="C4">
        <v>2251</v>
      </c>
      <c r="D4">
        <v>620</v>
      </c>
      <c r="F4" t="s">
        <v>114</v>
      </c>
    </row>
    <row r="5" spans="1:7" x14ac:dyDescent="0.3">
      <c r="A5" t="s">
        <v>47</v>
      </c>
      <c r="B5">
        <v>12</v>
      </c>
      <c r="C5">
        <v>1650</v>
      </c>
      <c r="D5" s="34">
        <v>515</v>
      </c>
      <c r="F5">
        <f>MATCH("ceyhun",A2:A14,0)</f>
        <v>6</v>
      </c>
      <c r="G5" s="35" t="s">
        <v>115</v>
      </c>
    </row>
    <row r="6" spans="1:7" x14ac:dyDescent="0.3">
      <c r="A6" t="s">
        <v>48</v>
      </c>
      <c r="B6">
        <v>9</v>
      </c>
      <c r="C6">
        <v>2133</v>
      </c>
      <c r="D6">
        <v>555</v>
      </c>
      <c r="F6" t="s">
        <v>116</v>
      </c>
    </row>
    <row r="7" spans="1:7" x14ac:dyDescent="0.3">
      <c r="A7" t="s">
        <v>49</v>
      </c>
      <c r="B7">
        <v>13</v>
      </c>
      <c r="C7">
        <v>2461</v>
      </c>
      <c r="D7">
        <v>727</v>
      </c>
      <c r="F7">
        <f>INDEX(D2:D14,6)</f>
        <v>727</v>
      </c>
      <c r="G7" s="35" t="s">
        <v>117</v>
      </c>
    </row>
    <row r="8" spans="1:7" ht="15.6" x14ac:dyDescent="0.3">
      <c r="A8" t="s">
        <v>50</v>
      </c>
      <c r="B8">
        <v>12</v>
      </c>
      <c r="C8">
        <v>1466</v>
      </c>
      <c r="D8">
        <v>779</v>
      </c>
      <c r="F8">
        <f>INDEX(D2:D14,MATCH("ceyhun",A2:A14,0))</f>
        <v>727</v>
      </c>
      <c r="G8" s="36" t="s">
        <v>118</v>
      </c>
    </row>
    <row r="9" spans="1:7" ht="15.6" x14ac:dyDescent="0.3">
      <c r="A9" t="s">
        <v>51</v>
      </c>
      <c r="B9">
        <v>14</v>
      </c>
      <c r="C9">
        <v>2124</v>
      </c>
      <c r="D9">
        <v>575</v>
      </c>
      <c r="F9" s="36" t="s">
        <v>119</v>
      </c>
    </row>
    <row r="10" spans="1:7" x14ac:dyDescent="0.3">
      <c r="A10" t="s">
        <v>52</v>
      </c>
      <c r="B10">
        <v>14</v>
      </c>
      <c r="C10">
        <v>1987</v>
      </c>
      <c r="D10">
        <v>797</v>
      </c>
    </row>
    <row r="11" spans="1:7" x14ac:dyDescent="0.3">
      <c r="A11" t="s">
        <v>53</v>
      </c>
      <c r="B11">
        <v>9</v>
      </c>
      <c r="C11">
        <v>2018</v>
      </c>
      <c r="D11">
        <v>576</v>
      </c>
      <c r="F11" t="s">
        <v>110</v>
      </c>
    </row>
    <row r="12" spans="1:7" x14ac:dyDescent="0.3">
      <c r="A12" t="s">
        <v>54</v>
      </c>
      <c r="B12">
        <v>7</v>
      </c>
      <c r="C12">
        <v>2136</v>
      </c>
      <c r="D12">
        <v>684</v>
      </c>
      <c r="F12" s="38" t="s">
        <v>120</v>
      </c>
    </row>
    <row r="13" spans="1:7" x14ac:dyDescent="0.3">
      <c r="A13" t="s">
        <v>55</v>
      </c>
      <c r="B13">
        <v>13</v>
      </c>
      <c r="C13">
        <v>1720</v>
      </c>
      <c r="D13">
        <v>747</v>
      </c>
      <c r="F13" s="33" t="s">
        <v>121</v>
      </c>
    </row>
    <row r="14" spans="1:7" x14ac:dyDescent="0.3">
      <c r="A14" t="s">
        <v>56</v>
      </c>
      <c r="B14">
        <v>9</v>
      </c>
      <c r="C14">
        <v>2423</v>
      </c>
      <c r="D14">
        <v>594</v>
      </c>
      <c r="F14" s="39" t="s">
        <v>122</v>
      </c>
    </row>
    <row r="15" spans="1:7" ht="18" x14ac:dyDescent="0.35">
      <c r="F15" t="str">
        <f>INDEX(A2:A14,MATCH(MIN(D2:D14),D2:D14,0))</f>
        <v>ece</v>
      </c>
      <c r="G15" s="37" t="s">
        <v>123</v>
      </c>
    </row>
    <row r="17" spans="6:7" x14ac:dyDescent="0.3">
      <c r="F17" t="s">
        <v>124</v>
      </c>
    </row>
    <row r="18" spans="6:7" x14ac:dyDescent="0.3">
      <c r="F18" t="s">
        <v>125</v>
      </c>
    </row>
    <row r="19" spans="6:7" x14ac:dyDescent="0.3">
      <c r="F19" t="s">
        <v>126</v>
      </c>
    </row>
    <row r="20" spans="6:7" x14ac:dyDescent="0.3">
      <c r="F20" t="s">
        <v>127</v>
      </c>
    </row>
    <row r="21" spans="6:7" ht="18" x14ac:dyDescent="0.35">
      <c r="F21" t="str">
        <f>INDEX(A2:A14,MATCH(MAX(C2:C14),C2:C14,0))</f>
        <v>selin</v>
      </c>
      <c r="G21" s="3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60" zoomScaleNormal="160" workbookViewId="0">
      <selection activeCell="B15" sqref="B15"/>
    </sheetView>
  </sheetViews>
  <sheetFormatPr defaultRowHeight="14.4" x14ac:dyDescent="0.3"/>
  <cols>
    <col min="2" max="2" width="13.109375" customWidth="1"/>
    <col min="4" max="4" width="11" bestFit="1" customWidth="1"/>
    <col min="8" max="8" width="13.109375" customWidth="1"/>
    <col min="9" max="9" width="11" bestFit="1" customWidth="1"/>
  </cols>
  <sheetData>
    <row r="1" spans="1:10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H1" t="s">
        <v>130</v>
      </c>
      <c r="I1" t="s">
        <v>132</v>
      </c>
      <c r="J1" t="s">
        <v>133</v>
      </c>
    </row>
    <row r="2" spans="1:10" x14ac:dyDescent="0.3">
      <c r="A2" t="s">
        <v>89</v>
      </c>
      <c r="B2">
        <v>4598</v>
      </c>
      <c r="C2">
        <v>6500</v>
      </c>
      <c r="D2" t="str">
        <f>INDEX(AdresListesi[Adres],MATCH(MaaşListesi[[#This Row],[SicilNumarası]],AdresListesi[SicilNumarası],0))</f>
        <v>Çankaya</v>
      </c>
      <c r="E2">
        <f>INDEX(AdresListesi[Yaş],MATCH(MaaşListesi[[#This Row],[SicilNumarası]],AdresListesi[SicilNumarası],0))</f>
        <v>45</v>
      </c>
      <c r="H2">
        <v>6523</v>
      </c>
      <c r="I2" t="s">
        <v>137</v>
      </c>
      <c r="J2">
        <v>25</v>
      </c>
    </row>
    <row r="3" spans="1:10" x14ac:dyDescent="0.3">
      <c r="A3" t="s">
        <v>134</v>
      </c>
      <c r="B3">
        <v>6523</v>
      </c>
      <c r="C3">
        <v>7500</v>
      </c>
      <c r="D3" t="str">
        <f>INDEX(AdresListesi[Adres],MATCH(MaaşListesi[[#This Row],[SicilNumarası]],AdresListesi[SicilNumarası],0))</f>
        <v>Keçiören</v>
      </c>
      <c r="E3">
        <f>INDEX(AdresListesi[Yaş],MATCH(MaaşListesi[[#This Row],[SicilNumarası]],AdresListesi[SicilNumarası],0))</f>
        <v>25</v>
      </c>
      <c r="H3">
        <v>8527</v>
      </c>
      <c r="I3" t="s">
        <v>138</v>
      </c>
      <c r="J3">
        <v>36</v>
      </c>
    </row>
    <row r="4" spans="1:10" x14ac:dyDescent="0.3">
      <c r="A4" t="s">
        <v>135</v>
      </c>
      <c r="B4">
        <v>7496</v>
      </c>
      <c r="C4">
        <v>7250</v>
      </c>
      <c r="D4" t="str">
        <f>INDEX(AdresListesi[Adres],MATCH(MaaşListesi[[#This Row],[SicilNumarası]],AdresListesi[SicilNumarası],0))</f>
        <v>Mamak</v>
      </c>
      <c r="E4">
        <f>INDEX(AdresListesi[Yaş],MATCH(MaaşListesi[[#This Row],[SicilNumarası]],AdresListesi[SicilNumarası],0))</f>
        <v>23</v>
      </c>
      <c r="H4">
        <v>4598</v>
      </c>
      <c r="I4" t="s">
        <v>139</v>
      </c>
      <c r="J4">
        <v>45</v>
      </c>
    </row>
    <row r="5" spans="1:10" x14ac:dyDescent="0.3">
      <c r="A5" t="s">
        <v>90</v>
      </c>
      <c r="B5">
        <v>8527</v>
      </c>
      <c r="C5">
        <v>6300</v>
      </c>
      <c r="D5" t="str">
        <f>INDEX(AdresListesi[Adres],MATCH(MaaşListesi[[#This Row],[SicilNumarası]],AdresListesi[SicilNumarası],0))</f>
        <v>YeniMahalle</v>
      </c>
      <c r="E5">
        <f>INDEX(AdresListesi[Yaş],MATCH(MaaşListesi[[#This Row],[SicilNumarası]],AdresListesi[SicilNumarası],0))</f>
        <v>36</v>
      </c>
      <c r="H5">
        <v>7496</v>
      </c>
      <c r="I5" t="s">
        <v>140</v>
      </c>
      <c r="J5">
        <v>23</v>
      </c>
    </row>
    <row r="6" spans="1:10" x14ac:dyDescent="0.3">
      <c r="A6" t="s">
        <v>136</v>
      </c>
      <c r="B6">
        <v>9675</v>
      </c>
      <c r="C6">
        <v>5750</v>
      </c>
      <c r="D6" t="str">
        <f>INDEX(AdresListesi[Adres],MATCH(MaaşListesi[[#This Row],[SicilNumarası]],AdresListesi[SicilNumarası],0))</f>
        <v>Etimesgut</v>
      </c>
      <c r="E6">
        <f>INDEX(AdresListesi[Yaş],MATCH(MaaşListesi[[#This Row],[SicilNumarası]],AdresListesi[SicilNumarası],0))</f>
        <v>38</v>
      </c>
      <c r="H6">
        <v>9675</v>
      </c>
      <c r="I6" t="s">
        <v>141</v>
      </c>
      <c r="J6">
        <v>38</v>
      </c>
    </row>
    <row r="7" spans="1:10" x14ac:dyDescent="0.3">
      <c r="A7" t="s">
        <v>145</v>
      </c>
      <c r="B7">
        <v>3654</v>
      </c>
      <c r="C7">
        <v>8000</v>
      </c>
      <c r="D7" s="40" t="str">
        <f>INDEX(AdresListesi[Adres],MATCH(MaaşListesi[[#This Row],[SicilNumarası]],AdresListesi[SicilNumarası],0))</f>
        <v>Çankaya</v>
      </c>
      <c r="E7">
        <f>INDEX(AdresListesi[Yaş],MATCH(MaaşListesi[[#This Row],[SicilNumarası]],AdresListesi[SicilNumarası],0))</f>
        <v>28</v>
      </c>
      <c r="H7">
        <v>3654</v>
      </c>
      <c r="I7" t="s">
        <v>139</v>
      </c>
      <c r="J7">
        <v>28</v>
      </c>
    </row>
    <row r="12" spans="1:10" ht="18" x14ac:dyDescent="0.35">
      <c r="B12" s="37" t="s">
        <v>142</v>
      </c>
    </row>
    <row r="13" spans="1:10" ht="18" x14ac:dyDescent="0.35">
      <c r="B13" s="37" t="s">
        <v>143</v>
      </c>
    </row>
    <row r="15" spans="1:10" ht="18" x14ac:dyDescent="0.35">
      <c r="B15" s="37" t="s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9. DÜŞEYARA</vt:lpstr>
      <vt:lpstr>9.1. UYGULAMA-DÜŞEYARA</vt:lpstr>
      <vt:lpstr>Düşeyara örnek</vt:lpstr>
      <vt:lpstr>9.2. Düşeyara Uygulama</vt:lpstr>
      <vt:lpstr>9.3. YATAYARA</vt:lpstr>
      <vt:lpstr>9.4. İNDİS_KAÇINCI</vt:lpstr>
      <vt:lpstr>indis_kaçıncı_tablo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2021-01-10T09:05:53Z</dcterms:modified>
</cp:coreProperties>
</file>