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İlker Güzelcik" algorithmName="SHA-512" hashValue="zNfLZ38MxTrjLENFXYUTCuasAWyyWVosK3oR4nGld/5VIYxFs92TwH2257fTatxOiBK4epRdEmRNhSaYvWdEeg==" saltValue="2g+vfZDr1mlR0AUKqq8E+g==" spinCount="100000"/>
  <workbookPr filterPrivacy="1" defaultThemeVersion="124226"/>
  <bookViews>
    <workbookView xWindow="0" yWindow="0" windowWidth="23040" windowHeight="9204" tabRatio="854"/>
  </bookViews>
  <sheets>
    <sheet name="Sorular" sheetId="3" r:id="rId1"/>
    <sheet name="Cevap7" sheetId="19" r:id="rId2"/>
    <sheet name="Cevap5" sheetId="18" r:id="rId3"/>
    <sheet name="Cevap3" sheetId="16" r:id="rId4"/>
    <sheet name="Cevap4" sheetId="17" r:id="rId5"/>
    <sheet name="Tüm Liste" sheetId="1" r:id="rId6"/>
    <sheet name="Cevap8 Özel Liste" sheetId="2" r:id="rId7"/>
    <sheet name="Senaryo Özeti" sheetId="23" r:id="rId8"/>
    <sheet name="Senaryo" sheetId="7" r:id="rId9"/>
    <sheet name="Hedef Ara-1" sheetId="21" r:id="rId10"/>
    <sheet name="Hedef Ara-2" sheetId="6" r:id="rId11"/>
    <sheet name="VeriTablosu-2" sheetId="4" r:id="rId12"/>
    <sheet name="Veri Tablosu" sheetId="22" r:id="rId13"/>
    <sheet name="Tablo Birleştir" sheetId="9" r:id="rId14"/>
    <sheet name="Çözücü" sheetId="8" r:id="rId15"/>
    <sheet name="Metni sütunlara dönüştür" sheetId="10" r:id="rId16"/>
    <sheet name="Alt Toplam" sheetId="12" r:id="rId17"/>
    <sheet name="Cevap15 Veri Doğrulama" sheetId="13" r:id="rId18"/>
    <sheet name="Veri Doğrulama-2" sheetId="20" r:id="rId19"/>
    <sheet name="Başlık sabitleme" sheetId="14" r:id="rId20"/>
    <sheet name="Iki_Eksen" sheetId="15" r:id="rId21"/>
  </sheets>
  <externalReferences>
    <externalReference r:id="rId22"/>
  </externalReferences>
  <definedNames>
    <definedName name="_xlnm._FilterDatabase" localSheetId="5" hidden="1">'Tüm Liste'!$A$1:$H$149</definedName>
    <definedName name="Ankara">'Veri Doğrulama-2'!$F$2:$F$6</definedName>
    <definedName name="Aralık">[1]Surface!$A$1</definedName>
    <definedName name="Dilimleyici_Adı_Soyadı">#N/A</definedName>
    <definedName name="Dilimleyici_Banka">#N/A</definedName>
    <definedName name="Dilimleyici_Şube">#N/A</definedName>
    <definedName name="Eğitim">Senaryo!$B$3</definedName>
    <definedName name="İstanbul">'Veri Doğrulama-2'!$G$2:$G$7</definedName>
    <definedName name="İzmir">'Veri Doğrulama-2'!$H$2:$H$5</definedName>
    <definedName name="Kasa">Senaryo!$B$14</definedName>
    <definedName name="Personel">Senaryo!$B$9</definedName>
    <definedName name="Satış">Senaryo!$B$4</definedName>
    <definedName name="Servis">Senaryo!$B$5</definedName>
    <definedName name="Ürün_Maliyeti">Senaryo!$B$11</definedName>
    <definedName name="Vergi">Senaryo!$B$10</definedName>
    <definedName name="_xlnm.Print_Titles" localSheetId="5">'Tüm Liste'!$1:$1</definedName>
    <definedName name="YerelZamanÇizelgesi_VadeTarihi">#N/A</definedName>
  </definedNames>
  <calcPr calcId="162913" fullPrecision="0"/>
  <pivotCaches>
    <pivotCache cacheId="0" r:id="rId23"/>
  </pivotCaches>
  <extLst>
    <ext xmlns:x14="http://schemas.microsoft.com/office/spreadsheetml/2009/9/main" uri="{BBE1A952-AA13-448e-AADC-164F8A28A991}">
      <x14:slicerCaches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7"/>
      </x15:timelineCacheRefs>
    </ext>
  </extLst>
</workbook>
</file>

<file path=xl/calcChain.xml><?xml version="1.0" encoding="utf-8"?>
<calcChain xmlns="http://schemas.openxmlformats.org/spreadsheetml/2006/main">
  <c r="B14" i="7" l="1"/>
  <c r="E37" i="12"/>
  <c r="D37" i="12"/>
  <c r="C37" i="12"/>
  <c r="E36" i="12"/>
  <c r="D36" i="12"/>
  <c r="C36" i="12"/>
  <c r="E26" i="12"/>
  <c r="D26" i="12"/>
  <c r="C26" i="12"/>
  <c r="E21" i="12"/>
  <c r="D21" i="12"/>
  <c r="C21" i="12"/>
  <c r="E16" i="12"/>
  <c r="D16" i="12"/>
  <c r="C16" i="12"/>
  <c r="E7" i="12"/>
  <c r="D7" i="12"/>
  <c r="C7" i="12"/>
  <c r="B5" i="4"/>
  <c r="B7" i="22"/>
  <c r="B5" i="22"/>
  <c r="B7" i="6"/>
  <c r="C3" i="6"/>
  <c r="C4" i="6"/>
  <c r="C5" i="6"/>
  <c r="C6" i="6"/>
  <c r="C2" i="6"/>
  <c r="C7" i="6" s="1"/>
  <c r="B11" i="21"/>
  <c r="B6" i="21"/>
  <c r="B4" i="19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" i="2"/>
  <c r="F40" i="14" l="1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E6" i="12"/>
  <c r="E4" i="12"/>
  <c r="E5" i="12"/>
  <c r="E18" i="12"/>
  <c r="E3" i="12"/>
  <c r="E2" i="12"/>
  <c r="E15" i="12"/>
  <c r="E13" i="12"/>
  <c r="E35" i="12"/>
  <c r="E25" i="12"/>
  <c r="E10" i="12"/>
  <c r="E23" i="12"/>
  <c r="E9" i="12"/>
  <c r="E34" i="12"/>
  <c r="E14" i="12"/>
  <c r="E8" i="12"/>
  <c r="E33" i="12"/>
  <c r="E32" i="12"/>
  <c r="E12" i="12"/>
  <c r="E11" i="12"/>
  <c r="E24" i="12"/>
  <c r="E22" i="12"/>
  <c r="E31" i="12"/>
  <c r="E30" i="12"/>
  <c r="E20" i="12"/>
  <c r="E29" i="12"/>
  <c r="E28" i="12"/>
  <c r="E27" i="12"/>
  <c r="E19" i="12"/>
  <c r="E17" i="12"/>
  <c r="B7" i="4" l="1"/>
</calcChain>
</file>

<file path=xl/sharedStrings.xml><?xml version="1.0" encoding="utf-8"?>
<sst xmlns="http://schemas.openxmlformats.org/spreadsheetml/2006/main" count="1391" uniqueCount="662">
  <si>
    <t>Kayıt No</t>
  </si>
  <si>
    <t>Adı Soyadı</t>
  </si>
  <si>
    <t>Çek Tutarı</t>
  </si>
  <si>
    <t>Çek No</t>
  </si>
  <si>
    <t>Banka</t>
  </si>
  <si>
    <t>Şube</t>
  </si>
  <si>
    <t>Kayıt Tarihi</t>
  </si>
  <si>
    <t>TÜRKİYE İŞ BANKASI A.Ş.</t>
  </si>
  <si>
    <t>BARBAROS CADDESI-YUZYIL/ISTANBUL</t>
  </si>
  <si>
    <t>2001909</t>
  </si>
  <si>
    <t>2001908</t>
  </si>
  <si>
    <t>YAPI VE KREDİ BANKASI A.Ş.</t>
  </si>
  <si>
    <t>BEYAZIT MESIHPASA</t>
  </si>
  <si>
    <t>4371797</t>
  </si>
  <si>
    <t>4371798</t>
  </si>
  <si>
    <t>SULTANCIFTLIGI</t>
  </si>
  <si>
    <t>0955560</t>
  </si>
  <si>
    <t>AKBANK T.A.Ş.</t>
  </si>
  <si>
    <t>KAHRAMANMARAŞ</t>
  </si>
  <si>
    <t>0059118</t>
  </si>
  <si>
    <t>KUVEYT TÜRK KATILIM BANKASI A.Ş.</t>
  </si>
  <si>
    <t>KAHRAMANMARAŞ / KAHRAMANMARAŞ</t>
  </si>
  <si>
    <t>0102523</t>
  </si>
  <si>
    <t>TÜRKİYE GARANTİ BANKASI A.Ş.</t>
  </si>
  <si>
    <t>MANAVGAT SANAYİ</t>
  </si>
  <si>
    <t>8003252</t>
  </si>
  <si>
    <t>BAYBURT</t>
  </si>
  <si>
    <t>3157363</t>
  </si>
  <si>
    <t>HEYKEL</t>
  </si>
  <si>
    <t>0350985</t>
  </si>
  <si>
    <t>ZEYTİNBURNU/İSTANBUL</t>
  </si>
  <si>
    <t>8348068</t>
  </si>
  <si>
    <t>ESENLER / İSTANBUL</t>
  </si>
  <si>
    <t>0046495</t>
  </si>
  <si>
    <t>0046497</t>
  </si>
  <si>
    <t>SULTANHAMAM</t>
  </si>
  <si>
    <t>0361208</t>
  </si>
  <si>
    <t>PAZARYERI</t>
  </si>
  <si>
    <t>8823518</t>
  </si>
  <si>
    <t>FATİH CADDESİ-ARNAVUTKÖY/İSTANBUL</t>
  </si>
  <si>
    <t>3031605</t>
  </si>
  <si>
    <t>BAYRAMPASA</t>
  </si>
  <si>
    <t>0798802</t>
  </si>
  <si>
    <t>MEGA CENTER ŞUBESİ</t>
  </si>
  <si>
    <t>4037986</t>
  </si>
  <si>
    <t>SULTANBEYLİSB</t>
  </si>
  <si>
    <t>1035685</t>
  </si>
  <si>
    <t>DENİZBANK A.Ş.</t>
  </si>
  <si>
    <t>KIZILTEPE</t>
  </si>
  <si>
    <t>7938100</t>
  </si>
  <si>
    <t>HALKALI ŞUBESİ</t>
  </si>
  <si>
    <t>4017178</t>
  </si>
  <si>
    <t>4017177</t>
  </si>
  <si>
    <t>TEKSTİLKENT/ISTANBUL</t>
  </si>
  <si>
    <t>2000956</t>
  </si>
  <si>
    <t>2000957</t>
  </si>
  <si>
    <t>2000958</t>
  </si>
  <si>
    <t>BESYUZEVLER</t>
  </si>
  <si>
    <t>8120848</t>
  </si>
  <si>
    <t>8120850</t>
  </si>
  <si>
    <t>ANTAKYA</t>
  </si>
  <si>
    <t>0212137</t>
  </si>
  <si>
    <t>İKİTELLİ TÜMSAN ŞUBESİ</t>
  </si>
  <si>
    <t>0615392</t>
  </si>
  <si>
    <t>TÜRK EKONOMİ BANKASI A.Ş.</t>
  </si>
  <si>
    <t>TERAZIDERE ŞUBESI</t>
  </si>
  <si>
    <t>6951614</t>
  </si>
  <si>
    <t>KERESTECILER MERTER</t>
  </si>
  <si>
    <t>0393577</t>
  </si>
  <si>
    <t>ÜÇYÜZLÜ/İSTANBUL</t>
  </si>
  <si>
    <t>0000727</t>
  </si>
  <si>
    <t>TÜRKİYE VAKIFLAR BANKASI T.A.O.</t>
  </si>
  <si>
    <t>SEBZEHALİ/İSTANBUL</t>
  </si>
  <si>
    <t>0010133</t>
  </si>
  <si>
    <t>KUCUKKOY</t>
  </si>
  <si>
    <t>8538260</t>
  </si>
  <si>
    <t>8538261</t>
  </si>
  <si>
    <t>8538262</t>
  </si>
  <si>
    <t>CAGALOGLU/İSTANBUL</t>
  </si>
  <si>
    <t>3353755</t>
  </si>
  <si>
    <t>ATIŞALANI</t>
  </si>
  <si>
    <t>8003282</t>
  </si>
  <si>
    <t>SANDIKLI SB</t>
  </si>
  <si>
    <t>5077191</t>
  </si>
  <si>
    <t>GARAJLAR</t>
  </si>
  <si>
    <t>1040654</t>
  </si>
  <si>
    <t>ESENLER</t>
  </si>
  <si>
    <t>8028316</t>
  </si>
  <si>
    <t>BAGCILAR SB-IST</t>
  </si>
  <si>
    <t>4534243</t>
  </si>
  <si>
    <t>KERESTICILER SITESI ŞUBESI</t>
  </si>
  <si>
    <t>6956173</t>
  </si>
  <si>
    <t>BAHCELIEVLER SB.</t>
  </si>
  <si>
    <t>6909711</t>
  </si>
  <si>
    <t>HALKALI MEYDAN ŞUBESİ</t>
  </si>
  <si>
    <t>1429677</t>
  </si>
  <si>
    <t>SIRACEVİZLER ŞUBESI</t>
  </si>
  <si>
    <t>6944936</t>
  </si>
  <si>
    <t>GUNESLI SUBESI</t>
  </si>
  <si>
    <t>7857909</t>
  </si>
  <si>
    <t>7857910</t>
  </si>
  <si>
    <t>KARS</t>
  </si>
  <si>
    <t>8750736</t>
  </si>
  <si>
    <t>SULTANBEYLİ / İSTANBUL</t>
  </si>
  <si>
    <t>0085899</t>
  </si>
  <si>
    <t>0798803</t>
  </si>
  <si>
    <t>TÜRKİYE HALK BANKASI A.Ş.</t>
  </si>
  <si>
    <t>GEBZE-YENICARSI SUBESI/KOCAELI</t>
  </si>
  <si>
    <t>6379521</t>
  </si>
  <si>
    <t>SAKARYA</t>
  </si>
  <si>
    <t>5375816</t>
  </si>
  <si>
    <t>4017171</t>
  </si>
  <si>
    <t>4017172</t>
  </si>
  <si>
    <t>BAHARIYE</t>
  </si>
  <si>
    <t>1831260</t>
  </si>
  <si>
    <t>4017173</t>
  </si>
  <si>
    <t>0057735</t>
  </si>
  <si>
    <t>4037985</t>
  </si>
  <si>
    <t>KUCUKKOY SANAYI SUBESI/ISTANBUL</t>
  </si>
  <si>
    <t>6284606</t>
  </si>
  <si>
    <t>IKIEYLUL</t>
  </si>
  <si>
    <t>7601697</t>
  </si>
  <si>
    <t>GAZCILAR/BURSA</t>
  </si>
  <si>
    <t>6001134</t>
  </si>
  <si>
    <t>BEŞYÜZEVLER/İSTANBUL</t>
  </si>
  <si>
    <t>7753117</t>
  </si>
  <si>
    <t>MAMAK/ANKARA</t>
  </si>
  <si>
    <t>0885170</t>
  </si>
  <si>
    <t>PASABAHCE</t>
  </si>
  <si>
    <t>9877732</t>
  </si>
  <si>
    <t>8120846</t>
  </si>
  <si>
    <t>8120847</t>
  </si>
  <si>
    <t>8120849</t>
  </si>
  <si>
    <t>1015382</t>
  </si>
  <si>
    <t>KARŞIYAKA/SAHİL/IZMIR</t>
  </si>
  <si>
    <t>5896890</t>
  </si>
  <si>
    <t>8003616</t>
  </si>
  <si>
    <t>8003617</t>
  </si>
  <si>
    <t>8003618</t>
  </si>
  <si>
    <t>4017175</t>
  </si>
  <si>
    <t>YEŞİLTEPE/İSTANBUL</t>
  </si>
  <si>
    <t>2066778</t>
  </si>
  <si>
    <t>CEVİZLİ/İSTANBUL</t>
  </si>
  <si>
    <t>3222095</t>
  </si>
  <si>
    <t>SAKARYA CARK CADDESİ</t>
  </si>
  <si>
    <t>1933831</t>
  </si>
  <si>
    <t>3222098</t>
  </si>
  <si>
    <t>ELAZIG SB.</t>
  </si>
  <si>
    <t>4547245</t>
  </si>
  <si>
    <t>ERBAA/TOKAT</t>
  </si>
  <si>
    <t>0006766</t>
  </si>
  <si>
    <t>UNYE</t>
  </si>
  <si>
    <t>0301043</t>
  </si>
  <si>
    <t>SULTANGAZİ/İSTANBUL</t>
  </si>
  <si>
    <t>0019967</t>
  </si>
  <si>
    <t>0019968</t>
  </si>
  <si>
    <t>TELSİZ MAHALLESİ/İST.</t>
  </si>
  <si>
    <t>2067216</t>
  </si>
  <si>
    <t>4017176</t>
  </si>
  <si>
    <t>Fevzi Çakmak Bulvarı Şubesi</t>
  </si>
  <si>
    <t>0997129</t>
  </si>
  <si>
    <t>YEŞİLPINAR</t>
  </si>
  <si>
    <t>8005438</t>
  </si>
  <si>
    <t>MERCAN SB.</t>
  </si>
  <si>
    <t>7017161</t>
  </si>
  <si>
    <t>KADIKOY CARSI</t>
  </si>
  <si>
    <t>0306499</t>
  </si>
  <si>
    <t>BEYAZIT SUBESI</t>
  </si>
  <si>
    <t>6993858</t>
  </si>
  <si>
    <t>DAVUTPAŞA/İSTANBUL</t>
  </si>
  <si>
    <t>0010802</t>
  </si>
  <si>
    <t>4017174</t>
  </si>
  <si>
    <t>GAZIOSMANPASA SB.</t>
  </si>
  <si>
    <t>8690922</t>
  </si>
  <si>
    <t>8040668</t>
  </si>
  <si>
    <t>8040669</t>
  </si>
  <si>
    <t>8040670</t>
  </si>
  <si>
    <t>PERPA ŞUBESİ</t>
  </si>
  <si>
    <t>4019376</t>
  </si>
  <si>
    <t>0010132</t>
  </si>
  <si>
    <t>0393578</t>
  </si>
  <si>
    <t>KONYAALTI ŞUBESİ</t>
  </si>
  <si>
    <t>170721</t>
  </si>
  <si>
    <t>MIDYAT</t>
  </si>
  <si>
    <t>0489042</t>
  </si>
  <si>
    <t>ANADOLUBANK A.Ş.</t>
  </si>
  <si>
    <t>KÜÇÜKKÖY</t>
  </si>
  <si>
    <t>7972621</t>
  </si>
  <si>
    <t>2000959</t>
  </si>
  <si>
    <t>2000960</t>
  </si>
  <si>
    <t>4037984</t>
  </si>
  <si>
    <t>SISLI</t>
  </si>
  <si>
    <t>0353566</t>
  </si>
  <si>
    <t>BÜYÜKCEKMECE</t>
  </si>
  <si>
    <t>0791431</t>
  </si>
  <si>
    <t>YILDIRIM ŞUBE/BURSA</t>
  </si>
  <si>
    <t>8480024</t>
  </si>
  <si>
    <t>BAĞCILAR / İSTANBUL</t>
  </si>
  <si>
    <t>0091442</t>
  </si>
  <si>
    <t>ESENYURT</t>
  </si>
  <si>
    <t>9620860</t>
  </si>
  <si>
    <t>BEŞYÜZEVLER ŞUBESİ</t>
  </si>
  <si>
    <t>4070150</t>
  </si>
  <si>
    <t>PENDIK E-5 ŞUBESI</t>
  </si>
  <si>
    <t>7140166</t>
  </si>
  <si>
    <t>0010134</t>
  </si>
  <si>
    <t>BAYRAMPASA HAL</t>
  </si>
  <si>
    <t>6023665</t>
  </si>
  <si>
    <t>1015383</t>
  </si>
  <si>
    <t>6023664</t>
  </si>
  <si>
    <t>0798801</t>
  </si>
  <si>
    <t>8003619</t>
  </si>
  <si>
    <t>8003620</t>
  </si>
  <si>
    <t>İMES</t>
  </si>
  <si>
    <t>0393697</t>
  </si>
  <si>
    <t>0955561</t>
  </si>
  <si>
    <t>MUMHANEÖNÜ ŞUBESI</t>
  </si>
  <si>
    <t>3983585</t>
  </si>
  <si>
    <t>DIYARBAKIR DAGKAPI</t>
  </si>
  <si>
    <t>6903603</t>
  </si>
  <si>
    <t>ERENLER / SAKARYA</t>
  </si>
  <si>
    <t>0047334</t>
  </si>
  <si>
    <t>BEYAZID</t>
  </si>
  <si>
    <t>6945329</t>
  </si>
  <si>
    <t>4945330</t>
  </si>
  <si>
    <t>GUNGOREN SANAYI</t>
  </si>
  <si>
    <t>0320837</t>
  </si>
  <si>
    <t>7583311</t>
  </si>
  <si>
    <t>0396169</t>
  </si>
  <si>
    <t>ATATÜRK HAVALİMANI/İST.</t>
  </si>
  <si>
    <t>3152078</t>
  </si>
  <si>
    <t>DAVUTPAŞA ŞUBESİ</t>
  </si>
  <si>
    <t>5907541</t>
  </si>
  <si>
    <t>KASIMPASA SUBESI/ISTANBUL</t>
  </si>
  <si>
    <t>7807725</t>
  </si>
  <si>
    <t>ÜMRANİYE ÇARŞI</t>
  </si>
  <si>
    <t>0032183</t>
  </si>
  <si>
    <t>TURGUTLU</t>
  </si>
  <si>
    <t>3870424</t>
  </si>
  <si>
    <t>HSBC BANK A.Ş.</t>
  </si>
  <si>
    <t>MERTER SUBESI</t>
  </si>
  <si>
    <t>8838394</t>
  </si>
  <si>
    <t>GÜNEŞLİ/ISTANBUL</t>
  </si>
  <si>
    <t>9074425</t>
  </si>
  <si>
    <t>ESKISEHIR SB.</t>
  </si>
  <si>
    <t>4514037</t>
  </si>
  <si>
    <t>0000629</t>
  </si>
  <si>
    <t>IBRAHIMLI</t>
  </si>
  <si>
    <t>0324538</t>
  </si>
  <si>
    <t>21.01.2016</t>
  </si>
  <si>
    <t>AGRI</t>
  </si>
  <si>
    <t>0172007</t>
  </si>
  <si>
    <t>ELLİALTILAR</t>
  </si>
  <si>
    <t>0337952</t>
  </si>
  <si>
    <t>1015381</t>
  </si>
  <si>
    <t>OTOCENTER</t>
  </si>
  <si>
    <t>0327762</t>
  </si>
  <si>
    <t>8025746</t>
  </si>
  <si>
    <t>BEYAZIT</t>
  </si>
  <si>
    <t>3688156</t>
  </si>
  <si>
    <t>Haşem Şahan</t>
  </si>
  <si>
    <t>Mustafa Tütüncü</t>
  </si>
  <si>
    <t>Ferhat Türkmen</t>
  </si>
  <si>
    <t>Galip Çon</t>
  </si>
  <si>
    <t>Belgin Aksan</t>
  </si>
  <si>
    <t>Bilge Yılmaz</t>
  </si>
  <si>
    <t>Metin Kandiş</t>
  </si>
  <si>
    <t>Derya Uzun</t>
  </si>
  <si>
    <t>Fatih Akşan</t>
  </si>
  <si>
    <t>Abdullah Aykol</t>
  </si>
  <si>
    <t>Şener Şakır</t>
  </si>
  <si>
    <t>Eyüp Aksan</t>
  </si>
  <si>
    <t>Ömer Saygın</t>
  </si>
  <si>
    <t>Mustafa Kıvrak</t>
  </si>
  <si>
    <t>Kemal Şen</t>
  </si>
  <si>
    <t>Turgay Üçyıldız</t>
  </si>
  <si>
    <t>Jale Erdoğan</t>
  </si>
  <si>
    <t>Hüseyin Pakdoğan</t>
  </si>
  <si>
    <t>Akgün Değirmencioğlu</t>
  </si>
  <si>
    <t>Yavuzalp Pekel</t>
  </si>
  <si>
    <t>Ece Yılmaz</t>
  </si>
  <si>
    <t>ZİRAAT KATILIM</t>
  </si>
  <si>
    <t>T.C. ZİRAAT BANKASI</t>
  </si>
  <si>
    <t>QNB FİNANSBANK</t>
  </si>
  <si>
    <t>4.12.2018</t>
  </si>
  <si>
    <t>İşlem</t>
  </si>
  <si>
    <t>23.10.2018</t>
  </si>
  <si>
    <t>20.09.2018</t>
  </si>
  <si>
    <t>3.03.2018</t>
  </si>
  <si>
    <t>8.10.2018</t>
  </si>
  <si>
    <t>25.02.2018</t>
  </si>
  <si>
    <t>15.03.2018</t>
  </si>
  <si>
    <t>12.06.2018</t>
  </si>
  <si>
    <t>12.03.2018</t>
  </si>
  <si>
    <t>6.11.2018</t>
  </si>
  <si>
    <t>14.03.2018</t>
  </si>
  <si>
    <t>2.03.2018</t>
  </si>
  <si>
    <t>27.09.2018</t>
  </si>
  <si>
    <t>25.08.2018</t>
  </si>
  <si>
    <t>16.03.2018</t>
  </si>
  <si>
    <t>13.03.2018</t>
  </si>
  <si>
    <t>29.09.2018</t>
  </si>
  <si>
    <t>22.09.2018</t>
  </si>
  <si>
    <t>27.08.2018</t>
  </si>
  <si>
    <t>22.02.2018</t>
  </si>
  <si>
    <t>24.08.2018</t>
  </si>
  <si>
    <t>26.02.2018</t>
  </si>
  <si>
    <t>12.08.2018</t>
  </si>
  <si>
    <t>16.02.2018</t>
  </si>
  <si>
    <t>10.07.2018</t>
  </si>
  <si>
    <t>8.03.2018</t>
  </si>
  <si>
    <t>24.03.2018</t>
  </si>
  <si>
    <t>12.05.2018</t>
  </si>
  <si>
    <t>22.10.2018</t>
  </si>
  <si>
    <t>23.02.2018</t>
  </si>
  <si>
    <t>10.12.2018</t>
  </si>
  <si>
    <t>2.06.2018</t>
  </si>
  <si>
    <t>16.11.2018</t>
  </si>
  <si>
    <t>20.03.2018</t>
  </si>
  <si>
    <t>14.04.2018</t>
  </si>
  <si>
    <t>1.09.2018</t>
  </si>
  <si>
    <t>24.10.2018</t>
  </si>
  <si>
    <t>7.03.2018</t>
  </si>
  <si>
    <t>17.09.2018</t>
  </si>
  <si>
    <t>3.06.2018</t>
  </si>
  <si>
    <t>21.03.2018</t>
  </si>
  <si>
    <t>10.03.2018</t>
  </si>
  <si>
    <t>17.08.2018</t>
  </si>
  <si>
    <t>15.09.2018</t>
  </si>
  <si>
    <t>27.02.2018</t>
  </si>
  <si>
    <t>31.05.2018</t>
  </si>
  <si>
    <t>7.09.2018</t>
  </si>
  <si>
    <t>9.03.2018</t>
  </si>
  <si>
    <t>27.03.2018</t>
  </si>
  <si>
    <t>9.05.2018</t>
  </si>
  <si>
    <t>6.08.2018</t>
  </si>
  <si>
    <t>21.09.2018</t>
  </si>
  <si>
    <t>11.09.2018</t>
  </si>
  <si>
    <t>9.11.2018  12:45:15</t>
  </si>
  <si>
    <t>20.09.2018  13:57:43</t>
  </si>
  <si>
    <t>3.03.2018  12:01:29</t>
  </si>
  <si>
    <t>9.10.2018  08:51:46</t>
  </si>
  <si>
    <t>25.02.2018  16:59:40</t>
  </si>
  <si>
    <t>15.03.2018  14:23:22</t>
  </si>
  <si>
    <t>12.06.2018  10:44:40</t>
  </si>
  <si>
    <t>25.02.2018  17:08:52</t>
  </si>
  <si>
    <t>12.03.2018  15:33:57</t>
  </si>
  <si>
    <t>9.11.2018  12:46:37</t>
  </si>
  <si>
    <t>14.03.2018  17:08:09</t>
  </si>
  <si>
    <t>2.03.2018  09:25:07</t>
  </si>
  <si>
    <t>6.11.2018  10:09:11</t>
  </si>
  <si>
    <t>12.03.2018  11:31:49</t>
  </si>
  <si>
    <t>12.03.2018  11:21:46</t>
  </si>
  <si>
    <t>12.03.2018  10:23:51</t>
  </si>
  <si>
    <t>25.02.2018  13:32:41</t>
  </si>
  <si>
    <t>25.08.2018  12:15:34</t>
  </si>
  <si>
    <t>25.03.2018  11:51:30</t>
  </si>
  <si>
    <t>13.03.2018  13:24:38</t>
  </si>
  <si>
    <t>29.09.2018  13:37:58</t>
  </si>
  <si>
    <t>13.03.2018  13:34:47</t>
  </si>
  <si>
    <t>22.09.2018  11:07:02</t>
  </si>
  <si>
    <t>27.08.2018  12:10:48</t>
  </si>
  <si>
    <t>22.02.2018  16:03:29</t>
  </si>
  <si>
    <t>24.08.2018  09:50:51</t>
  </si>
  <si>
    <t>26.02.2018  19:13:09</t>
  </si>
  <si>
    <t>26.02.2018  19:10:02</t>
  </si>
  <si>
    <t>14.03.2018  10:02:42</t>
  </si>
  <si>
    <t>14.03.2018  11:20:04</t>
  </si>
  <si>
    <t>15.03.2018  15:22:54</t>
  </si>
  <si>
    <t>26.02.2018  16:49:42</t>
  </si>
  <si>
    <t>12.08.2018  10:36:18</t>
  </si>
  <si>
    <t>16.02.2018  10:40:10</t>
  </si>
  <si>
    <t>10.07.2018  14:21:33</t>
  </si>
  <si>
    <t>14.03.2018  17:12:39</t>
  </si>
  <si>
    <t>9.03.2018  09:06:11</t>
  </si>
  <si>
    <t>12.03.2018  10:35:44</t>
  </si>
  <si>
    <t>16.03.2018  11:52:53</t>
  </si>
  <si>
    <t>12.03.2018  10:43:26</t>
  </si>
  <si>
    <t>3.03.2018  11:32:03</t>
  </si>
  <si>
    <t>2.03.2018  09:20:56</t>
  </si>
  <si>
    <t>24.03.2018  15:37:24</t>
  </si>
  <si>
    <t>12.05.2018  12:47:30</t>
  </si>
  <si>
    <t>22.10.2018  15:59:44</t>
  </si>
  <si>
    <t>23.02.2018  17:54:30</t>
  </si>
  <si>
    <t>25.02.2018  13:30:03</t>
  </si>
  <si>
    <t>26.02.2018  19:25:38</t>
  </si>
  <si>
    <t>4.12.2018  10:51:59</t>
  </si>
  <si>
    <t>9.11.2018  12:12:14</t>
  </si>
  <si>
    <t>2.06.2018  09:51:59</t>
  </si>
  <si>
    <t>12.03.2018  11:04:07</t>
  </si>
  <si>
    <t>16.11.2018  14:28:08</t>
  </si>
  <si>
    <t>20.03.2018  15:36:50</t>
  </si>
  <si>
    <t>14.04.2018  10:05:11</t>
  </si>
  <si>
    <t>22.02.2018  14:26:01</t>
  </si>
  <si>
    <t>2.03.2018  09:35:36</t>
  </si>
  <si>
    <t>12.03.2018  11:14:51</t>
  </si>
  <si>
    <t>25.02.2018  17:12:03</t>
  </si>
  <si>
    <t>9.11.2018  12:27:11</t>
  </si>
  <si>
    <t>7.03.2018  12:23:19</t>
  </si>
  <si>
    <t>17.09.2018  16:29:57</t>
  </si>
  <si>
    <t>1.09.2018  12:18:16</t>
  </si>
  <si>
    <t>12.03.2018  10:57:23</t>
  </si>
  <si>
    <t>22.09.2018  16:22:23</t>
  </si>
  <si>
    <t>21.03.2018  15:06:54</t>
  </si>
  <si>
    <t>21.03.2018  12:14:32</t>
  </si>
  <si>
    <t>13.03.2018  13:32:15</t>
  </si>
  <si>
    <t>13.03.2018  13:27:31</t>
  </si>
  <si>
    <t>10.03.2018  17:09:10</t>
  </si>
  <si>
    <t>17.08.2018  16:41:37</t>
  </si>
  <si>
    <t>12.03.2018  10:29:36</t>
  </si>
  <si>
    <t>2.03.2018  09:16:09</t>
  </si>
  <si>
    <t>12.03.2018  09:43:49</t>
  </si>
  <si>
    <t>9.11.2018  12:32:46</t>
  </si>
  <si>
    <t>27.02.2018  15:51:42</t>
  </si>
  <si>
    <t>9.11.2018  11:42:30</t>
  </si>
  <si>
    <t>14.03.2018  10:56:01</t>
  </si>
  <si>
    <t>21.03.2018  10:29:21</t>
  </si>
  <si>
    <t>31.05.2018  14:16:40</t>
  </si>
  <si>
    <t>13.03.2018  13:37:30</t>
  </si>
  <si>
    <t>23.02.2018  18:28:04</t>
  </si>
  <si>
    <t>4.12.2018  10:40:14</t>
  </si>
  <si>
    <t>23.02.2018  18:25:03</t>
  </si>
  <si>
    <t>14.03.2018  17:01:29</t>
  </si>
  <si>
    <t>2.06.2018  09:57:19</t>
  </si>
  <si>
    <t>7.09.2018  10:37:57</t>
  </si>
  <si>
    <t>3.03.2018  12:05:36</t>
  </si>
  <si>
    <t>9.03.2018  12:07:56</t>
  </si>
  <si>
    <t>27.08.2018  12:22:58</t>
  </si>
  <si>
    <t>27.03.2018  10:23:35</t>
  </si>
  <si>
    <t>9.11.2018  13:01:10</t>
  </si>
  <si>
    <t>20.09.2018  11:50:51</t>
  </si>
  <si>
    <t>6.08.2018  13:50:25</t>
  </si>
  <si>
    <t>6.11.2018  16:28:02</t>
  </si>
  <si>
    <t>20.09.2018  12:58:13</t>
  </si>
  <si>
    <t>7.09.2018  16:29:12</t>
  </si>
  <si>
    <t>20.09.2018  12:44:35</t>
  </si>
  <si>
    <t>11.09.2018  16:07:13</t>
  </si>
  <si>
    <t>21.01.2016  17:00:12</t>
  </si>
  <si>
    <t>20.09.2018  11:36:27</t>
  </si>
  <si>
    <t>4.12.2018  11:00:40</t>
  </si>
  <si>
    <t>6.11.2018  12:52:11</t>
  </si>
  <si>
    <t>29.09.2018  16:29:28</t>
  </si>
  <si>
    <t>Büyüme Hedefi</t>
  </si>
  <si>
    <t>Gider Kalemleri</t>
  </si>
  <si>
    <t>2020 Satış Bütçesi</t>
  </si>
  <si>
    <t>Satışlar 2020</t>
  </si>
  <si>
    <t>Satış Tablosu</t>
  </si>
  <si>
    <t>Giderler</t>
  </si>
  <si>
    <t>1. Çek tutarlarını Türk Lirasına dönüştürünüz.</t>
  </si>
  <si>
    <t>2. Bankalara göre toplam çek tutarlarını bulunuz.</t>
  </si>
  <si>
    <t>Üst Bilgi olarak: ÇEK ÖDEME LİSTESİ</t>
  </si>
  <si>
    <t>Alt Bilgi olarak orta kısımda sayfa numarası / toplam sayfa numarası</t>
  </si>
  <si>
    <t>Alt Bilgi olarak sağ kısımda tarih oluşturunuz</t>
  </si>
  <si>
    <t>3. Çek tutarlarına 3% lük bir faiz ekleyerek yeniden toplam hesaplayınız (hesaplanmış alan)</t>
  </si>
  <si>
    <t>4. Kişilere göre toplam çek ödemelerinin sütun grafiğini çıkarınız.</t>
  </si>
  <si>
    <t>5. Vade tarihi 2018 olanların satırının arka planını kırmızı olarak renklendiriniz</t>
  </si>
  <si>
    <t>6. Tüm liste tablosunu yatay olarak, üst bilgi satırı her sayfada tekrarlanacak şekilde yazıcıya hazırlayınız.</t>
  </si>
  <si>
    <t xml:space="preserve">7. Tüm liste sayfasını sayfa korumasına alınız. </t>
  </si>
  <si>
    <t>8. Özel liste sayfasındaki tabloyu doldurunuz. (İNDİS KAÇINCI)</t>
  </si>
  <si>
    <t>ürün</t>
  </si>
  <si>
    <t>satış adedi</t>
  </si>
  <si>
    <t>ürün fiyatı</t>
  </si>
  <si>
    <t>indirim oranı</t>
  </si>
  <si>
    <t>toplam kazanç</t>
  </si>
  <si>
    <t xml:space="preserve"> =B4*(1-B5)*B3</t>
  </si>
  <si>
    <t>10. Hedef Ara uygulamasını yapınız.</t>
  </si>
  <si>
    <t>Gelirler</t>
  </si>
  <si>
    <t>Eğitim</t>
  </si>
  <si>
    <t>Satış</t>
  </si>
  <si>
    <t>Servis</t>
  </si>
  <si>
    <t>Personel</t>
  </si>
  <si>
    <t>Vergi</t>
  </si>
  <si>
    <t>Ürün Maliyeti</t>
  </si>
  <si>
    <t>Kasa</t>
  </si>
  <si>
    <t>Ürünler</t>
  </si>
  <si>
    <t>Depo Stok</t>
  </si>
  <si>
    <t>Miktar</t>
  </si>
  <si>
    <t>Maliyet</t>
  </si>
  <si>
    <t>Satış Fiyatı</t>
  </si>
  <si>
    <t>Birim Kar</t>
  </si>
  <si>
    <t>Toplam Kar</t>
  </si>
  <si>
    <t>Havlu</t>
  </si>
  <si>
    <t>Bornoz</t>
  </si>
  <si>
    <t>El Havlusu</t>
  </si>
  <si>
    <t>Vücut Havlusu</t>
  </si>
  <si>
    <t>Toplam:</t>
  </si>
  <si>
    <t>Ege, Akdeniz ve Marmara bölgelerinin  toplamını gösteren tabloyu, sarı renk ile belirtilen alanda oluşturunuz.</t>
  </si>
  <si>
    <t>Ege Bölgesi</t>
  </si>
  <si>
    <t>Omo</t>
  </si>
  <si>
    <t>Alo</t>
  </si>
  <si>
    <t>Ariel</t>
  </si>
  <si>
    <t>Akdeniz Bölgesi</t>
  </si>
  <si>
    <t>Tursil</t>
  </si>
  <si>
    <t>Marmara Bölgesi</t>
  </si>
  <si>
    <t>Aşağıda,Sicil No. - İsim başlığı altında bulunan sicil,isim ve soyisimleri, her biri farklı bir kolona gelecek şekilde ayırma işlemi yapınız.</t>
  </si>
  <si>
    <t>Sicil No. - Ad Soyad</t>
  </si>
  <si>
    <t>Sicil No</t>
  </si>
  <si>
    <t>Ad</t>
  </si>
  <si>
    <t>Soyad</t>
  </si>
  <si>
    <t>12345 Ahmet Ballı</t>
  </si>
  <si>
    <t>23456 Ayşe Can</t>
  </si>
  <si>
    <t>34567 Hasan Kesici</t>
  </si>
  <si>
    <t>45678 Mehmet Temiz</t>
  </si>
  <si>
    <t>56789 Oya Canan</t>
  </si>
  <si>
    <t>35698 Muzaffer Koç</t>
  </si>
  <si>
    <t>25643 Ali Sazak</t>
  </si>
  <si>
    <t>Ürün</t>
  </si>
  <si>
    <t>Satış Bölgesi</t>
  </si>
  <si>
    <t>Adet</t>
  </si>
  <si>
    <t>Ücret</t>
  </si>
  <si>
    <t>Toplam</t>
  </si>
  <si>
    <t>Satış Tarihi</t>
  </si>
  <si>
    <t>Pepsi</t>
  </si>
  <si>
    <t>Akdeniz</t>
  </si>
  <si>
    <t>ocak</t>
  </si>
  <si>
    <t>Marmara</t>
  </si>
  <si>
    <t>Uludağ</t>
  </si>
  <si>
    <t>Ege</t>
  </si>
  <si>
    <t>şubat</t>
  </si>
  <si>
    <t>mart</t>
  </si>
  <si>
    <t>Sprite</t>
  </si>
  <si>
    <t>Fanta</t>
  </si>
  <si>
    <t>Cola</t>
  </si>
  <si>
    <r>
      <t xml:space="preserve">Data'dan </t>
    </r>
    <r>
      <rPr>
        <b/>
        <sz val="8"/>
        <color indexed="10"/>
        <rFont val="Tahoma"/>
        <family val="2"/>
        <charset val="162"/>
      </rPr>
      <t>validation</t>
    </r>
    <r>
      <rPr>
        <b/>
        <sz val="8"/>
        <rFont val="Tahoma"/>
        <family val="2"/>
        <charset val="162"/>
      </rPr>
      <t xml:space="preserve"> komutunu kullanarak, renkli olarak belirtilen bölgelere, verilen kriterlere uygun bilgi girilmesini sağlayın.</t>
    </r>
  </si>
  <si>
    <t>Cumhuriyet</t>
  </si>
  <si>
    <t>Günaydın</t>
  </si>
  <si>
    <t>Hürriyet</t>
  </si>
  <si>
    <t>Milliyet</t>
  </si>
  <si>
    <t>Radikal</t>
  </si>
  <si>
    <t>Sabah</t>
  </si>
  <si>
    <t>Yeni Asır</t>
  </si>
  <si>
    <t xml:space="preserve"> </t>
  </si>
  <si>
    <t>ÜRÜN ADI</t>
  </si>
  <si>
    <t>MARKA</t>
  </si>
  <si>
    <t>BÖLGE</t>
  </si>
  <si>
    <t>ADET</t>
  </si>
  <si>
    <t>FİYAT ($)</t>
  </si>
  <si>
    <t>TUTAR ($)</t>
  </si>
  <si>
    <t>TARİH</t>
  </si>
  <si>
    <t>CD-ROM</t>
  </si>
  <si>
    <t>CREATIVE</t>
  </si>
  <si>
    <t>ANTALYA</t>
  </si>
  <si>
    <t>SAMSUN</t>
  </si>
  <si>
    <t>İZMİR</t>
  </si>
  <si>
    <t>ADANA</t>
  </si>
  <si>
    <t>ESKİŞEHİR</t>
  </si>
  <si>
    <t>COMPUTER</t>
  </si>
  <si>
    <t>HP</t>
  </si>
  <si>
    <t>İSTANBUL</t>
  </si>
  <si>
    <t>PACKARD BELL</t>
  </si>
  <si>
    <t>ESCORT</t>
  </si>
  <si>
    <t>DIGITAL</t>
  </si>
  <si>
    <t>IBM</t>
  </si>
  <si>
    <t>BURSA</t>
  </si>
  <si>
    <t>TATUNG</t>
  </si>
  <si>
    <t>ANKARA</t>
  </si>
  <si>
    <t>MONITOR</t>
  </si>
  <si>
    <t>MOUSE</t>
  </si>
  <si>
    <t>MICROSOFT</t>
  </si>
  <si>
    <t>LOGITECH</t>
  </si>
  <si>
    <t>PRINTER</t>
  </si>
  <si>
    <t>CANON</t>
  </si>
  <si>
    <t>STAR</t>
  </si>
  <si>
    <t>Ortalama Sıcaklık</t>
  </si>
  <si>
    <t>Meşrubat Satışları (bin TL)</t>
  </si>
  <si>
    <t>Çay, Kahve Satışları (bin TL)</t>
  </si>
  <si>
    <t>Copyright © Okan Emir 2013</t>
  </si>
  <si>
    <t>9. Senaryo uygulamasını yapınız.</t>
  </si>
  <si>
    <t>11. Veri Tablosu uygulamasını yapınız.</t>
  </si>
  <si>
    <t>12. Tablo Birleştir Uygulamasını Yapınız.</t>
  </si>
  <si>
    <t>13. Çözücü uygulamasını yapınız</t>
  </si>
  <si>
    <t>14. Alt toplam uygulamasıı yapınız</t>
  </si>
  <si>
    <t>15. Veri doğrulama uygulamasını yapınız.</t>
  </si>
  <si>
    <t>16. Başlık sabitleme uygulamasını yapınız</t>
  </si>
  <si>
    <t>17. İki eksenli grafik uygulamasını yapınız.</t>
  </si>
  <si>
    <r>
      <t xml:space="preserve"> =İNDİS(</t>
    </r>
    <r>
      <rPr>
        <b/>
        <sz val="14"/>
        <color rgb="FF00B050"/>
        <rFont val="Calibri"/>
        <family val="2"/>
        <charset val="162"/>
        <scheme val="minor"/>
      </rPr>
      <t>istenenAralık</t>
    </r>
    <r>
      <rPr>
        <b/>
        <sz val="14"/>
        <color theme="1"/>
        <rFont val="Calibri"/>
        <family val="2"/>
        <charset val="162"/>
        <scheme val="minor"/>
      </rPr>
      <t>;KAÇINCI(</t>
    </r>
    <r>
      <rPr>
        <b/>
        <sz val="14"/>
        <color rgb="FFFF0000"/>
        <rFont val="Calibri"/>
        <family val="2"/>
        <charset val="162"/>
        <scheme val="minor"/>
      </rPr>
      <t>arananDeğer</t>
    </r>
    <r>
      <rPr>
        <b/>
        <sz val="14"/>
        <color theme="1"/>
        <rFont val="Calibri"/>
        <family val="2"/>
        <charset val="162"/>
        <scheme val="minor"/>
      </rPr>
      <t>;</t>
    </r>
    <r>
      <rPr>
        <b/>
        <sz val="14"/>
        <color rgb="FF0070C0"/>
        <rFont val="Calibri"/>
        <family val="2"/>
        <charset val="162"/>
        <scheme val="minor"/>
      </rPr>
      <t>arananAralık</t>
    </r>
    <r>
      <rPr>
        <b/>
        <sz val="14"/>
        <color theme="1"/>
        <rFont val="Calibri"/>
        <family val="2"/>
        <charset val="162"/>
        <scheme val="minor"/>
      </rPr>
      <t>;0))</t>
    </r>
  </si>
  <si>
    <t xml:space="preserve"> =İNDİS(ÇekListesi[Banka];KAÇINCI(A2;ÇekListesi[Çek No];0))</t>
  </si>
  <si>
    <t>VadeTarihi</t>
  </si>
  <si>
    <t>Satır Etiketleri</t>
  </si>
  <si>
    <t>Genel Toplam</t>
  </si>
  <si>
    <t>Toplam Çek Tutarı</t>
  </si>
  <si>
    <t>Toplam Faiz</t>
  </si>
  <si>
    <t>Toplam FaizliÇekTutarı</t>
  </si>
  <si>
    <t>Hücrenin kilitli özelliği varsa koruma altına alınabilir.</t>
  </si>
  <si>
    <t xml:space="preserve"> =TOPLA(ÇekListesi[Çek Tutarı])</t>
  </si>
  <si>
    <t>sayfayı koru kilitli özelliği olan hücreleri koruma altına alıyor</t>
  </si>
  <si>
    <t>Çalışma kitabını koru ise çalışma sayfalarını koruma altına alıyor. Sayfa sil yeniden adlandır kopyala gibi işlemler yapamıyorsunuz</t>
  </si>
  <si>
    <t>Ankara</t>
  </si>
  <si>
    <t>İstanbul</t>
  </si>
  <si>
    <t>İzmir</t>
  </si>
  <si>
    <t>Keçiören</t>
  </si>
  <si>
    <t>Çankaya</t>
  </si>
  <si>
    <t>Yenimahalle</t>
  </si>
  <si>
    <t>Mamak</t>
  </si>
  <si>
    <t>Ayaş</t>
  </si>
  <si>
    <t>Kadıköy</t>
  </si>
  <si>
    <t>Üsküdar</t>
  </si>
  <si>
    <t>Beşiktaş</t>
  </si>
  <si>
    <t>Ümraniye</t>
  </si>
  <si>
    <t>Beykoz</t>
  </si>
  <si>
    <t>Sarıyer</t>
  </si>
  <si>
    <t>Karşıyaka</t>
  </si>
  <si>
    <t>Konak</t>
  </si>
  <si>
    <t>Buca</t>
  </si>
  <si>
    <t>Bornova</t>
  </si>
  <si>
    <t>Şehir</t>
  </si>
  <si>
    <t>İlçe</t>
  </si>
  <si>
    <t>aralıklara alanlara isim vermek için Formüller menüsü--&gt;Seçimden oluştur, Ad Tanımla</t>
  </si>
  <si>
    <t>DOLAYLI fonksiyonu isimden aralığa dönüştürür</t>
  </si>
  <si>
    <t>ANKARA --&gt; F2:F6</t>
  </si>
  <si>
    <t>Toplam Cola</t>
  </si>
  <si>
    <t>Toplam Fanta</t>
  </si>
  <si>
    <t>Toplam Pepsi</t>
  </si>
  <si>
    <t>Toplam Sprite</t>
  </si>
  <si>
    <t>Toplam Uludağ</t>
  </si>
  <si>
    <t>Soru: toplam kazancı 800 TL yapmak için kaç adet satmalıyız</t>
  </si>
  <si>
    <t>Dolar Kuru</t>
  </si>
  <si>
    <t>Dolar</t>
  </si>
  <si>
    <t>Soru: 825 dolar alabilmek için dolar kuru ne olmalıdır?</t>
  </si>
  <si>
    <t>İsim</t>
  </si>
  <si>
    <t>Maaş</t>
  </si>
  <si>
    <t>Zamlı Maaş</t>
  </si>
  <si>
    <t>Zam</t>
  </si>
  <si>
    <t>ilker</t>
  </si>
  <si>
    <t>ahmet</t>
  </si>
  <si>
    <t>ayşe</t>
  </si>
  <si>
    <t>mehmet</t>
  </si>
  <si>
    <t>fatma</t>
  </si>
  <si>
    <t>Kurs Ücreti</t>
  </si>
  <si>
    <t>Kursa Katılan Sayısı</t>
  </si>
  <si>
    <t>Kursun sabit gideri</t>
  </si>
  <si>
    <t>Kursun öğrenci başına gideri</t>
  </si>
  <si>
    <t>Kar</t>
  </si>
  <si>
    <r>
      <t xml:space="preserve"> =</t>
    </r>
    <r>
      <rPr>
        <sz val="11"/>
        <color rgb="FFFF0000"/>
        <rFont val="Calibri"/>
        <family val="2"/>
        <charset val="162"/>
        <scheme val="minor"/>
      </rPr>
      <t>B1</t>
    </r>
    <r>
      <rPr>
        <sz val="11"/>
        <color theme="1"/>
        <rFont val="Calibri"/>
        <family val="2"/>
        <scheme val="minor"/>
      </rPr>
      <t>*</t>
    </r>
    <r>
      <rPr>
        <sz val="11"/>
        <color rgb="FF0070C0"/>
        <rFont val="Calibri"/>
        <family val="2"/>
        <charset val="162"/>
        <scheme val="minor"/>
      </rPr>
      <t>B2</t>
    </r>
    <r>
      <rPr>
        <sz val="11"/>
        <color theme="1"/>
        <rFont val="Calibri"/>
        <family val="2"/>
        <scheme val="minor"/>
      </rPr>
      <t>-B3-B4*</t>
    </r>
    <r>
      <rPr>
        <sz val="11"/>
        <color rgb="FF0070C0"/>
        <rFont val="Calibri"/>
        <family val="2"/>
        <charset val="162"/>
        <scheme val="minor"/>
      </rPr>
      <t>B2</t>
    </r>
  </si>
  <si>
    <t xml:space="preserve"> =(B2+(B2*B3)-(B2*B4))</t>
  </si>
  <si>
    <t>Ahmet</t>
  </si>
  <si>
    <t>Ballı</t>
  </si>
  <si>
    <t>Ayşe</t>
  </si>
  <si>
    <t>Can</t>
  </si>
  <si>
    <t>Hasan</t>
  </si>
  <si>
    <t>Kesici</t>
  </si>
  <si>
    <t>Mehmet</t>
  </si>
  <si>
    <t>Temiz</t>
  </si>
  <si>
    <t>Oya</t>
  </si>
  <si>
    <t>Canan</t>
  </si>
  <si>
    <t>Muzaffer</t>
  </si>
  <si>
    <t>Koç</t>
  </si>
  <si>
    <t>Ali</t>
  </si>
  <si>
    <t>Sazak</t>
  </si>
  <si>
    <t>18. Metni Sütunlara dönüştür yapınız</t>
  </si>
  <si>
    <t xml:space="preserve"> =TOPLA(B3:B5)-TOPLA(B9:B11)</t>
  </si>
  <si>
    <t>Ürün_Maliyeti</t>
  </si>
  <si>
    <t>İYİ SENARYO</t>
  </si>
  <si>
    <t>Oluşturan: İlker Güzelcik - 17.01.2021</t>
  </si>
  <si>
    <t>KÖTÜ SENARYO</t>
  </si>
  <si>
    <t>Senaryo Özeti</t>
  </si>
  <si>
    <t>Değişenler:</t>
  </si>
  <si>
    <t>Geçerli Değerler:</t>
  </si>
  <si>
    <t>Sonuçlar:</t>
  </si>
  <si>
    <t xml:space="preserve">Not: Geçerli Değerler sütunu Senaryo Özeti Raporu oluşturulduğunda </t>
  </si>
  <si>
    <t xml:space="preserve">değişenlerin değerlerini gösterir. Her bir senaryonun değişenleri </t>
  </si>
  <si>
    <t>gri olarak vurgulanmıştır.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</si>
</sst>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&quot;₺&quot;* #,##0.00_-;\-&quot;₺&quot;* #,##0.00_-;_-&quot;₺&quot;* &quot;-&quot;??_-;_-@_-"/>
    <numFmt numFmtId="164" formatCode="_-* #,##0.00\ _₺_-;\-* #,##0.00\ _₺_-;_-* &quot;-&quot;??\ _₺_-;_-@_-"/>
    <numFmt numFmtId="165" formatCode="_-[$$-409]* #,##0.00_ ;_-[$$-409]* \-#,##0.00\ ;_-[$$-409]* &quot;-&quot;??_ ;_-@_ "/>
    <numFmt numFmtId="166" formatCode="_ * #,##0.00_ ;_ * \-#,##0.00_ ;_ * &quot;-&quot;??_ ;_ @_ "/>
    <numFmt numFmtId="167" formatCode="_-* #,##0.00\ &quot;₺&quot;_-;\-* #,##0.00\ &quot;₺&quot;_-;_-* &quot;-&quot;??\ &quot;₺&quot;_-;_-@_-"/>
    <numFmt numFmtId="168" formatCode="[$-41F]mmm\ yy"/>
    <numFmt numFmtId="169" formatCode="#,##0.0"/>
    <numFmt numFmtId="170" formatCode="_-[$₺-41F]* #,##0.00_-;\-[$₺-41F]* #,##0.00_-;_-[$₺-41F]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S Sans Serif"/>
      <family val="2"/>
      <charset val="162"/>
    </font>
    <font>
      <b/>
      <sz val="9"/>
      <name val="Tahoma"/>
      <family val="2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sz val="10"/>
      <name val="Times New Roman Tur"/>
      <charset val="162"/>
    </font>
    <font>
      <b/>
      <sz val="8"/>
      <name val="Tahoma"/>
      <family val="2"/>
      <charset val="162"/>
    </font>
    <font>
      <b/>
      <sz val="10"/>
      <name val="Times New Roman Tur"/>
      <family val="1"/>
      <charset val="162"/>
    </font>
    <font>
      <b/>
      <sz val="8"/>
      <color indexed="10"/>
      <name val="Tahoma"/>
      <family val="2"/>
      <charset val="162"/>
    </font>
    <font>
      <b/>
      <sz val="10"/>
      <color indexed="9"/>
      <name val="Tahoma"/>
      <family val="2"/>
      <charset val="16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charset val="162"/>
      <scheme val="minor"/>
    </font>
    <font>
      <b/>
      <sz val="14"/>
      <color rgb="FF00B050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4"/>
      <color rgb="FF0070C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name val="Times New Roman Tur"/>
      <family val="1"/>
      <charset val="162"/>
    </font>
    <font>
      <sz val="11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2F2F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16"/>
      </left>
      <right/>
      <top style="double">
        <color indexed="16"/>
      </top>
      <bottom style="double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0" fontId="9" fillId="0" borderId="0"/>
    <xf numFmtId="0" fontId="13" fillId="0" borderId="0"/>
    <xf numFmtId="0" fontId="18" fillId="0" borderId="0" applyNumberFormat="0" applyFill="0" applyBorder="0" applyAlignment="0" applyProtection="0"/>
    <xf numFmtId="0" fontId="19" fillId="0" borderId="0"/>
  </cellStyleXfs>
  <cellXfs count="137">
    <xf numFmtId="0" fontId="0" fillId="0" borderId="0" xfId="0"/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1" applyNumberFormat="1" applyFont="1" applyFill="1" applyBorder="1" applyAlignment="1">
      <alignment horizontal="right"/>
    </xf>
    <xf numFmtId="0" fontId="6" fillId="0" borderId="0" xfId="0" applyFont="1" applyFill="1" applyBorder="1"/>
    <xf numFmtId="49" fontId="6" fillId="0" borderId="0" xfId="0" applyNumberFormat="1" applyFont="1" applyFill="1" applyBorder="1"/>
    <xf numFmtId="49" fontId="6" fillId="0" borderId="0" xfId="1" applyNumberFormat="1" applyFont="1" applyFill="1" applyBorder="1" applyAlignment="1">
      <alignment horizontal="right"/>
    </xf>
    <xf numFmtId="14" fontId="6" fillId="0" borderId="0" xfId="0" applyNumberFormat="1" applyFont="1" applyFill="1" applyBorder="1" applyAlignment="1">
      <alignment horizontal="right" vertical="top"/>
    </xf>
    <xf numFmtId="4" fontId="6" fillId="0" borderId="0" xfId="0" applyNumberFormat="1" applyFont="1" applyFill="1" applyBorder="1" applyAlignment="1">
      <alignment horizontal="left" vertical="top"/>
    </xf>
    <xf numFmtId="0" fontId="3" fillId="0" borderId="0" xfId="3"/>
    <xf numFmtId="165" fontId="3" fillId="0" borderId="0" xfId="3" applyNumberFormat="1" applyBorder="1"/>
    <xf numFmtId="0" fontId="3" fillId="0" borderId="1" xfId="3" applyBorder="1"/>
    <xf numFmtId="9" fontId="3" fillId="0" borderId="0" xfId="3" applyNumberFormat="1" applyBorder="1"/>
    <xf numFmtId="165" fontId="0" fillId="0" borderId="2" xfId="4" applyNumberFormat="1" applyFont="1" applyBorder="1"/>
    <xf numFmtId="165" fontId="0" fillId="0" borderId="3" xfId="4" applyNumberFormat="1" applyFont="1" applyBorder="1"/>
    <xf numFmtId="165" fontId="0" fillId="0" borderId="4" xfId="4" applyNumberFormat="1" applyFont="1" applyBorder="1"/>
    <xf numFmtId="9" fontId="3" fillId="0" borderId="5" xfId="3" applyNumberFormat="1" applyBorder="1"/>
    <xf numFmtId="165" fontId="0" fillId="0" borderId="6" xfId="4" applyNumberFormat="1" applyFont="1" applyBorder="1"/>
    <xf numFmtId="165" fontId="0" fillId="0" borderId="0" xfId="4" applyNumberFormat="1" applyFont="1" applyBorder="1"/>
    <xf numFmtId="165" fontId="0" fillId="0" borderId="1" xfId="4" applyNumberFormat="1" applyFont="1" applyBorder="1"/>
    <xf numFmtId="9" fontId="0" fillId="0" borderId="7" xfId="2" applyFont="1" applyBorder="1"/>
    <xf numFmtId="9" fontId="3" fillId="0" borderId="7" xfId="3" applyNumberFormat="1" applyBorder="1"/>
    <xf numFmtId="165" fontId="0" fillId="0" borderId="8" xfId="4" applyNumberFormat="1" applyFont="1" applyBorder="1"/>
    <xf numFmtId="165" fontId="0" fillId="0" borderId="9" xfId="4" applyNumberFormat="1" applyFont="1" applyBorder="1"/>
    <xf numFmtId="165" fontId="0" fillId="0" borderId="10" xfId="4" applyNumberFormat="1" applyFont="1" applyBorder="1"/>
    <xf numFmtId="9" fontId="0" fillId="0" borderId="11" xfId="2" applyFont="1" applyBorder="1"/>
    <xf numFmtId="9" fontId="3" fillId="0" borderId="12" xfId="3" applyNumberFormat="1" applyBorder="1"/>
    <xf numFmtId="9" fontId="3" fillId="0" borderId="13" xfId="3" applyNumberFormat="1" applyBorder="1"/>
    <xf numFmtId="9" fontId="3" fillId="0" borderId="14" xfId="3" applyNumberFormat="1" applyBorder="1"/>
    <xf numFmtId="165" fontId="3" fillId="0" borderId="15" xfId="3" applyNumberFormat="1" applyBorder="1"/>
    <xf numFmtId="0" fontId="3" fillId="0" borderId="0" xfId="3" applyBorder="1"/>
    <xf numFmtId="0" fontId="3" fillId="0" borderId="6" xfId="3" applyBorder="1"/>
    <xf numFmtId="0" fontId="4" fillId="0" borderId="0" xfId="0" applyFont="1"/>
    <xf numFmtId="9" fontId="0" fillId="0" borderId="0" xfId="0" applyNumberFormat="1"/>
    <xf numFmtId="0" fontId="2" fillId="0" borderId="0" xfId="5"/>
    <xf numFmtId="167" fontId="0" fillId="0" borderId="0" xfId="6" applyFont="1"/>
    <xf numFmtId="167" fontId="0" fillId="2" borderId="15" xfId="6" applyFont="1" applyFill="1" applyBorder="1"/>
    <xf numFmtId="0" fontId="2" fillId="0" borderId="15" xfId="5" applyBorder="1"/>
    <xf numFmtId="167" fontId="0" fillId="0" borderId="15" xfId="6" applyFont="1" applyBorder="1"/>
    <xf numFmtId="167" fontId="2" fillId="0" borderId="15" xfId="5" applyNumberFormat="1" applyBorder="1"/>
    <xf numFmtId="0" fontId="10" fillId="0" borderId="0" xfId="7" applyFont="1"/>
    <xf numFmtId="0" fontId="11" fillId="0" borderId="0" xfId="7" applyFont="1"/>
    <xf numFmtId="0" fontId="12" fillId="0" borderId="0" xfId="7" applyFont="1"/>
    <xf numFmtId="0" fontId="13" fillId="0" borderId="0" xfId="8"/>
    <xf numFmtId="0" fontId="14" fillId="4" borderId="19" xfId="7" applyFont="1" applyFill="1" applyBorder="1"/>
    <xf numFmtId="14" fontId="14" fillId="4" borderId="15" xfId="7" applyNumberFormat="1" applyFont="1" applyFill="1" applyBorder="1"/>
    <xf numFmtId="14" fontId="14" fillId="4" borderId="20" xfId="7" applyNumberFormat="1" applyFont="1" applyFill="1" applyBorder="1"/>
    <xf numFmtId="3" fontId="11" fillId="0" borderId="15" xfId="7" applyNumberFormat="1" applyFont="1" applyBorder="1"/>
    <xf numFmtId="3" fontId="11" fillId="0" borderId="20" xfId="7" applyNumberFormat="1" applyFont="1" applyBorder="1"/>
    <xf numFmtId="0" fontId="14" fillId="4" borderId="21" xfId="7" applyFont="1" applyFill="1" applyBorder="1"/>
    <xf numFmtId="3" fontId="11" fillId="0" borderId="22" xfId="7" applyNumberFormat="1" applyFont="1" applyBorder="1"/>
    <xf numFmtId="3" fontId="11" fillId="0" borderId="23" xfId="7" applyNumberFormat="1" applyFont="1" applyBorder="1"/>
    <xf numFmtId="0" fontId="14" fillId="4" borderId="27" xfId="7" applyFont="1" applyFill="1" applyBorder="1"/>
    <xf numFmtId="14" fontId="14" fillId="4" borderId="5" xfId="7" applyNumberFormat="1" applyFont="1" applyFill="1" applyBorder="1"/>
    <xf numFmtId="14" fontId="14" fillId="4" borderId="28" xfId="7" applyNumberFormat="1" applyFont="1" applyFill="1" applyBorder="1"/>
    <xf numFmtId="0" fontId="14" fillId="0" borderId="0" xfId="8" applyFont="1" applyAlignment="1" applyProtection="1">
      <alignment horizontal="left" vertical="center"/>
    </xf>
    <xf numFmtId="0" fontId="15" fillId="5" borderId="29" xfId="8" applyFont="1" applyFill="1" applyBorder="1" applyAlignment="1">
      <alignment horizontal="center"/>
    </xf>
    <xf numFmtId="0" fontId="13" fillId="0" borderId="0" xfId="8" applyAlignment="1">
      <alignment wrapText="1"/>
    </xf>
    <xf numFmtId="0" fontId="14" fillId="0" borderId="0" xfId="8" applyFont="1"/>
    <xf numFmtId="0" fontId="11" fillId="0" borderId="0" xfId="8" applyFont="1"/>
    <xf numFmtId="0" fontId="17" fillId="6" borderId="0" xfId="8" applyFont="1" applyFill="1"/>
    <xf numFmtId="0" fontId="11" fillId="3" borderId="30" xfId="8" applyFont="1" applyFill="1" applyBorder="1"/>
    <xf numFmtId="14" fontId="11" fillId="7" borderId="31" xfId="8" applyNumberFormat="1" applyFont="1" applyFill="1" applyBorder="1"/>
    <xf numFmtId="0" fontId="11" fillId="8" borderId="30" xfId="8" applyFont="1" applyFill="1" applyBorder="1"/>
    <xf numFmtId="0" fontId="11" fillId="3" borderId="32" xfId="8" applyFont="1" applyFill="1" applyBorder="1"/>
    <xf numFmtId="14" fontId="11" fillId="7" borderId="33" xfId="8" applyNumberFormat="1" applyFont="1" applyFill="1" applyBorder="1"/>
    <xf numFmtId="0" fontId="11" fillId="8" borderId="32" xfId="8" applyFont="1" applyFill="1" applyBorder="1"/>
    <xf numFmtId="0" fontId="11" fillId="3" borderId="34" xfId="8" applyFont="1" applyFill="1" applyBorder="1"/>
    <xf numFmtId="14" fontId="11" fillId="7" borderId="35" xfId="8" applyNumberFormat="1" applyFont="1" applyFill="1" applyBorder="1"/>
    <xf numFmtId="0" fontId="11" fillId="8" borderId="34" xfId="8" applyFont="1" applyFill="1" applyBorder="1"/>
    <xf numFmtId="0" fontId="17" fillId="6" borderId="15" xfId="8" applyFont="1" applyFill="1" applyBorder="1" applyAlignment="1">
      <alignment horizontal="center" vertical="center"/>
    </xf>
    <xf numFmtId="0" fontId="11" fillId="0" borderId="15" xfId="8" applyFont="1" applyBorder="1"/>
    <xf numFmtId="0" fontId="11" fillId="0" borderId="15" xfId="8" applyFont="1" applyBorder="1" applyAlignment="1">
      <alignment horizontal="center"/>
    </xf>
    <xf numFmtId="3" fontId="11" fillId="0" borderId="15" xfId="8" applyNumberFormat="1" applyFont="1" applyBorder="1"/>
    <xf numFmtId="14" fontId="11" fillId="0" borderId="15" xfId="8" applyNumberFormat="1" applyFont="1" applyBorder="1"/>
    <xf numFmtId="3" fontId="3" fillId="0" borderId="0" xfId="3" applyNumberFormat="1"/>
    <xf numFmtId="0" fontId="19" fillId="9" borderId="0" xfId="10" applyFill="1"/>
    <xf numFmtId="168" fontId="4" fillId="10" borderId="0" xfId="3" applyNumberFormat="1" applyFont="1" applyFill="1" applyAlignment="1">
      <alignment horizontal="center"/>
    </xf>
    <xf numFmtId="169" fontId="3" fillId="0" borderId="0" xfId="3" applyNumberFormat="1"/>
    <xf numFmtId="0" fontId="20" fillId="0" borderId="0" xfId="0" applyFont="1"/>
    <xf numFmtId="0" fontId="0" fillId="11" borderId="0" xfId="0" applyFill="1"/>
    <xf numFmtId="14" fontId="6" fillId="0" borderId="0" xfId="0" applyNumberFormat="1" applyFont="1" applyFill="1" applyBorder="1"/>
    <xf numFmtId="170" fontId="6" fillId="0" borderId="0" xfId="1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170" fontId="0" fillId="0" borderId="0" xfId="0" applyNumberFormat="1"/>
    <xf numFmtId="0" fontId="0" fillId="0" borderId="0" xfId="0" applyProtection="1">
      <protection hidden="1"/>
    </xf>
    <xf numFmtId="0" fontId="8" fillId="0" borderId="14" xfId="3" applyFont="1" applyBorder="1" applyAlignment="1">
      <alignment horizontal="center"/>
    </xf>
    <xf numFmtId="0" fontId="8" fillId="0" borderId="13" xfId="3" applyFont="1" applyBorder="1" applyAlignment="1">
      <alignment horizontal="center"/>
    </xf>
    <xf numFmtId="0" fontId="8" fillId="0" borderId="12" xfId="3" applyFont="1" applyBorder="1" applyAlignment="1">
      <alignment horizontal="center"/>
    </xf>
    <xf numFmtId="0" fontId="7" fillId="0" borderId="14" xfId="3" applyFont="1" applyBorder="1" applyAlignment="1">
      <alignment horizontal="center"/>
    </xf>
    <xf numFmtId="0" fontId="7" fillId="0" borderId="13" xfId="3" applyFont="1" applyBorder="1" applyAlignment="1">
      <alignment horizontal="center"/>
    </xf>
    <xf numFmtId="0" fontId="7" fillId="0" borderId="12" xfId="3" applyFont="1" applyBorder="1" applyAlignment="1">
      <alignment horizontal="center"/>
    </xf>
    <xf numFmtId="0" fontId="7" fillId="0" borderId="11" xfId="3" applyFont="1" applyBorder="1" applyAlignment="1">
      <alignment horizontal="center" textRotation="90"/>
    </xf>
    <xf numFmtId="0" fontId="7" fillId="0" borderId="7" xfId="3" applyFont="1" applyBorder="1" applyAlignment="1">
      <alignment horizontal="center" textRotation="90"/>
    </xf>
    <xf numFmtId="0" fontId="7" fillId="0" borderId="5" xfId="3" applyFont="1" applyBorder="1" applyAlignment="1">
      <alignment horizontal="center" textRotation="90"/>
    </xf>
    <xf numFmtId="0" fontId="10" fillId="3" borderId="16" xfId="7" applyFont="1" applyFill="1" applyBorder="1" applyAlignment="1">
      <alignment horizontal="center" vertical="center"/>
    </xf>
    <xf numFmtId="0" fontId="10" fillId="3" borderId="17" xfId="7" applyFont="1" applyFill="1" applyBorder="1" applyAlignment="1">
      <alignment horizontal="center" vertical="center"/>
    </xf>
    <xf numFmtId="0" fontId="10" fillId="3" borderId="18" xfId="7" applyFont="1" applyFill="1" applyBorder="1" applyAlignment="1">
      <alignment horizontal="center" vertical="center"/>
    </xf>
    <xf numFmtId="0" fontId="10" fillId="3" borderId="24" xfId="7" applyFont="1" applyFill="1" applyBorder="1" applyAlignment="1">
      <alignment horizontal="center" vertical="center"/>
    </xf>
    <xf numFmtId="0" fontId="10" fillId="3" borderId="25" xfId="7" applyFont="1" applyFill="1" applyBorder="1" applyAlignment="1">
      <alignment horizontal="center" vertical="center"/>
    </xf>
    <xf numFmtId="0" fontId="10" fillId="3" borderId="26" xfId="7" applyFont="1" applyFill="1" applyBorder="1" applyAlignment="1">
      <alignment horizontal="center" vertical="center"/>
    </xf>
    <xf numFmtId="0" fontId="18" fillId="9" borderId="0" xfId="9" applyFill="1" applyAlignment="1">
      <alignment horizontal="center"/>
    </xf>
    <xf numFmtId="0" fontId="25" fillId="0" borderId="0" xfId="8" applyFont="1" applyFill="1" applyBorder="1"/>
    <xf numFmtId="0" fontId="25" fillId="0" borderId="0" xfId="8" applyFont="1" applyFill="1"/>
    <xf numFmtId="0" fontId="15" fillId="0" borderId="0" xfId="8" applyFont="1" applyFill="1" applyBorder="1" applyAlignment="1">
      <alignment horizontal="left" vertical="center"/>
    </xf>
    <xf numFmtId="0" fontId="25" fillId="0" borderId="0" xfId="8" applyFont="1" applyFill="1" applyBorder="1" applyAlignment="1">
      <alignment horizontal="left"/>
    </xf>
    <xf numFmtId="3" fontId="25" fillId="0" borderId="0" xfId="8" applyNumberFormat="1" applyFont="1" applyFill="1" applyBorder="1" applyAlignment="1">
      <alignment horizontal="left"/>
    </xf>
    <xf numFmtId="14" fontId="25" fillId="0" borderId="0" xfId="8" applyNumberFormat="1" applyFont="1" applyFill="1" applyBorder="1" applyAlignment="1">
      <alignment horizontal="left"/>
    </xf>
    <xf numFmtId="0" fontId="15" fillId="0" borderId="0" xfId="8" applyFont="1" applyFill="1" applyBorder="1" applyAlignment="1">
      <alignment horizontal="left"/>
    </xf>
    <xf numFmtId="0" fontId="1" fillId="0" borderId="0" xfId="0" applyFont="1"/>
    <xf numFmtId="10" fontId="1" fillId="0" borderId="0" xfId="0" applyNumberFormat="1" applyFont="1"/>
    <xf numFmtId="0" fontId="1" fillId="0" borderId="0" xfId="0" applyNumberFormat="1" applyFont="1"/>
    <xf numFmtId="0" fontId="27" fillId="0" borderId="0" xfId="0" applyFont="1"/>
    <xf numFmtId="0" fontId="28" fillId="0" borderId="0" xfId="0" applyFont="1"/>
    <xf numFmtId="0" fontId="4" fillId="0" borderId="0" xfId="3" applyFont="1" applyBorder="1"/>
    <xf numFmtId="0" fontId="0" fillId="0" borderId="1" xfId="3" applyFont="1" applyBorder="1"/>
    <xf numFmtId="3" fontId="13" fillId="0" borderId="0" xfId="8" applyNumberFormat="1"/>
    <xf numFmtId="3" fontId="11" fillId="0" borderId="0" xfId="7" applyNumberFormat="1" applyFont="1"/>
    <xf numFmtId="14" fontId="13" fillId="0" borderId="0" xfId="8" applyNumberFormat="1"/>
    <xf numFmtId="14" fontId="11" fillId="0" borderId="0" xfId="7" applyNumberFormat="1" applyFont="1"/>
    <xf numFmtId="0" fontId="1" fillId="0" borderId="0" xfId="5" applyFont="1"/>
    <xf numFmtId="0" fontId="0" fillId="0" borderId="0" xfId="0" applyFill="1" applyBorder="1" applyAlignment="1"/>
    <xf numFmtId="167" fontId="0" fillId="0" borderId="0" xfId="0" applyNumberFormat="1" applyFill="1" applyBorder="1" applyAlignment="1"/>
    <xf numFmtId="167" fontId="0" fillId="0" borderId="37" xfId="0" applyNumberFormat="1" applyFill="1" applyBorder="1" applyAlignment="1"/>
    <xf numFmtId="0" fontId="29" fillId="12" borderId="3" xfId="0" applyFont="1" applyFill="1" applyBorder="1" applyAlignment="1">
      <alignment horizontal="left"/>
    </xf>
    <xf numFmtId="0" fontId="29" fillId="12" borderId="36" xfId="0" applyFont="1" applyFill="1" applyBorder="1" applyAlignment="1">
      <alignment horizontal="left"/>
    </xf>
    <xf numFmtId="0" fontId="0" fillId="0" borderId="13" xfId="0" applyFill="1" applyBorder="1" applyAlignment="1"/>
    <xf numFmtId="0" fontId="30" fillId="13" borderId="0" xfId="0" applyFont="1" applyFill="1" applyBorder="1" applyAlignment="1">
      <alignment horizontal="left"/>
    </xf>
    <xf numFmtId="0" fontId="31" fillId="13" borderId="13" xfId="0" applyFont="1" applyFill="1" applyBorder="1" applyAlignment="1">
      <alignment horizontal="left"/>
    </xf>
    <xf numFmtId="0" fontId="30" fillId="13" borderId="37" xfId="0" applyFont="1" applyFill="1" applyBorder="1" applyAlignment="1">
      <alignment horizontal="left"/>
    </xf>
    <xf numFmtId="0" fontId="32" fillId="12" borderId="36" xfId="0" applyFont="1" applyFill="1" applyBorder="1" applyAlignment="1">
      <alignment horizontal="right"/>
    </xf>
    <xf numFmtId="0" fontId="32" fillId="12" borderId="3" xfId="0" applyFont="1" applyFill="1" applyBorder="1" applyAlignment="1">
      <alignment horizontal="right"/>
    </xf>
    <xf numFmtId="167" fontId="0" fillId="14" borderId="0" xfId="0" applyNumberFormat="1" applyFill="1" applyBorder="1" applyAlignment="1"/>
    <xf numFmtId="0" fontId="33" fillId="0" borderId="0" xfId="0" applyFont="1" applyFill="1" applyBorder="1" applyAlignment="1">
      <alignment vertical="top" wrapText="1"/>
    </xf>
  </cellXfs>
  <cellStyles count="11">
    <cellStyle name="Comma 2" xfId="4"/>
    <cellStyle name="Currency 2" xfId="6"/>
    <cellStyle name="Köprü" xfId="9" builtinId="8"/>
    <cellStyle name="Normal" xfId="0" builtinId="0"/>
    <cellStyle name="Normal 2" xfId="3"/>
    <cellStyle name="Normal 2 2" xfId="8"/>
    <cellStyle name="Normal 3" xfId="5"/>
    <cellStyle name="Normal 3 2" xfId="10"/>
    <cellStyle name="Normal_EX60" xfId="7"/>
    <cellStyle name="Virgül" xfId="1" builtinId="3"/>
    <cellStyle name="Yüzde" xfId="2" builtinId="5"/>
  </cellStyles>
  <dxfs count="10">
    <dxf>
      <font>
        <b/>
        <i val="0"/>
        <color theme="5" tint="-0.499984740745262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0" formatCode="_-[$₺-41F]* #,##0.00_-;\-[$₺-41F]* #,##0.00_-;_-[$₺-41F]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microsoft.com/office/2011/relationships/timelineCache" Target="timelineCaches/timelineCache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[VeriMenusuUygulamalar_Örnekler_Çözümler.xlsx]Cevap4!PivotTable2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Cevap4!$B$1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Cevap4!$A$2:$A$23</c:f>
              <c:strCache>
                <c:ptCount val="21"/>
                <c:pt idx="0">
                  <c:v>Abdullah Aykol</c:v>
                </c:pt>
                <c:pt idx="1">
                  <c:v>Akgün Değirmencioğlu</c:v>
                </c:pt>
                <c:pt idx="2">
                  <c:v>Belgin Aksan</c:v>
                </c:pt>
                <c:pt idx="3">
                  <c:v>Bilge Yılmaz</c:v>
                </c:pt>
                <c:pt idx="4">
                  <c:v>Derya Uzun</c:v>
                </c:pt>
                <c:pt idx="5">
                  <c:v>Ece Yılmaz</c:v>
                </c:pt>
                <c:pt idx="6">
                  <c:v>Eyüp Aksan</c:v>
                </c:pt>
                <c:pt idx="7">
                  <c:v>Fatih Akşan</c:v>
                </c:pt>
                <c:pt idx="8">
                  <c:v>Ferhat Türkmen</c:v>
                </c:pt>
                <c:pt idx="9">
                  <c:v>Galip Çon</c:v>
                </c:pt>
                <c:pt idx="10">
                  <c:v>Haşem Şahan</c:v>
                </c:pt>
                <c:pt idx="11">
                  <c:v>Hüseyin Pakdoğan</c:v>
                </c:pt>
                <c:pt idx="12">
                  <c:v>Jale Erdoğan</c:v>
                </c:pt>
                <c:pt idx="13">
                  <c:v>Kemal Şen</c:v>
                </c:pt>
                <c:pt idx="14">
                  <c:v>Metin Kandiş</c:v>
                </c:pt>
                <c:pt idx="15">
                  <c:v>Mustafa Kıvrak</c:v>
                </c:pt>
                <c:pt idx="16">
                  <c:v>Mustafa Tütüncü</c:v>
                </c:pt>
                <c:pt idx="17">
                  <c:v>Ömer Saygın</c:v>
                </c:pt>
                <c:pt idx="18">
                  <c:v>Şener Şakır</c:v>
                </c:pt>
                <c:pt idx="19">
                  <c:v>Turgay Üçyıldız</c:v>
                </c:pt>
                <c:pt idx="20">
                  <c:v>Yavuzalp Pekel</c:v>
                </c:pt>
              </c:strCache>
            </c:strRef>
          </c:cat>
          <c:val>
            <c:numRef>
              <c:f>Cevap4!$B$2:$B$23</c:f>
              <c:numCache>
                <c:formatCode>General</c:formatCode>
                <c:ptCount val="21"/>
                <c:pt idx="0">
                  <c:v>65500</c:v>
                </c:pt>
                <c:pt idx="1">
                  <c:v>71000</c:v>
                </c:pt>
                <c:pt idx="2">
                  <c:v>103450</c:v>
                </c:pt>
                <c:pt idx="3">
                  <c:v>28116</c:v>
                </c:pt>
                <c:pt idx="4">
                  <c:v>69050</c:v>
                </c:pt>
                <c:pt idx="5">
                  <c:v>19100</c:v>
                </c:pt>
                <c:pt idx="6">
                  <c:v>44335</c:v>
                </c:pt>
                <c:pt idx="7">
                  <c:v>71200</c:v>
                </c:pt>
                <c:pt idx="8">
                  <c:v>71500</c:v>
                </c:pt>
                <c:pt idx="9">
                  <c:v>80400</c:v>
                </c:pt>
                <c:pt idx="10">
                  <c:v>118850</c:v>
                </c:pt>
                <c:pt idx="11">
                  <c:v>81650</c:v>
                </c:pt>
                <c:pt idx="12">
                  <c:v>88950</c:v>
                </c:pt>
                <c:pt idx="13">
                  <c:v>39900</c:v>
                </c:pt>
                <c:pt idx="14">
                  <c:v>72075</c:v>
                </c:pt>
                <c:pt idx="15">
                  <c:v>30339</c:v>
                </c:pt>
                <c:pt idx="16">
                  <c:v>33485</c:v>
                </c:pt>
                <c:pt idx="17">
                  <c:v>101000</c:v>
                </c:pt>
                <c:pt idx="18">
                  <c:v>28500</c:v>
                </c:pt>
                <c:pt idx="19">
                  <c:v>85090</c:v>
                </c:pt>
                <c:pt idx="20">
                  <c:v>43882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6-4477-958F-522DB13BB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33504"/>
        <c:axId val="119736832"/>
      </c:barChart>
      <c:catAx>
        <c:axId val="11973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9736832"/>
        <c:crosses val="autoZero"/>
        <c:auto val="1"/>
        <c:lblAlgn val="ctr"/>
        <c:lblOffset val="100"/>
        <c:noMultiLvlLbl val="0"/>
      </c:catAx>
      <c:valAx>
        <c:axId val="11973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97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Meşrubat_Sıcaklık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Iki_Eksen!$B$2</c:f>
              <c:strCache>
                <c:ptCount val="1"/>
                <c:pt idx="0">
                  <c:v>Ortalama Sıcaklık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Iki_Eksen!$A$3:$A$14</c:f>
              <c:numCache>
                <c:formatCode>[$-41F]mmm\ 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Iki_Eksen!$B$3:$B$14</c:f>
              <c:numCache>
                <c:formatCode>#,##0.0</c:formatCode>
                <c:ptCount val="12"/>
                <c:pt idx="0">
                  <c:v>6.6</c:v>
                </c:pt>
                <c:pt idx="1">
                  <c:v>6.6</c:v>
                </c:pt>
                <c:pt idx="2">
                  <c:v>8.4</c:v>
                </c:pt>
                <c:pt idx="3">
                  <c:v>12.7</c:v>
                </c:pt>
                <c:pt idx="4">
                  <c:v>17.399999999999999</c:v>
                </c:pt>
                <c:pt idx="5">
                  <c:v>22.1</c:v>
                </c:pt>
                <c:pt idx="6">
                  <c:v>24.5</c:v>
                </c:pt>
                <c:pt idx="7">
                  <c:v>24.2</c:v>
                </c:pt>
                <c:pt idx="8">
                  <c:v>20.8</c:v>
                </c:pt>
                <c:pt idx="9">
                  <c:v>16.399999999999999</c:v>
                </c:pt>
                <c:pt idx="10">
                  <c:v>11.9</c:v>
                </c:pt>
                <c:pt idx="11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E-4267-BA87-E31578C79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578144"/>
        <c:axId val="410440896"/>
      </c:barChart>
      <c:lineChart>
        <c:grouping val="standard"/>
        <c:varyColors val="0"/>
        <c:ser>
          <c:idx val="1"/>
          <c:order val="1"/>
          <c:tx>
            <c:strRef>
              <c:f>Iki_Eksen!$C$2</c:f>
              <c:strCache>
                <c:ptCount val="1"/>
                <c:pt idx="0">
                  <c:v>Meşrubat Satışları (bin TL)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Iki_Eksen!$A$3:$A$14</c:f>
              <c:numCache>
                <c:formatCode>[$-41F]mmm\ 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Iki_Eksen!$C$3:$C$14</c:f>
              <c:numCache>
                <c:formatCode>#,##0</c:formatCode>
                <c:ptCount val="12"/>
                <c:pt idx="0">
                  <c:v>240</c:v>
                </c:pt>
                <c:pt idx="1">
                  <c:v>252</c:v>
                </c:pt>
                <c:pt idx="2">
                  <c:v>280</c:v>
                </c:pt>
                <c:pt idx="3">
                  <c:v>288</c:v>
                </c:pt>
                <c:pt idx="4">
                  <c:v>440</c:v>
                </c:pt>
                <c:pt idx="5">
                  <c:v>710</c:v>
                </c:pt>
                <c:pt idx="6">
                  <c:v>960</c:v>
                </c:pt>
                <c:pt idx="7">
                  <c:v>986</c:v>
                </c:pt>
                <c:pt idx="8">
                  <c:v>834</c:v>
                </c:pt>
                <c:pt idx="9">
                  <c:v>668</c:v>
                </c:pt>
                <c:pt idx="10">
                  <c:v>435</c:v>
                </c:pt>
                <c:pt idx="11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CE-4267-BA87-E31578C79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612512"/>
        <c:axId val="1183808960"/>
      </c:lineChart>
      <c:dateAx>
        <c:axId val="1198578144"/>
        <c:scaling>
          <c:orientation val="minMax"/>
        </c:scaling>
        <c:delete val="0"/>
        <c:axPos val="b"/>
        <c:numFmt formatCode="[$-41F]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0440896"/>
        <c:crosses val="autoZero"/>
        <c:auto val="1"/>
        <c:lblOffset val="100"/>
        <c:baseTimeUnit val="months"/>
      </c:dateAx>
      <c:valAx>
        <c:axId val="4104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98578144"/>
        <c:crosses val="autoZero"/>
        <c:crossBetween val="between"/>
      </c:valAx>
      <c:valAx>
        <c:axId val="118380896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86612512"/>
        <c:crosses val="max"/>
        <c:crossBetween val="between"/>
      </c:valAx>
      <c:dateAx>
        <c:axId val="1186612512"/>
        <c:scaling>
          <c:orientation val="minMax"/>
        </c:scaling>
        <c:delete val="1"/>
        <c:axPos val="b"/>
        <c:numFmt formatCode="[$-41F]mmm\ yy" sourceLinked="1"/>
        <c:majorTickMark val="out"/>
        <c:minorTickMark val="none"/>
        <c:tickLblPos val="nextTo"/>
        <c:crossAx val="1183808960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8.jpg"/><Relationship Id="rId1" Type="http://schemas.openxmlformats.org/officeDocument/2006/relationships/hyperlink" Target="http://www.pusula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602296</xdr:colOff>
      <xdr:row>19</xdr:row>
      <xdr:rowOff>301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50296" cy="34750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19</xdr:row>
      <xdr:rowOff>175260</xdr:rowOff>
    </xdr:from>
    <xdr:to>
      <xdr:col>2</xdr:col>
      <xdr:colOff>480060</xdr:colOff>
      <xdr:row>27</xdr:row>
      <xdr:rowOff>53340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VadeTarihi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VadeTarih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" y="3649980"/>
              <a:ext cx="3337560" cy="1341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Zaman Çizelgesi: Excel veya daha sonraki sürümlerde çalışır. Taşımayın veya yeniden boyutlandırmayın.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121920</xdr:colOff>
      <xdr:row>2</xdr:row>
      <xdr:rowOff>38100</xdr:rowOff>
    </xdr:from>
    <xdr:to>
      <xdr:col>6</xdr:col>
      <xdr:colOff>381000</xdr:colOff>
      <xdr:row>15</xdr:row>
      <xdr:rowOff>127635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dı Soyadı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ı Soyadı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9740" y="40386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266700</xdr:colOff>
      <xdr:row>2</xdr:row>
      <xdr:rowOff>45720</xdr:rowOff>
    </xdr:from>
    <xdr:to>
      <xdr:col>11</xdr:col>
      <xdr:colOff>320040</xdr:colOff>
      <xdr:row>15</xdr:row>
      <xdr:rowOff>135255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Bank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nk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8820" y="41148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632460</xdr:colOff>
      <xdr:row>2</xdr:row>
      <xdr:rowOff>76200</xdr:rowOff>
    </xdr:from>
    <xdr:to>
      <xdr:col>9</xdr:col>
      <xdr:colOff>106680</xdr:colOff>
      <xdr:row>15</xdr:row>
      <xdr:rowOff>165735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Şub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Şub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44196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22860</xdr:colOff>
      <xdr:row>16</xdr:row>
      <xdr:rowOff>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266975</xdr:colOff>
      <xdr:row>4</xdr:row>
      <xdr:rowOff>54295</xdr:rowOff>
    </xdr:from>
    <xdr:to>
      <xdr:col>23</xdr:col>
      <xdr:colOff>132289</xdr:colOff>
      <xdr:row>23</xdr:row>
      <xdr:rowOff>181791</xdr:rowOff>
    </xdr:to>
    <xdr:pic>
      <xdr:nvPicPr>
        <xdr:cNvPr id="2" name="Picture 3" descr="http://4.bp.blogspot.com/-tK8X9QtQ-7c/U5AVBjCQkCI/AAAAAAAABjA/BunnAlxOrO8/s1600/2.GIF">
          <a:extLst>
            <a:ext uri="{FF2B5EF4-FFF2-40B4-BE49-F238E27FC236}">
              <a16:creationId xmlns:a16="http://schemas.microsoft.com/office/drawing/2014/main" id="{AC387761-F1D5-45F8-8239-E5FE764A1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6175" y="785815"/>
          <a:ext cx="5351714" cy="3602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570411</xdr:colOff>
      <xdr:row>9</xdr:row>
      <xdr:rowOff>74023</xdr:rowOff>
    </xdr:from>
    <xdr:to>
      <xdr:col>7</xdr:col>
      <xdr:colOff>380106</xdr:colOff>
      <xdr:row>17</xdr:row>
      <xdr:rowOff>58908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4011" y="1719943"/>
          <a:ext cx="2248095" cy="1447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1634334</xdr:colOff>
      <xdr:row>17</xdr:row>
      <xdr:rowOff>119061</xdr:rowOff>
    </xdr:from>
    <xdr:to>
      <xdr:col>7</xdr:col>
      <xdr:colOff>252413</xdr:colOff>
      <xdr:row>29</xdr:row>
      <xdr:rowOff>13812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334" y="3214686"/>
          <a:ext cx="5799929" cy="20664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144897</xdr:colOff>
      <xdr:row>13</xdr:row>
      <xdr:rowOff>167268</xdr:rowOff>
    </xdr:from>
    <xdr:to>
      <xdr:col>4</xdr:col>
      <xdr:colOff>119089</xdr:colOff>
      <xdr:row>22</xdr:row>
      <xdr:rowOff>26613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897" y="2535044"/>
          <a:ext cx="3494260" cy="14985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1553371</xdr:colOff>
      <xdr:row>12</xdr:row>
      <xdr:rowOff>68318</xdr:rowOff>
    </xdr:from>
    <xdr:to>
      <xdr:col>9</xdr:col>
      <xdr:colOff>57575</xdr:colOff>
      <xdr:row>24</xdr:row>
      <xdr:rowOff>110271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3371" y="2112580"/>
          <a:ext cx="5383225" cy="20599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11</xdr:row>
      <xdr:rowOff>66675</xdr:rowOff>
    </xdr:from>
    <xdr:to>
      <xdr:col>2</xdr:col>
      <xdr:colOff>0</xdr:colOff>
      <xdr:row>18</xdr:row>
      <xdr:rowOff>95250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A36A9A6-490A-4FF1-9A11-3EB5F7C82119}"/>
            </a:ext>
          </a:extLst>
        </xdr:cNvPr>
        <xdr:cNvSpPr>
          <a:spLocks/>
        </xdr:cNvSpPr>
      </xdr:nvSpPr>
      <xdr:spPr bwMode="auto">
        <a:xfrm>
          <a:off x="285750" y="1910715"/>
          <a:ext cx="1314450" cy="1202055"/>
        </a:xfrm>
        <a:prstGeom prst="borderCallout2">
          <a:avLst>
            <a:gd name="adj1" fmla="val 9838"/>
            <a:gd name="adj2" fmla="val 107273"/>
            <a:gd name="adj3" fmla="val 9838"/>
            <a:gd name="adj4" fmla="val 119093"/>
            <a:gd name="adj5" fmla="val -31968"/>
            <a:gd name="adj6" fmla="val 129093"/>
          </a:avLst>
        </a:prstGeom>
        <a:solidFill>
          <a:srgbClr val="FFFFCC"/>
        </a:solidFill>
        <a:ln w="9525">
          <a:solidFill>
            <a:srgbClr val="800000"/>
          </a:solidFill>
          <a:miter lim="800000"/>
          <a:headEnd/>
          <a:tailEnd type="triangle" w="med" len="med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800000"/>
              </a:solidFill>
              <a:latin typeface="Times New Roman Tur"/>
            </a:rPr>
            <a:t>Sadece yukarıda belirtilen gazeteler yazılabilsin. Farklı bilgi girildiğinde uyarı mesajı çıkmasını sağlayın.</a:t>
          </a:r>
        </a:p>
      </xdr:txBody>
    </xdr:sp>
    <xdr:clientData/>
  </xdr:twoCellAnchor>
  <xdr:twoCellAnchor editAs="oneCell">
    <xdr:from>
      <xdr:col>2</xdr:col>
      <xdr:colOff>323850</xdr:colOff>
      <xdr:row>11</xdr:row>
      <xdr:rowOff>76200</xdr:rowOff>
    </xdr:from>
    <xdr:to>
      <xdr:col>4</xdr:col>
      <xdr:colOff>104775</xdr:colOff>
      <xdr:row>18</xdr:row>
      <xdr:rowOff>104775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7FFEB08B-BB15-4A23-B18E-3CD5F67AA713}"/>
            </a:ext>
          </a:extLst>
        </xdr:cNvPr>
        <xdr:cNvSpPr>
          <a:spLocks/>
        </xdr:cNvSpPr>
      </xdr:nvSpPr>
      <xdr:spPr bwMode="auto">
        <a:xfrm>
          <a:off x="1924050" y="1920240"/>
          <a:ext cx="1426845" cy="1202055"/>
        </a:xfrm>
        <a:prstGeom prst="borderCallout2">
          <a:avLst>
            <a:gd name="adj1" fmla="val 9838"/>
            <a:gd name="adj2" fmla="val 106611"/>
            <a:gd name="adj3" fmla="val 9838"/>
            <a:gd name="adj4" fmla="val 114051"/>
            <a:gd name="adj5" fmla="val -31968"/>
            <a:gd name="adj6" fmla="val 122315"/>
          </a:avLst>
        </a:prstGeom>
        <a:solidFill>
          <a:srgbClr val="99CCFF"/>
        </a:solidFill>
        <a:ln w="9525">
          <a:solidFill>
            <a:srgbClr val="666699"/>
          </a:solidFill>
          <a:miter lim="800000"/>
          <a:headEnd/>
          <a:tailEnd type="triangle" w="med" len="med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80"/>
              </a:solidFill>
              <a:latin typeface="Times New Roman Tur"/>
            </a:rPr>
            <a:t>Sadece </a:t>
          </a:r>
          <a:r>
            <a:rPr lang="en-US" sz="1000" b="1" i="0" strike="noStrike">
              <a:solidFill>
                <a:srgbClr val="000080"/>
              </a:solidFill>
              <a:latin typeface="Times New Roman Tur"/>
            </a:rPr>
            <a:t>01/06/1999</a:t>
          </a:r>
          <a:r>
            <a:rPr lang="en-US" sz="1000" b="0" i="0" strike="noStrike">
              <a:solidFill>
                <a:srgbClr val="000080"/>
              </a:solidFill>
              <a:latin typeface="Times New Roman Tur"/>
            </a:rPr>
            <a:t> ile</a:t>
          </a:r>
          <a:r>
            <a:rPr lang="en-US" sz="1000" b="1" i="0" strike="noStrike">
              <a:solidFill>
                <a:srgbClr val="000080"/>
              </a:solidFill>
              <a:latin typeface="Times New Roman Tur"/>
            </a:rPr>
            <a:t> 30/06/1999</a:t>
          </a:r>
          <a:r>
            <a:rPr lang="en-US" sz="1000" b="0" i="0" strike="noStrike">
              <a:solidFill>
                <a:srgbClr val="000080"/>
              </a:solidFill>
              <a:latin typeface="Times New Roman Tur"/>
            </a:rPr>
            <a:t> tarihleri arasında bilgi girilebilsin. Farklı tarih girildiğinde uyarı mesajı çıkmasını sağlayın.</a:t>
          </a:r>
        </a:p>
      </xdr:txBody>
    </xdr:sp>
    <xdr:clientData/>
  </xdr:twoCellAnchor>
  <xdr:twoCellAnchor editAs="oneCell">
    <xdr:from>
      <xdr:col>4</xdr:col>
      <xdr:colOff>504825</xdr:colOff>
      <xdr:row>11</xdr:row>
      <xdr:rowOff>76200</xdr:rowOff>
    </xdr:from>
    <xdr:to>
      <xdr:col>6</xdr:col>
      <xdr:colOff>180975</xdr:colOff>
      <xdr:row>18</xdr:row>
      <xdr:rowOff>104775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2B7DD64-B774-4151-ABD3-BA562F843156}"/>
            </a:ext>
          </a:extLst>
        </xdr:cNvPr>
        <xdr:cNvSpPr>
          <a:spLocks/>
        </xdr:cNvSpPr>
      </xdr:nvSpPr>
      <xdr:spPr bwMode="auto">
        <a:xfrm>
          <a:off x="3750945" y="1920240"/>
          <a:ext cx="1322070" cy="1202055"/>
        </a:xfrm>
        <a:prstGeom prst="borderCallout2">
          <a:avLst>
            <a:gd name="adj1" fmla="val 9838"/>
            <a:gd name="adj2" fmla="val 107273"/>
            <a:gd name="adj3" fmla="val 9838"/>
            <a:gd name="adj4" fmla="val 115454"/>
            <a:gd name="adj5" fmla="val -31968"/>
            <a:gd name="adj6" fmla="val 124546"/>
          </a:avLst>
        </a:prstGeom>
        <a:solidFill>
          <a:srgbClr val="C0C0C0"/>
        </a:solidFill>
        <a:ln w="9525">
          <a:solidFill>
            <a:srgbClr val="800000"/>
          </a:solidFill>
          <a:miter lim="800000"/>
          <a:headEnd/>
          <a:tailEnd type="triangle" w="med" len="med"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000" b="0" i="0" strike="noStrike">
              <a:solidFill>
                <a:srgbClr val="800000"/>
              </a:solidFill>
              <a:latin typeface="Times New Roman Tur"/>
            </a:rPr>
            <a:t>En fazla 6 karakter uzunluğunda bilgi girilmesini sağlayın. Daha fazla karakter girildiğinde mesajla bizi uyarsın.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600890</xdr:colOff>
      <xdr:row>12</xdr:row>
      <xdr:rowOff>50380</xdr:rowOff>
    </xdr:from>
    <xdr:to>
      <xdr:col>9</xdr:col>
      <xdr:colOff>97270</xdr:colOff>
      <xdr:row>22</xdr:row>
      <xdr:rowOff>118927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9290" y="2244940"/>
          <a:ext cx="2683717" cy="189734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57150</xdr:colOff>
      <xdr:row>0</xdr:row>
      <xdr:rowOff>0</xdr:rowOff>
    </xdr:from>
    <xdr:to>
      <xdr:col>22</xdr:col>
      <xdr:colOff>209550</xdr:colOff>
      <xdr:row>15</xdr:row>
      <xdr:rowOff>133350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E5694-0377-4D97-AEE1-4C0FA25FB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6170" y="0"/>
          <a:ext cx="1981200" cy="2876550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1</xdr:row>
      <xdr:rowOff>99645</xdr:rowOff>
    </xdr:from>
    <xdr:to>
      <xdr:col>11</xdr:col>
      <xdr:colOff>457200</xdr:colOff>
      <xdr:row>16</xdr:row>
      <xdr:rowOff>117230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_UzaktanEgitim/Uzaktan_E&#287;itim/2.Hafta/07_%20Grafikl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 © Okan Emir"/>
      <sheetName val="Veri2"/>
      <sheetName val="Veri1"/>
      <sheetName val="Veri"/>
      <sheetName val="MENU"/>
      <sheetName val="Sparkline"/>
      <sheetName val="Spark_Column"/>
      <sheetName val="WinLoss"/>
      <sheetName val="8 Grafik"/>
      <sheetName val="Column_Chart"/>
      <sheetName val="Line_Chart"/>
      <sheetName val="Pie_Chart"/>
      <sheetName val="Bar_Chart"/>
      <sheetName val="Area_Chart"/>
      <sheetName val="XY Scatter"/>
      <sheetName val="Bubble"/>
      <sheetName val="Stock"/>
      <sheetName val="3-D Line"/>
      <sheetName val="Surface"/>
      <sheetName val="Kurlar"/>
      <sheetName val="Bosluk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>
            <v>0.1308996938995747</v>
          </cell>
        </row>
      </sheetData>
      <sheetData sheetId="19" refreshError="1"/>
      <sheetData sheetId="2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zar" refreshedDate="44213.475268287038" createdVersion="6" refreshedVersion="6" minRefreshableVersion="3" recordCount="148">
  <cacheSource type="worksheet">
    <worksheetSource name="ÇekListesi"/>
  </cacheSource>
  <cacheFields count="11">
    <cacheField name="Kayıt No" numFmtId="0">
      <sharedItems containsSemiMixedTypes="0" containsString="0" containsNumber="1" containsInteger="1" minValue="6" maxValue="358"/>
    </cacheField>
    <cacheField name="Adı Soyadı" numFmtId="0">
      <sharedItems count="21">
        <s v="Kemal Şen"/>
        <s v="Belgin Aksan"/>
        <s v="Fatih Akşan"/>
        <s v="Galip Çon"/>
        <s v="Haşem Şahan"/>
        <s v="Metin Kandiş"/>
        <s v="Şener Şakır"/>
        <s v="Ferhat Türkmen"/>
        <s v="Mustafa Tütüncü"/>
        <s v="Turgay Üçyıldız"/>
        <s v="Ömer Saygın"/>
        <s v="Mustafa Kıvrak"/>
        <s v="Yavuzalp Pekel"/>
        <s v="Derya Uzun"/>
        <s v="Ece Yılmaz"/>
        <s v="Jale Erdoğan"/>
        <s v="Abdullah Aykol"/>
        <s v="Bilge Yılmaz"/>
        <s v="Akgün Değirmencioğlu"/>
        <s v="Hüseyin Pakdoğan"/>
        <s v="Eyüp Aksan"/>
      </sharedItems>
    </cacheField>
    <cacheField name="Kayıt Tarihi" numFmtId="49">
      <sharedItems/>
    </cacheField>
    <cacheField name="Banka" numFmtId="0">
      <sharedItems count="14">
        <s v="TÜRKİYE İŞ BANKASI A.Ş."/>
        <s v="YAPI VE KREDİ BANKASI A.Ş."/>
        <s v="AKBANK T.A.Ş."/>
        <s v="KUVEYT TÜRK KATILIM BANKASI A.Ş."/>
        <s v="TÜRKİYE GARANTİ BANKASI A.Ş."/>
        <s v="QNB FİNANSBANK"/>
        <s v="ZİRAAT KATILIM"/>
        <s v="T.C. ZİRAAT BANKASI"/>
        <s v="DENİZBANK A.Ş."/>
        <s v="TÜRK EKONOMİ BANKASI A.Ş."/>
        <s v="TÜRKİYE VAKIFLAR BANKASI T.A.O."/>
        <s v="TÜRKİYE HALK BANKASI A.Ş."/>
        <s v="ANADOLUBANK A.Ş."/>
        <s v="HSBC BANK A.Ş."/>
      </sharedItems>
    </cacheField>
    <cacheField name="Şube" numFmtId="0">
      <sharedItems count="96">
        <s v="BARBAROS CADDESI-YUZYIL/ISTANBUL"/>
        <s v="BEYAZIT MESIHPASA"/>
        <s v="SULTANCIFTLIGI"/>
        <s v="KAHRAMANMARAŞ"/>
        <s v="KAHRAMANMARAŞ / KAHRAMANMARAŞ"/>
        <s v="MANAVGAT SANAYİ"/>
        <s v="BAYBURT"/>
        <s v="HEYKEL"/>
        <s v="ZEYTİNBURNU/İSTANBUL"/>
        <s v="ESENLER / İSTANBUL"/>
        <s v="SULTANHAMAM"/>
        <s v="PAZARYERI"/>
        <s v="FATİH CADDESİ-ARNAVUTKÖY/İSTANBUL"/>
        <s v="BAYRAMPASA"/>
        <s v="MEGA CENTER ŞUBESİ"/>
        <s v="SULTANBEYLİSB"/>
        <s v="KIZILTEPE"/>
        <s v="HALKALI ŞUBESİ"/>
        <s v="TEKSTİLKENT/ISTANBUL"/>
        <s v="BESYUZEVLER"/>
        <s v="ANTAKYA"/>
        <s v="İKİTELLİ TÜMSAN ŞUBESİ"/>
        <s v="TERAZIDERE ŞUBESI"/>
        <s v="KERESTECILER MERTER"/>
        <s v="ÜÇYÜZLÜ/İSTANBUL"/>
        <s v="SEBZEHALİ/İSTANBUL"/>
        <s v="KUCUKKOY"/>
        <s v="CAGALOGLU/İSTANBUL"/>
        <s v="ATIŞALANI"/>
        <s v="SANDIKLI SB"/>
        <s v="GARAJLAR"/>
        <s v="ESENLER"/>
        <s v="BAGCILAR SB-IST"/>
        <s v="KERESTICILER SITESI ŞUBESI"/>
        <s v="BAHCELIEVLER SB."/>
        <s v="HALKALI MEYDAN ŞUBESİ"/>
        <s v="SIRACEVİZLER ŞUBESI"/>
        <s v="GUNESLI SUBESI"/>
        <s v="KARS"/>
        <s v="SULTANBEYLİ / İSTANBUL"/>
        <s v="GEBZE-YENICARSI SUBESI/KOCAELI"/>
        <s v="SAKARYA"/>
        <s v="BAHARIYE"/>
        <s v="KUCUKKOY SANAYI SUBESI/ISTANBUL"/>
        <s v="IKIEYLUL"/>
        <s v="GAZCILAR/BURSA"/>
        <s v="BEŞYÜZEVLER/İSTANBUL"/>
        <s v="MAMAK/ANKARA"/>
        <s v="PASABAHCE"/>
        <s v="KARŞIYAKA/SAHİL/IZMIR"/>
        <s v="YEŞİLTEPE/İSTANBUL"/>
        <s v="CEVİZLİ/İSTANBUL"/>
        <s v="SAKARYA CARK CADDESİ"/>
        <s v="ELAZIG SB."/>
        <s v="ERBAA/TOKAT"/>
        <s v="UNYE"/>
        <s v="SULTANGAZİ/İSTANBUL"/>
        <s v="TELSİZ MAHALLESİ/İST."/>
        <s v="Fevzi Çakmak Bulvarı Şubesi"/>
        <s v="YEŞİLPINAR"/>
        <s v="MERCAN SB."/>
        <s v="KADIKOY CARSI"/>
        <s v="BEYAZIT SUBESI"/>
        <s v="DAVUTPAŞA/İSTANBUL"/>
        <s v="GAZIOSMANPASA SB."/>
        <s v="PERPA ŞUBESİ"/>
        <s v="KONYAALTI ŞUBESİ"/>
        <s v="MIDYAT"/>
        <s v="KÜÇÜKKÖY"/>
        <s v="SISLI"/>
        <s v="BÜYÜKCEKMECE"/>
        <s v="YILDIRIM ŞUBE/BURSA"/>
        <s v="BAĞCILAR / İSTANBUL"/>
        <s v="ESENYURT"/>
        <s v="BEŞYÜZEVLER ŞUBESİ"/>
        <s v="PENDIK E-5 ŞUBESI"/>
        <s v="BAYRAMPASA HAL"/>
        <s v="İMES"/>
        <s v="MUMHANEÖNÜ ŞUBESI"/>
        <s v="DIYARBAKIR DAGKAPI"/>
        <s v="ERENLER / SAKARYA"/>
        <s v="BEYAZID"/>
        <s v="GUNGOREN SANAYI"/>
        <s v="ATATÜRK HAVALİMANI/İST."/>
        <s v="DAVUTPAŞA ŞUBESİ"/>
        <s v="KASIMPASA SUBESI/ISTANBUL"/>
        <s v="ÜMRANİYE ÇARŞI"/>
        <s v="TURGUTLU"/>
        <s v="MERTER SUBESI"/>
        <s v="GÜNEŞLİ/ISTANBUL"/>
        <s v="ESKISEHIR SB."/>
        <s v="IBRAHIMLI"/>
        <s v="AGRI"/>
        <s v="ELLİALTILAR"/>
        <s v="OTOCENTER"/>
        <s v="BEYAZIT"/>
      </sharedItems>
    </cacheField>
    <cacheField name="Çek Tutarı" numFmtId="170">
      <sharedItems containsSemiMixedTypes="0" containsString="0" containsNumber="1" containsInteger="1" minValue="1600" maxValue="30000"/>
    </cacheField>
    <cacheField name="Çek No" numFmtId="0">
      <sharedItems/>
    </cacheField>
    <cacheField name="İşlem" numFmtId="49">
      <sharedItems count="54">
        <s v="23.10.2018"/>
        <s v="20.09.2018"/>
        <s v="3.03.2018"/>
        <s v="8.10.2018"/>
        <s v="25.02.2018"/>
        <s v="15.03.2018"/>
        <s v="12.06.2018"/>
        <s v="12.03.2018"/>
        <s v="6.11.2018"/>
        <s v="14.03.2018"/>
        <s v="2.03.2018"/>
        <s v="27.09.2018"/>
        <s v="25.08.2018"/>
        <s v="16.03.2018"/>
        <s v="13.03.2018"/>
        <s v="29.09.2018"/>
        <s v="22.09.2018"/>
        <s v="27.08.2018"/>
        <s v="22.02.2018"/>
        <s v="24.08.2018"/>
        <s v="26.02.2018"/>
        <s v="12.08.2018"/>
        <s v="16.02.2018"/>
        <s v="10.07.2018"/>
        <s v="8.03.2018"/>
        <s v="24.03.2018"/>
        <s v="12.05.2018"/>
        <s v="22.10.2018"/>
        <s v="23.02.2018"/>
        <s v="4.12.2018"/>
        <s v="10.12.2018"/>
        <s v="2.06.2018"/>
        <s v="16.11.2018"/>
        <s v="20.03.2018"/>
        <s v="14.04.2018"/>
        <s v="1.09.2018"/>
        <s v="24.10.2018"/>
        <s v="7.03.2018"/>
        <s v="17.09.2018"/>
        <s v="3.06.2018"/>
        <s v="21.03.2018"/>
        <s v="10.03.2018"/>
        <s v="17.08.2018"/>
        <s v="15.09.2018"/>
        <s v="27.02.2018"/>
        <s v="31.05.2018"/>
        <s v="7.09.2018"/>
        <s v="9.03.2018"/>
        <s v="27.03.2018"/>
        <s v="9.05.2018"/>
        <s v="6.08.2018"/>
        <s v="21.09.2018"/>
        <s v="11.09.2018"/>
        <s v="21.01.2016"/>
      </sharedItems>
    </cacheField>
    <cacheField name="VadeTarihi" numFmtId="14">
      <sharedItems containsSemiMixedTypes="0" containsNonDate="0" containsDate="1" containsString="0" minDate="2018-03-31T00:00:00" maxDate="2020-01-01T00:00:00" count="74">
        <d v="2019-05-27T00:00:00"/>
        <d v="2019-06-30T00:00:00"/>
        <d v="2019-03-31T00:00:00"/>
        <d v="2019-04-30T00:00:00"/>
        <d v="2018-12-30T00:00:00"/>
        <d v="2019-02-28T00:00:00"/>
        <d v="2018-05-20T00:00:00"/>
        <d v="2018-07-30T00:00:00"/>
        <d v="2018-08-31T00:00:00"/>
        <d v="2018-10-31T00:00:00"/>
        <d v="2019-01-31T00:00:00"/>
        <d v="2018-06-30T00:00:00"/>
        <d v="2019-05-20T00:00:00"/>
        <d v="2018-11-14T00:00:00"/>
        <d v="2019-05-30T00:00:00"/>
        <d v="2019-09-30T00:00:00"/>
        <d v="2019-08-30T00:00:00"/>
        <d v="2018-10-16T00:00:00"/>
        <d v="2018-11-20T00:00:00"/>
        <d v="2018-12-18T00:00:00"/>
        <d v="2018-09-28T00:00:00"/>
        <d v="2018-11-27T00:00:00"/>
        <d v="2018-12-31T00:00:00"/>
        <d v="2019-01-30T00:00:00"/>
        <d v="2019-05-10T00:00:00"/>
        <d v="2019-07-31T00:00:00"/>
        <d v="2019-08-31T00:00:00"/>
        <d v="2018-04-10T00:00:00"/>
        <d v="2018-08-30T00:00:00"/>
        <d v="2018-11-30T00:00:00"/>
        <d v="2018-09-30T00:00:00"/>
        <d v="2019-02-22T00:00:00"/>
        <d v="2018-08-28T00:00:00"/>
        <d v="2018-12-28T00:00:00"/>
        <d v="2018-12-25T00:00:00"/>
        <d v="2018-12-19T00:00:00"/>
        <d v="2018-10-30T00:00:00"/>
        <d v="2018-11-28T00:00:00"/>
        <d v="2019-12-31T00:00:00"/>
        <d v="2019-03-15T00:00:00"/>
        <d v="2018-07-27T00:00:00"/>
        <d v="2018-08-26T00:00:00"/>
        <d v="2018-10-27T00:00:00"/>
        <d v="2019-11-30T00:00:00"/>
        <d v="2018-07-11T00:00:00"/>
        <d v="2018-08-10T00:00:00"/>
        <d v="2018-10-18T00:00:00"/>
        <d v="2018-11-25T00:00:00"/>
        <d v="2019-02-25T00:00:00"/>
        <d v="2019-07-30T00:00:00"/>
        <d v="2019-02-14T00:00:00"/>
        <d v="2019-01-10T00:00:00"/>
        <d v="2019-05-31T00:00:00"/>
        <d v="2019-01-05T00:00:00"/>
        <d v="2019-03-25T00:00:00"/>
        <d v="2019-05-25T00:00:00"/>
        <d v="2019-03-30T00:00:00"/>
        <d v="2019-01-22T00:00:00"/>
        <d v="2019-02-20T00:00:00"/>
        <d v="2018-12-04T00:00:00"/>
        <d v="2018-12-15T00:00:00"/>
        <d v="2018-12-26T00:00:00"/>
        <d v="2018-07-20T00:00:00"/>
        <d v="2018-04-07T00:00:00"/>
        <d v="2018-10-10T00:00:00"/>
        <d v="2018-03-31T00:00:00"/>
        <d v="2018-04-30T00:00:00"/>
        <d v="2019-02-15T00:00:00"/>
        <d v="2019-01-15T00:00:00"/>
        <d v="2019-04-15T00:00:00"/>
        <d v="2019-03-13T00:00:00"/>
        <d v="2019-03-20T00:00:00"/>
        <d v="2019-01-07T00:00:00"/>
        <d v="2019-04-25T00:00:00"/>
      </sharedItems>
    </cacheField>
    <cacheField name="Faiz" numFmtId="0" formula="'Çek Tutarı'*3%" databaseField="0"/>
    <cacheField name="FaizliÇekTutarı" numFmtId="0" formula="'Çek Tutarı'+Faiz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n v="10"/>
    <x v="0"/>
    <s v="9.11.2018  12:45:15"/>
    <x v="0"/>
    <x v="0"/>
    <n v="3500"/>
    <s v="2001909"/>
    <x v="0"/>
    <x v="0"/>
  </r>
  <r>
    <n v="10"/>
    <x v="1"/>
    <s v="9.11.2018  12:45:15"/>
    <x v="0"/>
    <x v="0"/>
    <n v="4000"/>
    <s v="2001908"/>
    <x v="0"/>
    <x v="1"/>
  </r>
  <r>
    <n v="114"/>
    <x v="2"/>
    <s v="20.09.2018  13:57:43"/>
    <x v="1"/>
    <x v="1"/>
    <n v="6000"/>
    <s v="4371797"/>
    <x v="1"/>
    <x v="2"/>
  </r>
  <r>
    <n v="114"/>
    <x v="3"/>
    <s v="20.09.2018  13:57:43"/>
    <x v="1"/>
    <x v="1"/>
    <n v="7000"/>
    <s v="4371798"/>
    <x v="1"/>
    <x v="3"/>
  </r>
  <r>
    <n v="219"/>
    <x v="2"/>
    <s v="3.03.2018  12:01:29"/>
    <x v="1"/>
    <x v="2"/>
    <n v="12000"/>
    <s v="0955560"/>
    <x v="2"/>
    <x v="4"/>
  </r>
  <r>
    <n v="31"/>
    <x v="4"/>
    <s v="9.10.2018  08:51:46"/>
    <x v="2"/>
    <x v="3"/>
    <n v="5450"/>
    <s v="0059118"/>
    <x v="3"/>
    <x v="5"/>
  </r>
  <r>
    <n v="31"/>
    <x v="0"/>
    <s v="9.10.2018  08:51:46"/>
    <x v="3"/>
    <x v="4"/>
    <n v="3400"/>
    <s v="0102523"/>
    <x v="3"/>
    <x v="3"/>
  </r>
  <r>
    <n v="18"/>
    <x v="2"/>
    <s v="25.02.2018  16:59:40"/>
    <x v="4"/>
    <x v="5"/>
    <n v="5000"/>
    <s v="8003252"/>
    <x v="4"/>
    <x v="6"/>
  </r>
  <r>
    <n v="18"/>
    <x v="5"/>
    <s v="25.02.2018  16:59:40"/>
    <x v="0"/>
    <x v="6"/>
    <n v="3500"/>
    <s v="3157363"/>
    <x v="4"/>
    <x v="7"/>
  </r>
  <r>
    <n v="18"/>
    <x v="6"/>
    <s v="25.02.2018  16:59:40"/>
    <x v="5"/>
    <x v="7"/>
    <n v="6000"/>
    <s v="0350985"/>
    <x v="4"/>
    <x v="8"/>
  </r>
  <r>
    <n v="36"/>
    <x v="3"/>
    <s v="15.03.2018  14:23:22"/>
    <x v="6"/>
    <x v="8"/>
    <n v="13000"/>
    <s v="8348068"/>
    <x v="5"/>
    <x v="5"/>
  </r>
  <r>
    <n v="193"/>
    <x v="7"/>
    <s v="12.06.2018  10:44:40"/>
    <x v="3"/>
    <x v="9"/>
    <n v="7000"/>
    <s v="0046495"/>
    <x v="5"/>
    <x v="9"/>
  </r>
  <r>
    <n v="193"/>
    <x v="2"/>
    <s v="12.06.2018  10:44:40"/>
    <x v="3"/>
    <x v="9"/>
    <n v="7000"/>
    <s v="0046497"/>
    <x v="6"/>
    <x v="10"/>
  </r>
  <r>
    <n v="99"/>
    <x v="8"/>
    <s v="25.02.2018  17:08:52"/>
    <x v="5"/>
    <x v="10"/>
    <n v="12250"/>
    <s v="0361208"/>
    <x v="4"/>
    <x v="9"/>
  </r>
  <r>
    <n v="98"/>
    <x v="2"/>
    <s v="12.03.2018  15:33:57"/>
    <x v="1"/>
    <x v="11"/>
    <n v="10000"/>
    <s v="8823518"/>
    <x v="7"/>
    <x v="11"/>
  </r>
  <r>
    <n v="97"/>
    <x v="9"/>
    <s v="9.11.2018  12:46:37"/>
    <x v="0"/>
    <x v="12"/>
    <n v="12000"/>
    <s v="3031605"/>
    <x v="8"/>
    <x v="12"/>
  </r>
  <r>
    <n v="119"/>
    <x v="10"/>
    <s v="14.03.2018  17:08:09"/>
    <x v="4"/>
    <x v="13"/>
    <n v="12750"/>
    <s v="0798802"/>
    <x v="9"/>
    <x v="13"/>
  </r>
  <r>
    <n v="72"/>
    <x v="9"/>
    <s v="2.03.2018  09:25:07"/>
    <x v="7"/>
    <x v="14"/>
    <n v="12500"/>
    <s v="4037986"/>
    <x v="10"/>
    <x v="14"/>
  </r>
  <r>
    <n v="191"/>
    <x v="4"/>
    <s v="6.11.2018  10:09:11"/>
    <x v="2"/>
    <x v="15"/>
    <n v="1600"/>
    <s v="1035685"/>
    <x v="11"/>
    <x v="10"/>
  </r>
  <r>
    <n v="191"/>
    <x v="11"/>
    <s v="6.11.2018  10:09:11"/>
    <x v="8"/>
    <x v="16"/>
    <n v="3150"/>
    <s v="7938100"/>
    <x v="11"/>
    <x v="3"/>
  </r>
  <r>
    <n v="33"/>
    <x v="4"/>
    <s v="12.03.2018  11:31:49"/>
    <x v="7"/>
    <x v="17"/>
    <n v="9950"/>
    <s v="4017178"/>
    <x v="7"/>
    <x v="15"/>
  </r>
  <r>
    <n v="88"/>
    <x v="12"/>
    <s v="12.03.2018  11:21:46"/>
    <x v="7"/>
    <x v="17"/>
    <n v="9950"/>
    <s v="4017177"/>
    <x v="7"/>
    <x v="16"/>
  </r>
  <r>
    <n v="56"/>
    <x v="13"/>
    <s v="12.03.2018  10:23:51"/>
    <x v="0"/>
    <x v="18"/>
    <n v="5100"/>
    <s v="2000956"/>
    <x v="7"/>
    <x v="17"/>
  </r>
  <r>
    <n v="56"/>
    <x v="14"/>
    <s v="12.03.2018  10:23:51"/>
    <x v="0"/>
    <x v="18"/>
    <n v="5100"/>
    <s v="2000957"/>
    <x v="7"/>
    <x v="18"/>
  </r>
  <r>
    <n v="56"/>
    <x v="11"/>
    <s v="12.03.2018  10:23:51"/>
    <x v="0"/>
    <x v="18"/>
    <n v="5100"/>
    <s v="2000958"/>
    <x v="7"/>
    <x v="19"/>
  </r>
  <r>
    <n v="176"/>
    <x v="14"/>
    <s v="25.02.2018  13:32:41"/>
    <x v="4"/>
    <x v="19"/>
    <n v="5000"/>
    <s v="8120848"/>
    <x v="4"/>
    <x v="20"/>
  </r>
  <r>
    <n v="176"/>
    <x v="5"/>
    <s v="25.02.2018  13:32:41"/>
    <x v="4"/>
    <x v="19"/>
    <n v="8000"/>
    <s v="8120850"/>
    <x v="4"/>
    <x v="21"/>
  </r>
  <r>
    <n v="65"/>
    <x v="2"/>
    <s v="25.08.2018  12:15:34"/>
    <x v="4"/>
    <x v="20"/>
    <n v="5000"/>
    <s v="0212137"/>
    <x v="12"/>
    <x v="22"/>
  </r>
  <r>
    <n v="65"/>
    <x v="13"/>
    <s v="25.08.2018  12:15:34"/>
    <x v="1"/>
    <x v="21"/>
    <n v="6000"/>
    <s v="0615392"/>
    <x v="12"/>
    <x v="23"/>
  </r>
  <r>
    <n v="49"/>
    <x v="3"/>
    <s v="25.03.2018  11:51:30"/>
    <x v="9"/>
    <x v="22"/>
    <n v="13000"/>
    <s v="6951614"/>
    <x v="13"/>
    <x v="10"/>
  </r>
  <r>
    <n v="121"/>
    <x v="5"/>
    <s v="13.03.2018  13:24:38"/>
    <x v="5"/>
    <x v="23"/>
    <n v="12000"/>
    <s v="0393577"/>
    <x v="14"/>
    <x v="23"/>
  </r>
  <r>
    <n v="109"/>
    <x v="6"/>
    <s v="29.09.2018  13:37:58"/>
    <x v="7"/>
    <x v="24"/>
    <n v="12500"/>
    <s v="0000727"/>
    <x v="15"/>
    <x v="24"/>
  </r>
  <r>
    <n v="138"/>
    <x v="1"/>
    <s v="13.03.2018  13:34:47"/>
    <x v="10"/>
    <x v="25"/>
    <n v="12000"/>
    <s v="0010133"/>
    <x v="14"/>
    <x v="23"/>
  </r>
  <r>
    <n v="207"/>
    <x v="3"/>
    <s v="22.09.2018  11:07:02"/>
    <x v="1"/>
    <x v="26"/>
    <n v="8000"/>
    <s v="8538260"/>
    <x v="16"/>
    <x v="25"/>
  </r>
  <r>
    <n v="207"/>
    <x v="11"/>
    <s v="22.09.2018  11:07:02"/>
    <x v="1"/>
    <x v="26"/>
    <n v="8000"/>
    <s v="8538261"/>
    <x v="16"/>
    <x v="26"/>
  </r>
  <r>
    <n v="207"/>
    <x v="15"/>
    <s v="22.09.2018  11:07:02"/>
    <x v="1"/>
    <x v="26"/>
    <n v="9000"/>
    <s v="8538262"/>
    <x v="16"/>
    <x v="15"/>
  </r>
  <r>
    <n v="6"/>
    <x v="9"/>
    <s v="27.08.2018  12:10:48"/>
    <x v="0"/>
    <x v="27"/>
    <n v="19000"/>
    <s v="3353755"/>
    <x v="17"/>
    <x v="5"/>
  </r>
  <r>
    <n v="167"/>
    <x v="5"/>
    <s v="22.02.2018  16:03:29"/>
    <x v="4"/>
    <x v="28"/>
    <n v="3500"/>
    <s v="8003282"/>
    <x v="18"/>
    <x v="27"/>
  </r>
  <r>
    <n v="24"/>
    <x v="7"/>
    <s v="24.08.2018  09:50:51"/>
    <x v="1"/>
    <x v="29"/>
    <n v="5000"/>
    <s v="5077191"/>
    <x v="9"/>
    <x v="28"/>
  </r>
  <r>
    <n v="24"/>
    <x v="16"/>
    <s v="24.08.2018  09:50:51"/>
    <x v="1"/>
    <x v="30"/>
    <n v="10000"/>
    <s v="1040654"/>
    <x v="19"/>
    <x v="3"/>
  </r>
  <r>
    <n v="210"/>
    <x v="10"/>
    <s v="26.02.2018  19:13:09"/>
    <x v="4"/>
    <x v="31"/>
    <n v="12500"/>
    <s v="8028316"/>
    <x v="20"/>
    <x v="3"/>
  </r>
  <r>
    <n v="212"/>
    <x v="1"/>
    <s v="26.02.2018  19:10:02"/>
    <x v="4"/>
    <x v="31"/>
    <n v="12500"/>
    <s v="8028316"/>
    <x v="20"/>
    <x v="3"/>
  </r>
  <r>
    <n v="75"/>
    <x v="12"/>
    <s v="14.03.2018  10:02:42"/>
    <x v="7"/>
    <x v="32"/>
    <n v="14932"/>
    <s v="4534243"/>
    <x v="9"/>
    <x v="29"/>
  </r>
  <r>
    <n v="149"/>
    <x v="17"/>
    <s v="14.03.2018  11:20:04"/>
    <x v="9"/>
    <x v="33"/>
    <n v="13000"/>
    <s v="6956173"/>
    <x v="9"/>
    <x v="18"/>
  </r>
  <r>
    <n v="137"/>
    <x v="17"/>
    <s v="15.03.2018  15:22:54"/>
    <x v="8"/>
    <x v="34"/>
    <n v="13000"/>
    <s v="6909711"/>
    <x v="5"/>
    <x v="30"/>
  </r>
  <r>
    <n v="150"/>
    <x v="5"/>
    <s v="26.02.2018  16:49:42"/>
    <x v="1"/>
    <x v="35"/>
    <n v="11500"/>
    <s v="1429677"/>
    <x v="20"/>
    <x v="3"/>
  </r>
  <r>
    <n v="60"/>
    <x v="10"/>
    <s v="12.08.2018  10:36:18"/>
    <x v="9"/>
    <x v="36"/>
    <n v="13000"/>
    <s v="6944936"/>
    <x v="21"/>
    <x v="31"/>
  </r>
  <r>
    <n v="124"/>
    <x v="4"/>
    <s v="16.02.2018  10:40:10"/>
    <x v="6"/>
    <x v="37"/>
    <n v="6500"/>
    <s v="7857909"/>
    <x v="22"/>
    <x v="32"/>
  </r>
  <r>
    <n v="124"/>
    <x v="5"/>
    <s v="16.02.2018  10:40:10"/>
    <x v="6"/>
    <x v="37"/>
    <n v="6500"/>
    <s v="7857910"/>
    <x v="22"/>
    <x v="33"/>
  </r>
  <r>
    <n v="214"/>
    <x v="12"/>
    <s v="10.07.2018  14:21:33"/>
    <x v="1"/>
    <x v="38"/>
    <n v="10000"/>
    <s v="8750736"/>
    <x v="23"/>
    <x v="34"/>
  </r>
  <r>
    <n v="214"/>
    <x v="5"/>
    <s v="10.07.2018  14:21:33"/>
    <x v="3"/>
    <x v="39"/>
    <n v="2500"/>
    <s v="0085899"/>
    <x v="23"/>
    <x v="2"/>
  </r>
  <r>
    <n v="219"/>
    <x v="16"/>
    <s v="14.03.2018  17:12:39"/>
    <x v="4"/>
    <x v="13"/>
    <n v="12750"/>
    <s v="0798803"/>
    <x v="9"/>
    <x v="35"/>
  </r>
  <r>
    <n v="216"/>
    <x v="3"/>
    <s v="9.03.2018  09:06:11"/>
    <x v="11"/>
    <x v="40"/>
    <n v="7200"/>
    <s v="6379521"/>
    <x v="24"/>
    <x v="36"/>
  </r>
  <r>
    <n v="216"/>
    <x v="0"/>
    <s v="9.03.2018  09:06:11"/>
    <x v="1"/>
    <x v="41"/>
    <n v="7500"/>
    <s v="5375816"/>
    <x v="24"/>
    <x v="37"/>
  </r>
  <r>
    <n v="229"/>
    <x v="13"/>
    <s v="12.03.2018  10:35:44"/>
    <x v="7"/>
    <x v="17"/>
    <n v="9950"/>
    <s v="4017171"/>
    <x v="7"/>
    <x v="5"/>
  </r>
  <r>
    <n v="229"/>
    <x v="9"/>
    <s v="12.03.2018  10:35:44"/>
    <x v="7"/>
    <x v="17"/>
    <n v="9950"/>
    <s v="4017172"/>
    <x v="7"/>
    <x v="2"/>
  </r>
  <r>
    <n v="215"/>
    <x v="5"/>
    <s v="16.03.2018  11:52:53"/>
    <x v="1"/>
    <x v="42"/>
    <n v="13000"/>
    <s v="1831260"/>
    <x v="13"/>
    <x v="8"/>
  </r>
  <r>
    <n v="227"/>
    <x v="1"/>
    <s v="12.03.2018  10:43:26"/>
    <x v="7"/>
    <x v="17"/>
    <n v="9950"/>
    <s v="4017173"/>
    <x v="7"/>
    <x v="3"/>
  </r>
  <r>
    <n v="114"/>
    <x v="1"/>
    <s v="3.03.2018  11:32:03"/>
    <x v="10"/>
    <x v="8"/>
    <n v="8500"/>
    <s v="0057735"/>
    <x v="2"/>
    <x v="36"/>
  </r>
  <r>
    <n v="98"/>
    <x v="18"/>
    <s v="2.03.2018  09:20:56"/>
    <x v="7"/>
    <x v="14"/>
    <n v="12500"/>
    <s v="4037985"/>
    <x v="10"/>
    <x v="3"/>
  </r>
  <r>
    <n v="72"/>
    <x v="9"/>
    <s v="24.03.2018  15:37:24"/>
    <x v="11"/>
    <x v="43"/>
    <n v="13000"/>
    <s v="6284606"/>
    <x v="25"/>
    <x v="22"/>
  </r>
  <r>
    <n v="168"/>
    <x v="4"/>
    <s v="12.05.2018  12:47:30"/>
    <x v="1"/>
    <x v="44"/>
    <n v="3500"/>
    <s v="7601697"/>
    <x v="26"/>
    <x v="4"/>
  </r>
  <r>
    <n v="168"/>
    <x v="12"/>
    <s v="12.05.2018  12:47:30"/>
    <x v="11"/>
    <x v="45"/>
    <n v="9000"/>
    <s v="6001134"/>
    <x v="26"/>
    <x v="38"/>
  </r>
  <r>
    <n v="22"/>
    <x v="7"/>
    <s v="22.10.2018  15:59:44"/>
    <x v="11"/>
    <x v="46"/>
    <n v="15000"/>
    <s v="7753117"/>
    <x v="27"/>
    <x v="39"/>
  </r>
  <r>
    <n v="177"/>
    <x v="1"/>
    <s v="23.02.2018  17:54:30"/>
    <x v="2"/>
    <x v="47"/>
    <n v="6000"/>
    <s v="0885170"/>
    <x v="28"/>
    <x v="8"/>
  </r>
  <r>
    <n v="177"/>
    <x v="16"/>
    <s v="23.02.2018  17:54:30"/>
    <x v="1"/>
    <x v="48"/>
    <n v="7500"/>
    <s v="9877732"/>
    <x v="28"/>
    <x v="22"/>
  </r>
  <r>
    <n v="119"/>
    <x v="13"/>
    <s v="25.02.2018  13:30:03"/>
    <x v="4"/>
    <x v="19"/>
    <n v="5000"/>
    <s v="8120846"/>
    <x v="4"/>
    <x v="40"/>
  </r>
  <r>
    <n v="119"/>
    <x v="19"/>
    <s v="25.02.2018  13:30:03"/>
    <x v="4"/>
    <x v="19"/>
    <n v="5000"/>
    <s v="8120847"/>
    <x v="4"/>
    <x v="41"/>
  </r>
  <r>
    <n v="119"/>
    <x v="19"/>
    <s v="25.02.2018  13:30:03"/>
    <x v="4"/>
    <x v="19"/>
    <n v="3000"/>
    <s v="8120849"/>
    <x v="4"/>
    <x v="42"/>
  </r>
  <r>
    <n v="109"/>
    <x v="1"/>
    <s v="26.02.2018  19:25:38"/>
    <x v="1"/>
    <x v="35"/>
    <n v="11500"/>
    <s v="1429677"/>
    <x v="20"/>
    <x v="3"/>
  </r>
  <r>
    <n v="173"/>
    <x v="18"/>
    <s v="4.12.2018  10:51:59"/>
    <x v="2"/>
    <x v="8"/>
    <n v="11000"/>
    <s v="1015382"/>
    <x v="29"/>
    <x v="3"/>
  </r>
  <r>
    <n v="160"/>
    <x v="1"/>
    <s v="9.11.2018  12:12:14"/>
    <x v="2"/>
    <x v="49"/>
    <n v="5500"/>
    <s v="5896890"/>
    <x v="30"/>
    <x v="1"/>
  </r>
  <r>
    <n v="154"/>
    <x v="6"/>
    <s v="2.06.2018  09:51:59"/>
    <x v="4"/>
    <x v="28"/>
    <n v="5000"/>
    <s v="8003616"/>
    <x v="31"/>
    <x v="3"/>
  </r>
  <r>
    <n v="154"/>
    <x v="19"/>
    <s v="2.06.2018  09:51:59"/>
    <x v="4"/>
    <x v="28"/>
    <n v="5000"/>
    <s v="8003617"/>
    <x v="31"/>
    <x v="14"/>
  </r>
  <r>
    <n v="154"/>
    <x v="19"/>
    <s v="2.06.2018  09:51:59"/>
    <x v="4"/>
    <x v="28"/>
    <n v="5000"/>
    <s v="8003618"/>
    <x v="31"/>
    <x v="1"/>
  </r>
  <r>
    <n v="148"/>
    <x v="10"/>
    <s v="12.03.2018  11:04:07"/>
    <x v="7"/>
    <x v="17"/>
    <n v="9950"/>
    <s v="4017175"/>
    <x v="7"/>
    <x v="1"/>
  </r>
  <r>
    <n v="166"/>
    <x v="7"/>
    <s v="16.11.2018  14:28:08"/>
    <x v="0"/>
    <x v="50"/>
    <n v="15000"/>
    <s v="2066778"/>
    <x v="32"/>
    <x v="43"/>
  </r>
  <r>
    <n v="161"/>
    <x v="2"/>
    <s v="20.03.2018  15:36:50"/>
    <x v="0"/>
    <x v="51"/>
    <n v="10700"/>
    <s v="3222095"/>
    <x v="33"/>
    <x v="44"/>
  </r>
  <r>
    <n v="161"/>
    <x v="20"/>
    <s v="20.03.2018  15:36:50"/>
    <x v="1"/>
    <x v="52"/>
    <n v="7835"/>
    <s v="1933831"/>
    <x v="33"/>
    <x v="45"/>
  </r>
  <r>
    <n v="161"/>
    <x v="20"/>
    <s v="20.03.2018  15:36:50"/>
    <x v="0"/>
    <x v="51"/>
    <n v="6000"/>
    <s v="3222098"/>
    <x v="33"/>
    <x v="46"/>
  </r>
  <r>
    <n v="186"/>
    <x v="5"/>
    <s v="14.04.2018  10:05:11"/>
    <x v="7"/>
    <x v="53"/>
    <n v="3000"/>
    <s v="4547245"/>
    <x v="34"/>
    <x v="36"/>
  </r>
  <r>
    <n v="186"/>
    <x v="14"/>
    <s v="14.04.2018  10:05:11"/>
    <x v="10"/>
    <x v="54"/>
    <n v="5000"/>
    <s v="0006766"/>
    <x v="34"/>
    <x v="47"/>
  </r>
  <r>
    <n v="186"/>
    <x v="20"/>
    <s v="14.04.2018  10:05:11"/>
    <x v="5"/>
    <x v="55"/>
    <n v="5000"/>
    <s v="0301043"/>
    <x v="34"/>
    <x v="4"/>
  </r>
  <r>
    <n v="127"/>
    <x v="16"/>
    <s v="22.02.2018  14:26:01"/>
    <x v="10"/>
    <x v="56"/>
    <n v="6500"/>
    <s v="0019967"/>
    <x v="18"/>
    <x v="19"/>
  </r>
  <r>
    <n v="127"/>
    <x v="11"/>
    <s v="22.02.2018  14:26:01"/>
    <x v="10"/>
    <x v="56"/>
    <n v="6500"/>
    <s v="0019968"/>
    <x v="18"/>
    <x v="33"/>
  </r>
  <r>
    <n v="158"/>
    <x v="13"/>
    <s v="2.03.2018  09:35:36"/>
    <x v="0"/>
    <x v="57"/>
    <n v="13000"/>
    <s v="2067216"/>
    <x v="10"/>
    <x v="48"/>
  </r>
  <r>
    <n v="60"/>
    <x v="15"/>
    <s v="12.03.2018  11:14:51"/>
    <x v="7"/>
    <x v="17"/>
    <n v="9950"/>
    <s v="4017176"/>
    <x v="7"/>
    <x v="49"/>
  </r>
  <r>
    <n v="128"/>
    <x v="16"/>
    <s v="25.02.2018  17:12:03"/>
    <x v="5"/>
    <x v="10"/>
    <n v="12750"/>
    <s v="0361208"/>
    <x v="4"/>
    <x v="9"/>
  </r>
  <r>
    <n v="118"/>
    <x v="15"/>
    <s v="9.11.2018  12:27:11"/>
    <x v="2"/>
    <x v="58"/>
    <n v="6000"/>
    <s v="0997129"/>
    <x v="35"/>
    <x v="29"/>
  </r>
  <r>
    <n v="118"/>
    <x v="3"/>
    <s v="9.11.2018  12:27:11"/>
    <x v="4"/>
    <x v="59"/>
    <n v="5000"/>
    <s v="8005438"/>
    <x v="36"/>
    <x v="50"/>
  </r>
  <r>
    <n v="11"/>
    <x v="4"/>
    <s v="7.03.2018  12:23:19"/>
    <x v="8"/>
    <x v="60"/>
    <n v="22500"/>
    <s v="7017161"/>
    <x v="37"/>
    <x v="4"/>
  </r>
  <r>
    <n v="94"/>
    <x v="10"/>
    <s v="17.09.2018  16:29:57"/>
    <x v="5"/>
    <x v="61"/>
    <n v="11000"/>
    <s v="0306499"/>
    <x v="38"/>
    <x v="4"/>
  </r>
  <r>
    <n v="125"/>
    <x v="16"/>
    <s v="1.09.2018  12:18:16"/>
    <x v="9"/>
    <x v="62"/>
    <n v="5000"/>
    <s v="6993858"/>
    <x v="39"/>
    <x v="30"/>
  </r>
  <r>
    <n v="125"/>
    <x v="10"/>
    <s v="1.09.2018  12:18:16"/>
    <x v="10"/>
    <x v="63"/>
    <n v="10000"/>
    <s v="0010802"/>
    <x v="39"/>
    <x v="51"/>
  </r>
  <r>
    <n v="124"/>
    <x v="19"/>
    <s v="12.03.2018  10:57:23"/>
    <x v="7"/>
    <x v="17"/>
    <n v="9950"/>
    <s v="4017174"/>
    <x v="7"/>
    <x v="52"/>
  </r>
  <r>
    <n v="73"/>
    <x v="19"/>
    <s v="22.09.2018  16:22:23"/>
    <x v="6"/>
    <x v="64"/>
    <n v="20000"/>
    <s v="8690922"/>
    <x v="16"/>
    <x v="53"/>
  </r>
  <r>
    <n v="68"/>
    <x v="3"/>
    <s v="21.03.2018  15:06:54"/>
    <x v="6"/>
    <x v="64"/>
    <n v="15500"/>
    <s v="8040668"/>
    <x v="40"/>
    <x v="34"/>
  </r>
  <r>
    <n v="68"/>
    <x v="4"/>
    <s v="21.03.2018  15:06:54"/>
    <x v="6"/>
    <x v="64"/>
    <n v="15500"/>
    <s v="8040669"/>
    <x v="40"/>
    <x v="54"/>
  </r>
  <r>
    <n v="68"/>
    <x v="4"/>
    <s v="21.03.2018  15:06:54"/>
    <x v="6"/>
    <x v="64"/>
    <n v="15500"/>
    <s v="8040670"/>
    <x v="40"/>
    <x v="55"/>
  </r>
  <r>
    <n v="65"/>
    <x v="18"/>
    <s v="21.03.2018  12:14:32"/>
    <x v="7"/>
    <x v="65"/>
    <n v="19000"/>
    <s v="4019376"/>
    <x v="40"/>
    <x v="56"/>
  </r>
  <r>
    <n v="117"/>
    <x v="2"/>
    <s v="13.03.2018  13:32:15"/>
    <x v="10"/>
    <x v="25"/>
    <n v="12000"/>
    <s v="0010132"/>
    <x v="14"/>
    <x v="4"/>
  </r>
  <r>
    <n v="52"/>
    <x v="20"/>
    <s v="13.03.2018  13:27:31"/>
    <x v="5"/>
    <x v="23"/>
    <n v="12000"/>
    <s v="0393578"/>
    <x v="14"/>
    <x v="5"/>
  </r>
  <r>
    <n v="147"/>
    <x v="15"/>
    <s v="10.03.2018  17:09:10"/>
    <x v="2"/>
    <x v="66"/>
    <n v="10000"/>
    <s v="170721"/>
    <x v="41"/>
    <x v="30"/>
  </r>
  <r>
    <n v="147"/>
    <x v="9"/>
    <s v="10.03.2018  17:09:10"/>
    <x v="1"/>
    <x v="67"/>
    <n v="1840"/>
    <s v="0489042"/>
    <x v="41"/>
    <x v="9"/>
  </r>
  <r>
    <n v="56"/>
    <x v="3"/>
    <s v="17.08.2018  16:41:37"/>
    <x v="12"/>
    <x v="68"/>
    <n v="11700"/>
    <s v="7972621"/>
    <x v="42"/>
    <x v="2"/>
  </r>
  <r>
    <n v="88"/>
    <x v="8"/>
    <s v="12.03.2018  10:29:36"/>
    <x v="0"/>
    <x v="18"/>
    <n v="5100"/>
    <s v="2000959"/>
    <x v="7"/>
    <x v="57"/>
  </r>
  <r>
    <n v="88"/>
    <x v="4"/>
    <s v="12.03.2018  10:29:36"/>
    <x v="0"/>
    <x v="18"/>
    <n v="5100"/>
    <s v="2000960"/>
    <x v="7"/>
    <x v="58"/>
  </r>
  <r>
    <n v="50"/>
    <x v="18"/>
    <s v="2.03.2018  09:16:09"/>
    <x v="7"/>
    <x v="14"/>
    <n v="12500"/>
    <s v="4037984"/>
    <x v="10"/>
    <x v="56"/>
  </r>
  <r>
    <n v="63"/>
    <x v="10"/>
    <s v="12.03.2018  09:43:49"/>
    <x v="5"/>
    <x v="69"/>
    <n v="13000"/>
    <s v="0353566"/>
    <x v="7"/>
    <x v="22"/>
  </r>
  <r>
    <n v="48"/>
    <x v="1"/>
    <s v="9.11.2018  12:32:46"/>
    <x v="1"/>
    <x v="70"/>
    <n v="9500"/>
    <s v="0791431"/>
    <x v="43"/>
    <x v="59"/>
  </r>
  <r>
    <n v="126"/>
    <x v="8"/>
    <s v="27.02.2018  15:51:42"/>
    <x v="6"/>
    <x v="71"/>
    <n v="13135"/>
    <s v="8480024"/>
    <x v="44"/>
    <x v="11"/>
  </r>
  <r>
    <n v="167"/>
    <x v="6"/>
    <s v="9.11.2018  11:42:30"/>
    <x v="3"/>
    <x v="72"/>
    <n v="5000"/>
    <s v="0091442"/>
    <x v="2"/>
    <x v="60"/>
  </r>
  <r>
    <n v="92"/>
    <x v="1"/>
    <s v="14.03.2018  10:56:01"/>
    <x v="1"/>
    <x v="73"/>
    <n v="13000"/>
    <s v="9620860"/>
    <x v="9"/>
    <x v="61"/>
  </r>
  <r>
    <n v="47"/>
    <x v="15"/>
    <s v="21.03.2018  10:29:21"/>
    <x v="7"/>
    <x v="74"/>
    <n v="11000"/>
    <s v="4070150"/>
    <x v="40"/>
    <x v="62"/>
  </r>
  <r>
    <n v="91"/>
    <x v="20"/>
    <s v="31.05.2018  14:16:40"/>
    <x v="9"/>
    <x v="75"/>
    <n v="13500"/>
    <s v="7140166"/>
    <x v="45"/>
    <x v="34"/>
  </r>
  <r>
    <n v="77"/>
    <x v="9"/>
    <s v="13.03.2018  13:37:30"/>
    <x v="10"/>
    <x v="25"/>
    <n v="12000"/>
    <s v="0010134"/>
    <x v="14"/>
    <x v="5"/>
  </r>
  <r>
    <n v="20"/>
    <x v="19"/>
    <s v="23.02.2018  18:28:04"/>
    <x v="8"/>
    <x v="76"/>
    <n v="13000"/>
    <s v="6023665"/>
    <x v="28"/>
    <x v="63"/>
  </r>
  <r>
    <n v="180"/>
    <x v="1"/>
    <s v="4.12.2018  10:40:14"/>
    <x v="2"/>
    <x v="8"/>
    <n v="11000"/>
    <s v="1015383"/>
    <x v="29"/>
    <x v="14"/>
  </r>
  <r>
    <n v="35"/>
    <x v="4"/>
    <s v="23.02.2018  18:25:03"/>
    <x v="8"/>
    <x v="76"/>
    <n v="13000"/>
    <s v="6023664"/>
    <x v="28"/>
    <x v="63"/>
  </r>
  <r>
    <n v="45"/>
    <x v="4"/>
    <s v="14.03.2018  17:01:29"/>
    <x v="4"/>
    <x v="13"/>
    <n v="12750"/>
    <s v="0798801"/>
    <x v="9"/>
    <x v="64"/>
  </r>
  <r>
    <n v="136"/>
    <x v="7"/>
    <s v="2.06.2018  09:57:19"/>
    <x v="4"/>
    <x v="28"/>
    <n v="5000"/>
    <s v="8003619"/>
    <x v="31"/>
    <x v="49"/>
  </r>
  <r>
    <n v="136"/>
    <x v="15"/>
    <s v="2.06.2018  09:57:19"/>
    <x v="4"/>
    <x v="28"/>
    <n v="5000"/>
    <s v="8003620"/>
    <x v="31"/>
    <x v="16"/>
  </r>
  <r>
    <n v="55"/>
    <x v="10"/>
    <s v="7.09.2018  10:37:57"/>
    <x v="4"/>
    <x v="77"/>
    <n v="10000"/>
    <s v="0393697"/>
    <x v="46"/>
    <x v="5"/>
  </r>
  <r>
    <n v="287"/>
    <x v="18"/>
    <s v="3.03.2018  12:05:36"/>
    <x v="1"/>
    <x v="2"/>
    <n v="12000"/>
    <s v="0955561"/>
    <x v="2"/>
    <x v="23"/>
  </r>
  <r>
    <n v="290"/>
    <x v="2"/>
    <s v="9.03.2018  12:07:56"/>
    <x v="2"/>
    <x v="78"/>
    <n v="3500"/>
    <s v="3983585"/>
    <x v="47"/>
    <x v="65"/>
  </r>
  <r>
    <n v="290"/>
    <x v="14"/>
    <s v="9.03.2018  12:07:56"/>
    <x v="1"/>
    <x v="79"/>
    <n v="4000"/>
    <s v="6903603"/>
    <x v="47"/>
    <x v="66"/>
  </r>
  <r>
    <n v="292"/>
    <x v="7"/>
    <s v="27.08.2018  12:22:58"/>
    <x v="3"/>
    <x v="80"/>
    <n v="11500"/>
    <s v="0047334"/>
    <x v="17"/>
    <x v="2"/>
  </r>
  <r>
    <n v="232"/>
    <x v="13"/>
    <s v="27.03.2018  10:23:35"/>
    <x v="8"/>
    <x v="81"/>
    <n v="30000"/>
    <s v="6945329"/>
    <x v="48"/>
    <x v="29"/>
  </r>
  <r>
    <n v="232"/>
    <x v="15"/>
    <s v="27.03.2018  10:23:35"/>
    <x v="8"/>
    <x v="81"/>
    <n v="25000"/>
    <s v="4945330"/>
    <x v="48"/>
    <x v="4"/>
  </r>
  <r>
    <n v="241"/>
    <x v="17"/>
    <s v="9.11.2018  13:01:10"/>
    <x v="5"/>
    <x v="82"/>
    <n v="2116"/>
    <s v="0320837"/>
    <x v="49"/>
    <x v="30"/>
  </r>
  <r>
    <n v="241"/>
    <x v="0"/>
    <s v="9.11.2018  13:01:10"/>
    <x v="1"/>
    <x v="70"/>
    <n v="3000"/>
    <s v="7583311"/>
    <x v="1"/>
    <x v="67"/>
  </r>
  <r>
    <n v="241"/>
    <x v="9"/>
    <s v="9.11.2018  13:01:10"/>
    <x v="5"/>
    <x v="23"/>
    <n v="4800"/>
    <s v="0396169"/>
    <x v="1"/>
    <x v="49"/>
  </r>
  <r>
    <n v="242"/>
    <x v="19"/>
    <s v="20.09.2018  11:50:51"/>
    <x v="0"/>
    <x v="83"/>
    <n v="10000"/>
    <s v="3152078"/>
    <x v="1"/>
    <x v="10"/>
  </r>
  <r>
    <n v="246"/>
    <x v="16"/>
    <s v="6.08.2018  13:50:25"/>
    <x v="2"/>
    <x v="84"/>
    <n v="11000"/>
    <s v="5907541"/>
    <x v="50"/>
    <x v="5"/>
  </r>
  <r>
    <n v="328"/>
    <x v="11"/>
    <s v="6.11.2018  16:28:02"/>
    <x v="11"/>
    <x v="85"/>
    <n v="7589"/>
    <s v="7807725"/>
    <x v="51"/>
    <x v="68"/>
  </r>
  <r>
    <n v="254"/>
    <x v="0"/>
    <s v="20.09.2018  12:58:13"/>
    <x v="4"/>
    <x v="86"/>
    <n v="11000"/>
    <s v="0032183"/>
    <x v="1"/>
    <x v="69"/>
  </r>
  <r>
    <n v="341"/>
    <x v="5"/>
    <s v="7.09.2018  16:29:12"/>
    <x v="1"/>
    <x v="87"/>
    <n v="2575"/>
    <s v="3870424"/>
    <x v="46"/>
    <x v="70"/>
  </r>
  <r>
    <n v="341"/>
    <x v="15"/>
    <s v="7.09.2018  16:29:12"/>
    <x v="13"/>
    <x v="88"/>
    <n v="3000"/>
    <s v="8838394"/>
    <x v="46"/>
    <x v="71"/>
  </r>
  <r>
    <n v="341"/>
    <x v="10"/>
    <s v="7.09.2018  16:29:12"/>
    <x v="2"/>
    <x v="89"/>
    <n v="3000"/>
    <s v="9074425"/>
    <x v="46"/>
    <x v="3"/>
  </r>
  <r>
    <n v="343"/>
    <x v="7"/>
    <s v="20.09.2018  12:44:35"/>
    <x v="7"/>
    <x v="90"/>
    <n v="13000"/>
    <s v="4514037"/>
    <x v="1"/>
    <x v="72"/>
  </r>
  <r>
    <n v="263"/>
    <x v="19"/>
    <s v="11.09.2018  16:07:13"/>
    <x v="7"/>
    <x v="24"/>
    <n v="10700"/>
    <s v="0000629"/>
    <x v="52"/>
    <x v="2"/>
  </r>
  <r>
    <n v="265"/>
    <x v="8"/>
    <s v="21.01.2016  17:00:12"/>
    <x v="5"/>
    <x v="91"/>
    <n v="3000"/>
    <s v="0324538"/>
    <x v="53"/>
    <x v="3"/>
  </r>
  <r>
    <n v="352"/>
    <x v="10"/>
    <s v="20.09.2018  11:36:27"/>
    <x v="7"/>
    <x v="92"/>
    <n v="5800"/>
    <s v="0172007"/>
    <x v="1"/>
    <x v="56"/>
  </r>
  <r>
    <n v="352"/>
    <x v="4"/>
    <s v="20.09.2018  11:36:27"/>
    <x v="5"/>
    <x v="93"/>
    <n v="7500"/>
    <s v="0337952"/>
    <x v="1"/>
    <x v="3"/>
  </r>
  <r>
    <n v="353"/>
    <x v="15"/>
    <s v="4.12.2018  11:00:40"/>
    <x v="2"/>
    <x v="8"/>
    <n v="10000"/>
    <s v="1015381"/>
    <x v="29"/>
    <x v="5"/>
  </r>
  <r>
    <n v="270"/>
    <x v="0"/>
    <s v="6.11.2018  12:52:11"/>
    <x v="5"/>
    <x v="94"/>
    <n v="11500"/>
    <s v="0327762"/>
    <x v="8"/>
    <x v="73"/>
  </r>
  <r>
    <n v="358"/>
    <x v="5"/>
    <s v="29.09.2018  16:29:28"/>
    <x v="4"/>
    <x v="73"/>
    <n v="6000"/>
    <s v="8025746"/>
    <x v="15"/>
    <x v="2"/>
  </r>
  <r>
    <n v="358"/>
    <x v="18"/>
    <s v="29.09.2018  16:29:28"/>
    <x v="1"/>
    <x v="95"/>
    <n v="4000"/>
    <s v="3688156"/>
    <x v="1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eğerler" updatedVersion="6" minRefreshableVersion="5" useAutoFormatting="1" itemPrintTitles="1" createdVersion="6" indent="0" outline="1" outlineData="1" multipleFieldFilters="0" chartFormat="1">
  <location ref="A3:D18" firstHeaderRow="0" firstDataRow="1" firstDataCol="1"/>
  <pivotFields count="11">
    <pivotField showAll="0"/>
    <pivotField showAll="0">
      <items count="22">
        <item x="16"/>
        <item x="18"/>
        <item x="1"/>
        <item x="17"/>
        <item x="13"/>
        <item x="14"/>
        <item x="20"/>
        <item x="2"/>
        <item x="7"/>
        <item x="3"/>
        <item x="4"/>
        <item x="19"/>
        <item x="15"/>
        <item x="0"/>
        <item x="5"/>
        <item x="11"/>
        <item x="8"/>
        <item x="10"/>
        <item x="6"/>
        <item x="9"/>
        <item x="12"/>
        <item t="default"/>
      </items>
    </pivotField>
    <pivotField showAll="0"/>
    <pivotField axis="axisRow" showAll="0">
      <items count="15">
        <item x="2"/>
        <item x="12"/>
        <item x="8"/>
        <item x="13"/>
        <item x="3"/>
        <item x="5"/>
        <item x="7"/>
        <item x="9"/>
        <item x="4"/>
        <item x="11"/>
        <item x="0"/>
        <item x="10"/>
        <item x="1"/>
        <item x="6"/>
        <item t="default"/>
      </items>
    </pivotField>
    <pivotField showAll="0">
      <items count="97">
        <item x="92"/>
        <item x="20"/>
        <item x="83"/>
        <item x="28"/>
        <item x="32"/>
        <item x="72"/>
        <item x="42"/>
        <item x="34"/>
        <item x="0"/>
        <item x="6"/>
        <item x="13"/>
        <item x="76"/>
        <item x="19"/>
        <item x="74"/>
        <item x="46"/>
        <item x="81"/>
        <item x="95"/>
        <item x="1"/>
        <item x="62"/>
        <item x="70"/>
        <item x="27"/>
        <item x="51"/>
        <item x="84"/>
        <item x="63"/>
        <item x="79"/>
        <item x="53"/>
        <item x="93"/>
        <item x="54"/>
        <item x="80"/>
        <item x="31"/>
        <item x="9"/>
        <item x="73"/>
        <item x="90"/>
        <item x="12"/>
        <item x="58"/>
        <item x="30"/>
        <item x="45"/>
        <item x="64"/>
        <item x="40"/>
        <item x="37"/>
        <item x="82"/>
        <item x="89"/>
        <item x="35"/>
        <item x="17"/>
        <item x="7"/>
        <item x="91"/>
        <item x="44"/>
        <item x="21"/>
        <item x="77"/>
        <item x="61"/>
        <item x="3"/>
        <item x="4"/>
        <item x="38"/>
        <item x="49"/>
        <item x="85"/>
        <item x="23"/>
        <item x="33"/>
        <item x="16"/>
        <item x="66"/>
        <item x="26"/>
        <item x="43"/>
        <item x="68"/>
        <item x="47"/>
        <item x="5"/>
        <item x="14"/>
        <item x="60"/>
        <item x="88"/>
        <item x="67"/>
        <item x="78"/>
        <item x="94"/>
        <item x="48"/>
        <item x="11"/>
        <item x="75"/>
        <item x="65"/>
        <item x="41"/>
        <item x="52"/>
        <item x="29"/>
        <item x="25"/>
        <item x="36"/>
        <item x="69"/>
        <item x="39"/>
        <item x="15"/>
        <item x="2"/>
        <item x="56"/>
        <item x="10"/>
        <item x="18"/>
        <item x="57"/>
        <item x="22"/>
        <item x="87"/>
        <item x="55"/>
        <item x="24"/>
        <item x="86"/>
        <item x="59"/>
        <item x="50"/>
        <item x="71"/>
        <item x="8"/>
        <item t="default"/>
      </items>
    </pivotField>
    <pivotField dataField="1" numFmtId="170" showAll="0"/>
    <pivotField showAll="0"/>
    <pivotField showAll="0">
      <items count="55">
        <item x="35"/>
        <item x="41"/>
        <item x="23"/>
        <item x="30"/>
        <item x="52"/>
        <item x="7"/>
        <item x="26"/>
        <item x="6"/>
        <item x="21"/>
        <item x="14"/>
        <item x="9"/>
        <item x="34"/>
        <item x="5"/>
        <item x="43"/>
        <item x="22"/>
        <item x="13"/>
        <item x="32"/>
        <item x="42"/>
        <item x="38"/>
        <item x="10"/>
        <item x="31"/>
        <item x="33"/>
        <item x="1"/>
        <item x="53"/>
        <item x="40"/>
        <item x="51"/>
        <item x="18"/>
        <item x="16"/>
        <item x="27"/>
        <item x="28"/>
        <item x="0"/>
        <item x="25"/>
        <item x="19"/>
        <item x="36"/>
        <item x="4"/>
        <item x="12"/>
        <item x="20"/>
        <item x="44"/>
        <item x="48"/>
        <item x="17"/>
        <item x="11"/>
        <item x="15"/>
        <item x="2"/>
        <item x="39"/>
        <item x="45"/>
        <item x="29"/>
        <item x="50"/>
        <item x="8"/>
        <item x="37"/>
        <item x="46"/>
        <item x="24"/>
        <item x="3"/>
        <item x="47"/>
        <item x="49"/>
        <item t="default"/>
      </items>
    </pivotField>
    <pivotField numFmtId="14" showAll="0">
      <items count="75">
        <item x="65"/>
        <item x="63"/>
        <item x="27"/>
        <item x="66"/>
        <item x="6"/>
        <item x="11"/>
        <item x="44"/>
        <item x="62"/>
        <item x="40"/>
        <item x="7"/>
        <item x="45"/>
        <item x="41"/>
        <item x="32"/>
        <item x="28"/>
        <item x="8"/>
        <item x="20"/>
        <item x="30"/>
        <item x="64"/>
        <item x="17"/>
        <item x="46"/>
        <item x="42"/>
        <item x="36"/>
        <item x="9"/>
        <item x="13"/>
        <item x="18"/>
        <item x="47"/>
        <item x="21"/>
        <item x="37"/>
        <item x="29"/>
        <item x="59"/>
        <item x="60"/>
        <item x="19"/>
        <item x="35"/>
        <item x="34"/>
        <item x="61"/>
        <item x="33"/>
        <item x="4"/>
        <item x="22"/>
        <item x="53"/>
        <item x="72"/>
        <item x="51"/>
        <item x="68"/>
        <item x="57"/>
        <item x="23"/>
        <item x="10"/>
        <item x="50"/>
        <item x="67"/>
        <item x="58"/>
        <item x="31"/>
        <item x="48"/>
        <item x="5"/>
        <item x="70"/>
        <item x="39"/>
        <item x="71"/>
        <item x="54"/>
        <item x="56"/>
        <item x="2"/>
        <item x="69"/>
        <item x="73"/>
        <item x="3"/>
        <item x="24"/>
        <item x="12"/>
        <item x="55"/>
        <item x="0"/>
        <item x="14"/>
        <item x="52"/>
        <item x="1"/>
        <item x="49"/>
        <item x="25"/>
        <item x="16"/>
        <item x="26"/>
        <item x="15"/>
        <item x="43"/>
        <item x="38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plam Çek Tutarı" fld="5" baseField="3" baseItem="0" numFmtId="44"/>
    <dataField name="Toplam Faiz" fld="9" baseField="0" baseItem="0" numFmtId="170"/>
    <dataField name="Toplam FaizliÇekTutarı" fld="10" baseField="0" baseItem="0" numFmtId="17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 chartFormat="1">
  <location ref="A1:B23" firstHeaderRow="1" firstDataRow="1" firstDataCol="1"/>
  <pivotFields count="11">
    <pivotField showAll="0"/>
    <pivotField axis="axisRow" showAll="0">
      <items count="22">
        <item x="16"/>
        <item x="18"/>
        <item x="1"/>
        <item x="17"/>
        <item x="13"/>
        <item x="14"/>
        <item x="20"/>
        <item x="2"/>
        <item x="7"/>
        <item x="3"/>
        <item x="4"/>
        <item x="19"/>
        <item x="15"/>
        <item x="0"/>
        <item x="5"/>
        <item x="11"/>
        <item x="8"/>
        <item x="10"/>
        <item x="6"/>
        <item x="9"/>
        <item x="12"/>
        <item t="default"/>
      </items>
    </pivotField>
    <pivotField showAll="0"/>
    <pivotField showAll="0"/>
    <pivotField showAll="0"/>
    <pivotField dataField="1" numFmtId="170" showAll="0"/>
    <pivotField showAll="0"/>
    <pivotField showAll="0"/>
    <pivotField numFmtId="14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Toplam Çek Tutarı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Adı_Soyadı" sourceName="Adı Soyadı">
  <pivotTables>
    <pivotTable tabId="16" name="PivotTable1"/>
  </pivotTables>
  <data>
    <tabular pivotCacheId="1">
      <items count="21">
        <i x="16" s="1"/>
        <i x="18" s="1"/>
        <i x="1" s="1"/>
        <i x="17" s="1"/>
        <i x="13" s="1"/>
        <i x="14" s="1"/>
        <i x="20" s="1"/>
        <i x="2" s="1"/>
        <i x="7" s="1"/>
        <i x="3" s="1"/>
        <i x="4" s="1"/>
        <i x="19" s="1"/>
        <i x="15" s="1"/>
        <i x="0" s="1"/>
        <i x="5" s="1"/>
        <i x="11" s="1"/>
        <i x="8" s="1"/>
        <i x="10" s="1"/>
        <i x="6" s="1"/>
        <i x="9" s="1"/>
        <i x="1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Banka" sourceName="Banka">
  <pivotTables>
    <pivotTable tabId="16" name="PivotTable1"/>
  </pivotTables>
  <data>
    <tabular pivotCacheId="1">
      <items count="14">
        <i x="2" s="1"/>
        <i x="12" s="1"/>
        <i x="8" s="1"/>
        <i x="13" s="1"/>
        <i x="3" s="1"/>
        <i x="5" s="1"/>
        <i x="7" s="1"/>
        <i x="9" s="1"/>
        <i x="4" s="1"/>
        <i x="11" s="1"/>
        <i x="0" s="1"/>
        <i x="10" s="1"/>
        <i x="1" s="1"/>
        <i x="6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Dilimleyici_Şube" sourceName="Şube">
  <pivotTables>
    <pivotTable tabId="16" name="PivotTable1"/>
  </pivotTables>
  <data>
    <tabular pivotCacheId="1">
      <items count="96">
        <i x="92" s="1"/>
        <i x="20" s="1"/>
        <i x="83" s="1"/>
        <i x="28" s="1"/>
        <i x="32" s="1"/>
        <i x="72" s="1"/>
        <i x="42" s="1"/>
        <i x="34" s="1"/>
        <i x="0" s="1"/>
        <i x="6" s="1"/>
        <i x="13" s="1"/>
        <i x="76" s="1"/>
        <i x="19" s="1"/>
        <i x="74" s="1"/>
        <i x="46" s="1"/>
        <i x="81" s="1"/>
        <i x="95" s="1"/>
        <i x="1" s="1"/>
        <i x="62" s="1"/>
        <i x="70" s="1"/>
        <i x="27" s="1"/>
        <i x="51" s="1"/>
        <i x="84" s="1"/>
        <i x="63" s="1"/>
        <i x="79" s="1"/>
        <i x="53" s="1"/>
        <i x="93" s="1"/>
        <i x="54" s="1"/>
        <i x="80" s="1"/>
        <i x="31" s="1"/>
        <i x="9" s="1"/>
        <i x="73" s="1"/>
        <i x="90" s="1"/>
        <i x="12" s="1"/>
        <i x="58" s="1"/>
        <i x="30" s="1"/>
        <i x="45" s="1"/>
        <i x="64" s="1"/>
        <i x="40" s="1"/>
        <i x="37" s="1"/>
        <i x="82" s="1"/>
        <i x="89" s="1"/>
        <i x="35" s="1"/>
        <i x="17" s="1"/>
        <i x="7" s="1"/>
        <i x="91" s="1"/>
        <i x="44" s="1"/>
        <i x="21" s="1"/>
        <i x="77" s="1"/>
        <i x="61" s="1"/>
        <i x="3" s="1"/>
        <i x="4" s="1"/>
        <i x="38" s="1"/>
        <i x="49" s="1"/>
        <i x="85" s="1"/>
        <i x="23" s="1"/>
        <i x="33" s="1"/>
        <i x="16" s="1"/>
        <i x="66" s="1"/>
        <i x="26" s="1"/>
        <i x="43" s="1"/>
        <i x="68" s="1"/>
        <i x="47" s="1"/>
        <i x="5" s="1"/>
        <i x="14" s="1"/>
        <i x="60" s="1"/>
        <i x="88" s="1"/>
        <i x="67" s="1"/>
        <i x="78" s="1"/>
        <i x="94" s="1"/>
        <i x="48" s="1"/>
        <i x="11" s="1"/>
        <i x="75" s="1"/>
        <i x="65" s="1"/>
        <i x="41" s="1"/>
        <i x="52" s="1"/>
        <i x="29" s="1"/>
        <i x="25" s="1"/>
        <i x="36" s="1"/>
        <i x="69" s="1"/>
        <i x="39" s="1"/>
        <i x="15" s="1"/>
        <i x="2" s="1"/>
        <i x="56" s="1"/>
        <i x="10" s="1"/>
        <i x="18" s="1"/>
        <i x="57" s="1"/>
        <i x="22" s="1"/>
        <i x="87" s="1"/>
        <i x="55" s="1"/>
        <i x="24" s="1"/>
        <i x="86" s="1"/>
        <i x="59" s="1"/>
        <i x="50" s="1"/>
        <i x="71" s="1"/>
        <i x="8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dı Soyadı" cache="Dilimleyici_Adı_Soyadı" caption="Adı Soyadı" rowHeight="234950"/>
  <slicer name="Banka" cache="Dilimleyici_Banka" caption="Banka" startItem="6" rowHeight="234950"/>
  <slicer name="Şube" cache="Dilimleyici_Şube" caption="Şube" rowHeight="234950"/>
</slicers>
</file>

<file path=xl/tables/table1.xml><?xml version="1.0" encoding="utf-8"?>
<table xmlns="http://schemas.openxmlformats.org/spreadsheetml/2006/main" id="1" name="ÇekListesi" displayName="ÇekListesi" ref="A1:I149" totalsRowShown="0">
  <autoFilter ref="A1:I149"/>
  <tableColumns count="9">
    <tableColumn id="1" name="Kayıt No" dataDxfId="9"/>
    <tableColumn id="2" name="Adı Soyadı" dataDxfId="8"/>
    <tableColumn id="3" name="Kayıt Tarihi" dataDxfId="7"/>
    <tableColumn id="4" name="Banka" dataDxfId="6"/>
    <tableColumn id="5" name="Şube" dataDxfId="5"/>
    <tableColumn id="6" name="Çek Tutarı" dataDxfId="4" dataCellStyle="Virgül"/>
    <tableColumn id="8" name="Çek No" dataDxfId="3"/>
    <tableColumn id="9" name="İşlem" dataDxfId="2"/>
    <tableColumn id="14" name="VadeTarih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YerelZamanÇizelgesi_VadeTarihi" sourceName="VadeTarihi">
  <pivotTables>
    <pivotTable tabId="16" name="PivotTable1"/>
  </pivotTables>
  <state minimalRefreshVersion="6" lastRefreshVersion="6" pivotCacheId="1" filterType="unknown">
    <bounds startDate="2018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VadeTarihi" cache="YerelZamanÇizelgesi_VadeTarihi" caption="VadeTarihi" level="2" selectionLevel="2" scrollPosition="2020-06-23T00:00:00"/>
</timeline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ilker.guzelcik\Desktop\&#304;LER&#304;%20EXCEL%20&#214;&#286;REN\VeriMenusuUygulamalar_&#214;rnekler_&#199;&#246;z&#252;mler.xlsx" TargetMode="External"/><Relationship Id="rId2" Type="http://schemas.openxmlformats.org/officeDocument/2006/relationships/externalLinkPath" Target="file:///C:\Users\ilker.guzelcik\Desktop\&#304;LER&#304;%20EXCEL%20&#214;&#286;REN\VeriMenusuUygulamalar_&#214;rnekler_&#199;&#246;z&#252;mler.xlsx" TargetMode="External"/><Relationship Id="rId1" Type="http://schemas.openxmlformats.org/officeDocument/2006/relationships/externalLinkPath" Target="file:///C:\Users\ilker.guzelcik\Desktop\&#304;LER&#304;%20EXCEL%20&#214;&#286;REN\VeriMenusuUygulamalar_&#214;rnekler_&#199;&#246;z&#252;mler.xlsx" TargetMode="External"/><Relationship Id="rId4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vegat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topLeftCell="A7" zoomScale="235" zoomScaleNormal="235" workbookViewId="0">
      <selection activeCell="A13" sqref="A13"/>
    </sheetView>
  </sheetViews>
  <sheetFormatPr defaultRowHeight="14.4" x14ac:dyDescent="0.3"/>
  <sheetData>
    <row r="2" spans="1:1" x14ac:dyDescent="0.3">
      <c r="A2" s="80" t="s">
        <v>448</v>
      </c>
    </row>
    <row r="3" spans="1:1" x14ac:dyDescent="0.3">
      <c r="A3" s="80" t="s">
        <v>449</v>
      </c>
    </row>
    <row r="4" spans="1:1" x14ac:dyDescent="0.3">
      <c r="A4" s="80" t="s">
        <v>453</v>
      </c>
    </row>
    <row r="5" spans="1:1" x14ac:dyDescent="0.3">
      <c r="A5" s="80" t="s">
        <v>454</v>
      </c>
    </row>
    <row r="6" spans="1:1" x14ac:dyDescent="0.3">
      <c r="A6" s="80" t="s">
        <v>455</v>
      </c>
    </row>
    <row r="7" spans="1:1" x14ac:dyDescent="0.3">
      <c r="A7" s="80" t="s">
        <v>456</v>
      </c>
    </row>
    <row r="8" spans="1:1" x14ac:dyDescent="0.3">
      <c r="A8" t="s">
        <v>450</v>
      </c>
    </row>
    <row r="9" spans="1:1" x14ac:dyDescent="0.3">
      <c r="A9" t="s">
        <v>451</v>
      </c>
    </row>
    <row r="10" spans="1:1" x14ac:dyDescent="0.3">
      <c r="A10" t="s">
        <v>452</v>
      </c>
    </row>
    <row r="11" spans="1:1" x14ac:dyDescent="0.3">
      <c r="A11" s="80" t="s">
        <v>457</v>
      </c>
    </row>
    <row r="12" spans="1:1" x14ac:dyDescent="0.3">
      <c r="A12" s="80" t="s">
        <v>458</v>
      </c>
    </row>
    <row r="13" spans="1:1" x14ac:dyDescent="0.3">
      <c r="A13" s="80" t="s">
        <v>567</v>
      </c>
    </row>
    <row r="14" spans="1:1" x14ac:dyDescent="0.3">
      <c r="A14" s="80" t="s">
        <v>465</v>
      </c>
    </row>
    <row r="15" spans="1:1" x14ac:dyDescent="0.3">
      <c r="A15" s="80" t="s">
        <v>568</v>
      </c>
    </row>
    <row r="16" spans="1:1" x14ac:dyDescent="0.3">
      <c r="A16" s="80" t="s">
        <v>569</v>
      </c>
    </row>
    <row r="17" spans="1:1" x14ac:dyDescent="0.3">
      <c r="A17" t="s">
        <v>570</v>
      </c>
    </row>
    <row r="18" spans="1:1" x14ac:dyDescent="0.3">
      <c r="A18" s="80" t="s">
        <v>571</v>
      </c>
    </row>
    <row r="19" spans="1:1" x14ac:dyDescent="0.3">
      <c r="A19" s="80" t="s">
        <v>572</v>
      </c>
    </row>
    <row r="20" spans="1:1" x14ac:dyDescent="0.3">
      <c r="A20" s="80" t="s">
        <v>573</v>
      </c>
    </row>
    <row r="21" spans="1:1" x14ac:dyDescent="0.3">
      <c r="A21" s="80" t="s">
        <v>574</v>
      </c>
    </row>
    <row r="22" spans="1:1" x14ac:dyDescent="0.3">
      <c r="A22" s="80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C7"/>
  <sheetViews>
    <sheetView zoomScale="235" zoomScaleNormal="235" workbookViewId="0">
      <selection activeCell="B7" sqref="B7"/>
    </sheetView>
  </sheetViews>
  <sheetFormatPr defaultRowHeight="14.4" x14ac:dyDescent="0.3"/>
  <sheetData>
    <row r="2" spans="2:3" x14ac:dyDescent="0.3">
      <c r="B2" t="s">
        <v>583</v>
      </c>
    </row>
    <row r="4" spans="2:3" x14ac:dyDescent="0.3">
      <c r="B4" s="88">
        <f>SUM(ÇekListesi[Çek Tutarı])</f>
        <v>1347372</v>
      </c>
      <c r="C4" t="s">
        <v>584</v>
      </c>
    </row>
    <row r="6" spans="2:3" x14ac:dyDescent="0.3">
      <c r="B6" t="s">
        <v>585</v>
      </c>
    </row>
    <row r="7" spans="2:3" x14ac:dyDescent="0.3">
      <c r="B7" t="s">
        <v>586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>
      <selection activeCell="B7" sqref="B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D18"/>
  <sheetViews>
    <sheetView workbookViewId="0">
      <selection activeCell="B7" sqref="B7"/>
    </sheetView>
  </sheetViews>
  <sheetFormatPr defaultRowHeight="14.4" x14ac:dyDescent="0.3"/>
  <cols>
    <col min="1" max="1" width="31.21875" customWidth="1"/>
    <col min="2" max="2" width="16.33203125" customWidth="1"/>
    <col min="3" max="3" width="11.44140625" customWidth="1"/>
    <col min="4" max="4" width="20" bestFit="1" customWidth="1"/>
    <col min="5" max="9" width="11.44140625" bestFit="1" customWidth="1"/>
    <col min="10" max="10" width="14.44140625" bestFit="1" customWidth="1"/>
    <col min="11" max="11" width="11.44140625" bestFit="1" customWidth="1"/>
    <col min="12" max="12" width="12.44140625" bestFit="1" customWidth="1"/>
    <col min="13" max="13" width="16.6640625" bestFit="1" customWidth="1"/>
    <col min="14" max="14" width="11.5546875" bestFit="1" customWidth="1"/>
    <col min="15" max="15" width="11.44140625" bestFit="1" customWidth="1"/>
    <col min="16" max="16" width="12" bestFit="1" customWidth="1"/>
    <col min="17" max="17" width="13.77734375" bestFit="1" customWidth="1"/>
    <col min="18" max="18" width="15.5546875" bestFit="1" customWidth="1"/>
    <col min="19" max="19" width="12.44140625" bestFit="1" customWidth="1"/>
    <col min="20" max="20" width="11.44140625" bestFit="1" customWidth="1"/>
    <col min="21" max="21" width="13.77734375" bestFit="1" customWidth="1"/>
    <col min="22" max="22" width="13.5546875" bestFit="1" customWidth="1"/>
    <col min="23" max="23" width="14.109375" bestFit="1" customWidth="1"/>
  </cols>
  <sheetData>
    <row r="3" spans="1:4" x14ac:dyDescent="0.3">
      <c r="A3" s="83" t="s">
        <v>578</v>
      </c>
      <c r="B3" t="s">
        <v>580</v>
      </c>
      <c r="C3" t="s">
        <v>581</v>
      </c>
      <c r="D3" t="s">
        <v>582</v>
      </c>
    </row>
    <row r="4" spans="1:4" x14ac:dyDescent="0.3">
      <c r="A4" s="84" t="s">
        <v>17</v>
      </c>
      <c r="B4" s="86">
        <v>84050</v>
      </c>
      <c r="C4" s="87">
        <v>2521.5</v>
      </c>
      <c r="D4" s="87">
        <v>86571.5</v>
      </c>
    </row>
    <row r="5" spans="1:4" x14ac:dyDescent="0.3">
      <c r="A5" s="84" t="s">
        <v>185</v>
      </c>
      <c r="B5" s="86">
        <v>11700</v>
      </c>
      <c r="C5" s="87">
        <v>351</v>
      </c>
      <c r="D5" s="87">
        <v>12051</v>
      </c>
    </row>
    <row r="6" spans="1:4" x14ac:dyDescent="0.3">
      <c r="A6" s="84" t="s">
        <v>47</v>
      </c>
      <c r="B6" s="86">
        <v>119650</v>
      </c>
      <c r="C6" s="87">
        <v>3589.5</v>
      </c>
      <c r="D6" s="87">
        <v>123239.5</v>
      </c>
    </row>
    <row r="7" spans="1:4" x14ac:dyDescent="0.3">
      <c r="A7" s="84" t="s">
        <v>239</v>
      </c>
      <c r="B7" s="86">
        <v>3000</v>
      </c>
      <c r="C7" s="87">
        <v>90</v>
      </c>
      <c r="D7" s="87">
        <v>3090</v>
      </c>
    </row>
    <row r="8" spans="1:4" x14ac:dyDescent="0.3">
      <c r="A8" s="84" t="s">
        <v>20</v>
      </c>
      <c r="B8" s="86">
        <v>36400</v>
      </c>
      <c r="C8" s="87">
        <v>1092</v>
      </c>
      <c r="D8" s="87">
        <v>37492</v>
      </c>
    </row>
    <row r="9" spans="1:4" x14ac:dyDescent="0.3">
      <c r="A9" s="84" t="s">
        <v>283</v>
      </c>
      <c r="B9" s="86">
        <v>112916</v>
      </c>
      <c r="C9" s="87">
        <v>3387.48</v>
      </c>
      <c r="D9" s="87">
        <v>116303.48</v>
      </c>
    </row>
    <row r="10" spans="1:4" x14ac:dyDescent="0.3">
      <c r="A10" s="84" t="s">
        <v>282</v>
      </c>
      <c r="B10" s="86">
        <v>207032</v>
      </c>
      <c r="C10" s="87">
        <v>6210.96</v>
      </c>
      <c r="D10" s="87">
        <v>213242.96</v>
      </c>
    </row>
    <row r="11" spans="1:4" x14ac:dyDescent="0.3">
      <c r="A11" s="84" t="s">
        <v>64</v>
      </c>
      <c r="B11" s="86">
        <v>57500</v>
      </c>
      <c r="C11" s="87">
        <v>1725</v>
      </c>
      <c r="D11" s="87">
        <v>59225</v>
      </c>
    </row>
    <row r="12" spans="1:4" x14ac:dyDescent="0.3">
      <c r="A12" s="84" t="s">
        <v>23</v>
      </c>
      <c r="B12" s="86">
        <v>159750</v>
      </c>
      <c r="C12" s="87">
        <v>4792.5</v>
      </c>
      <c r="D12" s="87">
        <v>164542.5</v>
      </c>
    </row>
    <row r="13" spans="1:4" x14ac:dyDescent="0.3">
      <c r="A13" s="84" t="s">
        <v>106</v>
      </c>
      <c r="B13" s="86">
        <v>51789</v>
      </c>
      <c r="C13" s="87">
        <v>1553.67</v>
      </c>
      <c r="D13" s="87">
        <v>53342.67</v>
      </c>
    </row>
    <row r="14" spans="1:4" x14ac:dyDescent="0.3">
      <c r="A14" s="84" t="s">
        <v>7</v>
      </c>
      <c r="B14" s="86">
        <v>122200</v>
      </c>
      <c r="C14" s="87">
        <v>3666</v>
      </c>
      <c r="D14" s="87">
        <v>125866</v>
      </c>
    </row>
    <row r="15" spans="1:4" x14ac:dyDescent="0.3">
      <c r="A15" s="84" t="s">
        <v>71</v>
      </c>
      <c r="B15" s="86">
        <v>72500</v>
      </c>
      <c r="C15" s="87">
        <v>2175</v>
      </c>
      <c r="D15" s="87">
        <v>74675</v>
      </c>
    </row>
    <row r="16" spans="1:4" x14ac:dyDescent="0.3">
      <c r="A16" s="84" t="s">
        <v>11</v>
      </c>
      <c r="B16" s="86">
        <v>203250</v>
      </c>
      <c r="C16" s="87">
        <v>6097.5</v>
      </c>
      <c r="D16" s="87">
        <v>209347.5</v>
      </c>
    </row>
    <row r="17" spans="1:4" x14ac:dyDescent="0.3">
      <c r="A17" s="84" t="s">
        <v>281</v>
      </c>
      <c r="B17" s="86">
        <v>105635</v>
      </c>
      <c r="C17" s="87">
        <v>3169.05</v>
      </c>
      <c r="D17" s="87">
        <v>108804.05</v>
      </c>
    </row>
    <row r="18" spans="1:4" x14ac:dyDescent="0.3">
      <c r="A18" s="84" t="s">
        <v>579</v>
      </c>
      <c r="B18" s="86">
        <v>1347372</v>
      </c>
      <c r="C18" s="87">
        <v>40421.160000000003</v>
      </c>
      <c r="D18" s="87">
        <v>1387793.16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3"/>
  <sheetViews>
    <sheetView workbookViewId="0">
      <selection activeCell="B7" sqref="B7"/>
    </sheetView>
  </sheetViews>
  <sheetFormatPr defaultRowHeight="14.4" x14ac:dyDescent="0.3"/>
  <cols>
    <col min="1" max="1" width="19.109375" bestFit="1" customWidth="1"/>
    <col min="2" max="2" width="16.33203125" bestFit="1" customWidth="1"/>
  </cols>
  <sheetData>
    <row r="1" spans="1:2" x14ac:dyDescent="0.3">
      <c r="A1" s="83" t="s">
        <v>578</v>
      </c>
      <c r="B1" t="s">
        <v>580</v>
      </c>
    </row>
    <row r="2" spans="1:2" x14ac:dyDescent="0.3">
      <c r="A2" s="84" t="s">
        <v>269</v>
      </c>
      <c r="B2" s="85">
        <v>65500</v>
      </c>
    </row>
    <row r="3" spans="1:2" x14ac:dyDescent="0.3">
      <c r="A3" s="84" t="s">
        <v>278</v>
      </c>
      <c r="B3" s="85">
        <v>71000</v>
      </c>
    </row>
    <row r="4" spans="1:2" x14ac:dyDescent="0.3">
      <c r="A4" s="84" t="s">
        <v>264</v>
      </c>
      <c r="B4" s="85">
        <v>103450</v>
      </c>
    </row>
    <row r="5" spans="1:2" x14ac:dyDescent="0.3">
      <c r="A5" s="84" t="s">
        <v>265</v>
      </c>
      <c r="B5" s="85">
        <v>28116</v>
      </c>
    </row>
    <row r="6" spans="1:2" x14ac:dyDescent="0.3">
      <c r="A6" s="84" t="s">
        <v>267</v>
      </c>
      <c r="B6" s="85">
        <v>69050</v>
      </c>
    </row>
    <row r="7" spans="1:2" x14ac:dyDescent="0.3">
      <c r="A7" s="84" t="s">
        <v>280</v>
      </c>
      <c r="B7" s="85">
        <v>19100</v>
      </c>
    </row>
    <row r="8" spans="1:2" x14ac:dyDescent="0.3">
      <c r="A8" s="84" t="s">
        <v>271</v>
      </c>
      <c r="B8" s="85">
        <v>44335</v>
      </c>
    </row>
    <row r="9" spans="1:2" x14ac:dyDescent="0.3">
      <c r="A9" s="84" t="s">
        <v>268</v>
      </c>
      <c r="B9" s="85">
        <v>71200</v>
      </c>
    </row>
    <row r="10" spans="1:2" x14ac:dyDescent="0.3">
      <c r="A10" s="84" t="s">
        <v>262</v>
      </c>
      <c r="B10" s="85">
        <v>71500</v>
      </c>
    </row>
    <row r="11" spans="1:2" x14ac:dyDescent="0.3">
      <c r="A11" s="84" t="s">
        <v>263</v>
      </c>
      <c r="B11" s="85">
        <v>80400</v>
      </c>
    </row>
    <row r="12" spans="1:2" x14ac:dyDescent="0.3">
      <c r="A12" s="84" t="s">
        <v>260</v>
      </c>
      <c r="B12" s="85">
        <v>118850</v>
      </c>
    </row>
    <row r="13" spans="1:2" x14ac:dyDescent="0.3">
      <c r="A13" s="84" t="s">
        <v>277</v>
      </c>
      <c r="B13" s="85">
        <v>81650</v>
      </c>
    </row>
    <row r="14" spans="1:2" x14ac:dyDescent="0.3">
      <c r="A14" s="84" t="s">
        <v>276</v>
      </c>
      <c r="B14" s="85">
        <v>88950</v>
      </c>
    </row>
    <row r="15" spans="1:2" x14ac:dyDescent="0.3">
      <c r="A15" s="84" t="s">
        <v>274</v>
      </c>
      <c r="B15" s="85">
        <v>39900</v>
      </c>
    </row>
    <row r="16" spans="1:2" x14ac:dyDescent="0.3">
      <c r="A16" s="84" t="s">
        <v>266</v>
      </c>
      <c r="B16" s="85">
        <v>72075</v>
      </c>
    </row>
    <row r="17" spans="1:2" x14ac:dyDescent="0.3">
      <c r="A17" s="84" t="s">
        <v>273</v>
      </c>
      <c r="B17" s="85">
        <v>30339</v>
      </c>
    </row>
    <row r="18" spans="1:2" x14ac:dyDescent="0.3">
      <c r="A18" s="84" t="s">
        <v>261</v>
      </c>
      <c r="B18" s="85">
        <v>33485</v>
      </c>
    </row>
    <row r="19" spans="1:2" x14ac:dyDescent="0.3">
      <c r="A19" s="84" t="s">
        <v>272</v>
      </c>
      <c r="B19" s="85">
        <v>101000</v>
      </c>
    </row>
    <row r="20" spans="1:2" x14ac:dyDescent="0.3">
      <c r="A20" s="84" t="s">
        <v>270</v>
      </c>
      <c r="B20" s="85">
        <v>28500</v>
      </c>
    </row>
    <row r="21" spans="1:2" x14ac:dyDescent="0.3">
      <c r="A21" s="84" t="s">
        <v>275</v>
      </c>
      <c r="B21" s="85">
        <v>85090</v>
      </c>
    </row>
    <row r="22" spans="1:2" x14ac:dyDescent="0.3">
      <c r="A22" s="84" t="s">
        <v>279</v>
      </c>
      <c r="B22" s="85">
        <v>43882</v>
      </c>
    </row>
    <row r="23" spans="1:2" x14ac:dyDescent="0.3">
      <c r="A23" s="84" t="s">
        <v>579</v>
      </c>
      <c r="B23" s="85">
        <v>1347372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49"/>
  <sheetViews>
    <sheetView topLeftCell="A2" zoomScaleNormal="100" workbookViewId="0">
      <selection activeCell="F2" sqref="F2:F149"/>
    </sheetView>
  </sheetViews>
  <sheetFormatPr defaultColWidth="26.6640625" defaultRowHeight="14.4" x14ac:dyDescent="0.3"/>
  <cols>
    <col min="1" max="1" width="10" style="4" customWidth="1"/>
    <col min="2" max="2" width="23.6640625" style="4" bestFit="1" customWidth="1"/>
    <col min="3" max="3" width="20" style="4" customWidth="1"/>
    <col min="4" max="4" width="38.109375" style="7" customWidth="1"/>
    <col min="5" max="5" width="35.21875" style="8" bestFit="1" customWidth="1"/>
    <col min="6" max="6" width="12.109375" style="6" customWidth="1"/>
    <col min="7" max="7" width="8.88671875" style="4" customWidth="1" collapsed="1"/>
    <col min="8" max="8" width="11.21875" style="4" bestFit="1" customWidth="1" collapsed="1"/>
    <col min="9" max="9" width="12" style="4" customWidth="1"/>
    <col min="10" max="16384" width="26.6640625" style="4"/>
  </cols>
  <sheetData>
    <row r="1" spans="1:9" x14ac:dyDescent="0.3">
      <c r="A1" s="1" t="s">
        <v>0</v>
      </c>
      <c r="B1" s="1" t="s">
        <v>1</v>
      </c>
      <c r="C1" s="2" t="s">
        <v>6</v>
      </c>
      <c r="D1" s="1" t="s">
        <v>4</v>
      </c>
      <c r="E1" s="1" t="s">
        <v>5</v>
      </c>
      <c r="F1" s="3" t="s">
        <v>2</v>
      </c>
      <c r="G1" s="1" t="s">
        <v>3</v>
      </c>
      <c r="H1" s="2" t="s">
        <v>285</v>
      </c>
      <c r="I1" s="4" t="s">
        <v>577</v>
      </c>
    </row>
    <row r="2" spans="1:9" x14ac:dyDescent="0.3">
      <c r="A2" s="4">
        <v>10</v>
      </c>
      <c r="B2" s="4" t="s">
        <v>274</v>
      </c>
      <c r="C2" s="5" t="s">
        <v>338</v>
      </c>
      <c r="D2" s="4" t="s">
        <v>7</v>
      </c>
      <c r="E2" s="4" t="s">
        <v>8</v>
      </c>
      <c r="F2" s="82">
        <v>3500</v>
      </c>
      <c r="G2" s="4" t="s">
        <v>9</v>
      </c>
      <c r="H2" s="5" t="s">
        <v>286</v>
      </c>
      <c r="I2" s="81">
        <v>43612</v>
      </c>
    </row>
    <row r="3" spans="1:9" x14ac:dyDescent="0.3">
      <c r="A3" s="4">
        <v>10</v>
      </c>
      <c r="B3" s="4" t="s">
        <v>264</v>
      </c>
      <c r="C3" s="5" t="s">
        <v>338</v>
      </c>
      <c r="D3" s="4" t="s">
        <v>7</v>
      </c>
      <c r="E3" s="4" t="s">
        <v>8</v>
      </c>
      <c r="F3" s="82">
        <v>4000</v>
      </c>
      <c r="G3" s="4" t="s">
        <v>10</v>
      </c>
      <c r="H3" s="5" t="s">
        <v>286</v>
      </c>
      <c r="I3" s="81">
        <v>43646</v>
      </c>
    </row>
    <row r="4" spans="1:9" x14ac:dyDescent="0.3">
      <c r="A4" s="4">
        <v>114</v>
      </c>
      <c r="B4" s="4" t="s">
        <v>268</v>
      </c>
      <c r="C4" s="5" t="s">
        <v>339</v>
      </c>
      <c r="D4" s="4" t="s">
        <v>11</v>
      </c>
      <c r="E4" s="4" t="s">
        <v>12</v>
      </c>
      <c r="F4" s="82">
        <v>6000</v>
      </c>
      <c r="G4" s="4" t="s">
        <v>13</v>
      </c>
      <c r="H4" s="5" t="s">
        <v>287</v>
      </c>
      <c r="I4" s="81">
        <v>43555</v>
      </c>
    </row>
    <row r="5" spans="1:9" x14ac:dyDescent="0.3">
      <c r="A5" s="4">
        <v>114</v>
      </c>
      <c r="B5" s="4" t="s">
        <v>263</v>
      </c>
      <c r="C5" s="5" t="s">
        <v>339</v>
      </c>
      <c r="D5" s="4" t="s">
        <v>11</v>
      </c>
      <c r="E5" s="4" t="s">
        <v>12</v>
      </c>
      <c r="F5" s="82">
        <v>7000</v>
      </c>
      <c r="G5" s="4" t="s">
        <v>14</v>
      </c>
      <c r="H5" s="5" t="s">
        <v>287</v>
      </c>
      <c r="I5" s="81">
        <v>43585</v>
      </c>
    </row>
    <row r="6" spans="1:9" x14ac:dyDescent="0.3">
      <c r="A6" s="4">
        <v>219</v>
      </c>
      <c r="B6" s="4" t="s">
        <v>268</v>
      </c>
      <c r="C6" s="5" t="s">
        <v>340</v>
      </c>
      <c r="D6" s="4" t="s">
        <v>11</v>
      </c>
      <c r="E6" s="4" t="s">
        <v>15</v>
      </c>
      <c r="F6" s="82">
        <v>12000</v>
      </c>
      <c r="G6" s="4" t="s">
        <v>16</v>
      </c>
      <c r="H6" s="5" t="s">
        <v>288</v>
      </c>
      <c r="I6" s="81">
        <v>43464</v>
      </c>
    </row>
    <row r="7" spans="1:9" x14ac:dyDescent="0.3">
      <c r="A7" s="4">
        <v>31</v>
      </c>
      <c r="B7" s="4" t="s">
        <v>260</v>
      </c>
      <c r="C7" s="5" t="s">
        <v>341</v>
      </c>
      <c r="D7" s="4" t="s">
        <v>17</v>
      </c>
      <c r="E7" s="4" t="s">
        <v>18</v>
      </c>
      <c r="F7" s="82">
        <v>5450</v>
      </c>
      <c r="G7" s="4" t="s">
        <v>19</v>
      </c>
      <c r="H7" s="5" t="s">
        <v>289</v>
      </c>
      <c r="I7" s="81">
        <v>43524</v>
      </c>
    </row>
    <row r="8" spans="1:9" x14ac:dyDescent="0.3">
      <c r="A8" s="4">
        <v>31</v>
      </c>
      <c r="B8" s="4" t="s">
        <v>274</v>
      </c>
      <c r="C8" s="5" t="s">
        <v>341</v>
      </c>
      <c r="D8" s="4" t="s">
        <v>20</v>
      </c>
      <c r="E8" s="4" t="s">
        <v>21</v>
      </c>
      <c r="F8" s="82">
        <v>3400</v>
      </c>
      <c r="G8" s="4" t="s">
        <v>22</v>
      </c>
      <c r="H8" s="5" t="s">
        <v>289</v>
      </c>
      <c r="I8" s="81">
        <v>43585</v>
      </c>
    </row>
    <row r="9" spans="1:9" x14ac:dyDescent="0.3">
      <c r="A9" s="4">
        <v>18</v>
      </c>
      <c r="B9" s="4" t="s">
        <v>268</v>
      </c>
      <c r="C9" s="5" t="s">
        <v>342</v>
      </c>
      <c r="D9" s="4" t="s">
        <v>23</v>
      </c>
      <c r="E9" s="4" t="s">
        <v>24</v>
      </c>
      <c r="F9" s="82">
        <v>5000</v>
      </c>
      <c r="G9" s="4" t="s">
        <v>25</v>
      </c>
      <c r="H9" s="5" t="s">
        <v>290</v>
      </c>
      <c r="I9" s="81">
        <v>43240</v>
      </c>
    </row>
    <row r="10" spans="1:9" x14ac:dyDescent="0.3">
      <c r="A10" s="4">
        <v>18</v>
      </c>
      <c r="B10" s="4" t="s">
        <v>266</v>
      </c>
      <c r="C10" s="5" t="s">
        <v>342</v>
      </c>
      <c r="D10" s="4" t="s">
        <v>7</v>
      </c>
      <c r="E10" s="4" t="s">
        <v>26</v>
      </c>
      <c r="F10" s="82">
        <v>3500</v>
      </c>
      <c r="G10" s="4" t="s">
        <v>27</v>
      </c>
      <c r="H10" s="5" t="s">
        <v>290</v>
      </c>
      <c r="I10" s="81">
        <v>43311</v>
      </c>
    </row>
    <row r="11" spans="1:9" x14ac:dyDescent="0.3">
      <c r="A11" s="4">
        <v>18</v>
      </c>
      <c r="B11" s="4" t="s">
        <v>270</v>
      </c>
      <c r="C11" s="5" t="s">
        <v>342</v>
      </c>
      <c r="D11" s="4" t="s">
        <v>283</v>
      </c>
      <c r="E11" s="4" t="s">
        <v>28</v>
      </c>
      <c r="F11" s="82">
        <v>6000</v>
      </c>
      <c r="G11" s="4" t="s">
        <v>29</v>
      </c>
      <c r="H11" s="5" t="s">
        <v>290</v>
      </c>
      <c r="I11" s="81">
        <v>43343</v>
      </c>
    </row>
    <row r="12" spans="1:9" x14ac:dyDescent="0.3">
      <c r="A12" s="4">
        <v>36</v>
      </c>
      <c r="B12" s="4" t="s">
        <v>263</v>
      </c>
      <c r="C12" s="5" t="s">
        <v>343</v>
      </c>
      <c r="D12" s="4" t="s">
        <v>281</v>
      </c>
      <c r="E12" s="4" t="s">
        <v>30</v>
      </c>
      <c r="F12" s="82">
        <v>13000</v>
      </c>
      <c r="G12" s="4" t="s">
        <v>31</v>
      </c>
      <c r="H12" s="5" t="s">
        <v>291</v>
      </c>
      <c r="I12" s="81">
        <v>43524</v>
      </c>
    </row>
    <row r="13" spans="1:9" x14ac:dyDescent="0.3">
      <c r="A13" s="4">
        <v>193</v>
      </c>
      <c r="B13" s="4" t="s">
        <v>262</v>
      </c>
      <c r="C13" s="5" t="s">
        <v>344</v>
      </c>
      <c r="D13" s="4" t="s">
        <v>20</v>
      </c>
      <c r="E13" s="4" t="s">
        <v>32</v>
      </c>
      <c r="F13" s="82">
        <v>7000</v>
      </c>
      <c r="G13" s="4" t="s">
        <v>33</v>
      </c>
      <c r="H13" s="5" t="s">
        <v>291</v>
      </c>
      <c r="I13" s="81">
        <v>43404</v>
      </c>
    </row>
    <row r="14" spans="1:9" x14ac:dyDescent="0.3">
      <c r="A14" s="4">
        <v>193</v>
      </c>
      <c r="B14" s="4" t="s">
        <v>268</v>
      </c>
      <c r="C14" s="5" t="s">
        <v>344</v>
      </c>
      <c r="D14" s="4" t="s">
        <v>20</v>
      </c>
      <c r="E14" s="4" t="s">
        <v>32</v>
      </c>
      <c r="F14" s="82">
        <v>7000</v>
      </c>
      <c r="G14" s="4" t="s">
        <v>34</v>
      </c>
      <c r="H14" s="5" t="s">
        <v>292</v>
      </c>
      <c r="I14" s="81">
        <v>43496</v>
      </c>
    </row>
    <row r="15" spans="1:9" x14ac:dyDescent="0.3">
      <c r="A15" s="4">
        <v>99</v>
      </c>
      <c r="B15" s="4" t="s">
        <v>261</v>
      </c>
      <c r="C15" s="5" t="s">
        <v>345</v>
      </c>
      <c r="D15" s="4" t="s">
        <v>283</v>
      </c>
      <c r="E15" s="4" t="s">
        <v>35</v>
      </c>
      <c r="F15" s="82">
        <v>12250</v>
      </c>
      <c r="G15" s="4" t="s">
        <v>36</v>
      </c>
      <c r="H15" s="5" t="s">
        <v>290</v>
      </c>
      <c r="I15" s="81">
        <v>43404</v>
      </c>
    </row>
    <row r="16" spans="1:9" x14ac:dyDescent="0.3">
      <c r="A16" s="4">
        <v>98</v>
      </c>
      <c r="B16" s="4" t="s">
        <v>268</v>
      </c>
      <c r="C16" s="5" t="s">
        <v>346</v>
      </c>
      <c r="D16" s="4" t="s">
        <v>11</v>
      </c>
      <c r="E16" s="4" t="s">
        <v>37</v>
      </c>
      <c r="F16" s="82">
        <v>10000</v>
      </c>
      <c r="G16" s="4" t="s">
        <v>38</v>
      </c>
      <c r="H16" s="5" t="s">
        <v>293</v>
      </c>
      <c r="I16" s="81">
        <v>43281</v>
      </c>
    </row>
    <row r="17" spans="1:9" x14ac:dyDescent="0.3">
      <c r="A17" s="4">
        <v>97</v>
      </c>
      <c r="B17" s="4" t="s">
        <v>275</v>
      </c>
      <c r="C17" s="5" t="s">
        <v>347</v>
      </c>
      <c r="D17" s="4" t="s">
        <v>7</v>
      </c>
      <c r="E17" s="4" t="s">
        <v>39</v>
      </c>
      <c r="F17" s="82">
        <v>12000</v>
      </c>
      <c r="G17" s="4" t="s">
        <v>40</v>
      </c>
      <c r="H17" s="5" t="s">
        <v>294</v>
      </c>
      <c r="I17" s="81">
        <v>43605</v>
      </c>
    </row>
    <row r="18" spans="1:9" x14ac:dyDescent="0.3">
      <c r="A18" s="4">
        <v>119</v>
      </c>
      <c r="B18" s="4" t="s">
        <v>272</v>
      </c>
      <c r="C18" s="5" t="s">
        <v>348</v>
      </c>
      <c r="D18" s="4" t="s">
        <v>23</v>
      </c>
      <c r="E18" s="4" t="s">
        <v>41</v>
      </c>
      <c r="F18" s="82">
        <v>12750</v>
      </c>
      <c r="G18" s="4" t="s">
        <v>42</v>
      </c>
      <c r="H18" s="5" t="s">
        <v>295</v>
      </c>
      <c r="I18" s="81">
        <v>43418</v>
      </c>
    </row>
    <row r="19" spans="1:9" x14ac:dyDescent="0.3">
      <c r="A19" s="4">
        <v>72</v>
      </c>
      <c r="B19" s="4" t="s">
        <v>275</v>
      </c>
      <c r="C19" s="5" t="s">
        <v>349</v>
      </c>
      <c r="D19" s="4" t="s">
        <v>282</v>
      </c>
      <c r="E19" s="4" t="s">
        <v>43</v>
      </c>
      <c r="F19" s="82">
        <v>12500</v>
      </c>
      <c r="G19" s="4" t="s">
        <v>44</v>
      </c>
      <c r="H19" s="5" t="s">
        <v>296</v>
      </c>
      <c r="I19" s="81">
        <v>43615</v>
      </c>
    </row>
    <row r="20" spans="1:9" x14ac:dyDescent="0.3">
      <c r="A20" s="4">
        <v>191</v>
      </c>
      <c r="B20" s="4" t="s">
        <v>260</v>
      </c>
      <c r="C20" s="5" t="s">
        <v>350</v>
      </c>
      <c r="D20" s="4" t="s">
        <v>17</v>
      </c>
      <c r="E20" s="4" t="s">
        <v>45</v>
      </c>
      <c r="F20" s="82">
        <v>1600</v>
      </c>
      <c r="G20" s="4" t="s">
        <v>46</v>
      </c>
      <c r="H20" s="5" t="s">
        <v>297</v>
      </c>
      <c r="I20" s="81">
        <v>43496</v>
      </c>
    </row>
    <row r="21" spans="1:9" x14ac:dyDescent="0.3">
      <c r="A21" s="4">
        <v>191</v>
      </c>
      <c r="B21" s="4" t="s">
        <v>273</v>
      </c>
      <c r="C21" s="5" t="s">
        <v>350</v>
      </c>
      <c r="D21" s="4" t="s">
        <v>47</v>
      </c>
      <c r="E21" s="4" t="s">
        <v>48</v>
      </c>
      <c r="F21" s="82">
        <v>3150</v>
      </c>
      <c r="G21" s="4" t="s">
        <v>49</v>
      </c>
      <c r="H21" s="5" t="s">
        <v>297</v>
      </c>
      <c r="I21" s="81">
        <v>43585</v>
      </c>
    </row>
    <row r="22" spans="1:9" x14ac:dyDescent="0.3">
      <c r="A22" s="4">
        <v>33</v>
      </c>
      <c r="B22" s="4" t="s">
        <v>260</v>
      </c>
      <c r="C22" s="5" t="s">
        <v>351</v>
      </c>
      <c r="D22" s="4" t="s">
        <v>282</v>
      </c>
      <c r="E22" s="4" t="s">
        <v>50</v>
      </c>
      <c r="F22" s="82">
        <v>9950</v>
      </c>
      <c r="G22" s="4" t="s">
        <v>51</v>
      </c>
      <c r="H22" s="5" t="s">
        <v>293</v>
      </c>
      <c r="I22" s="81">
        <v>43738</v>
      </c>
    </row>
    <row r="23" spans="1:9" x14ac:dyDescent="0.3">
      <c r="A23" s="4">
        <v>88</v>
      </c>
      <c r="B23" s="4" t="s">
        <v>279</v>
      </c>
      <c r="C23" s="5" t="s">
        <v>352</v>
      </c>
      <c r="D23" s="4" t="s">
        <v>282</v>
      </c>
      <c r="E23" s="4" t="s">
        <v>50</v>
      </c>
      <c r="F23" s="82">
        <v>9950</v>
      </c>
      <c r="G23" s="4" t="s">
        <v>52</v>
      </c>
      <c r="H23" s="5" t="s">
        <v>293</v>
      </c>
      <c r="I23" s="81">
        <v>43707</v>
      </c>
    </row>
    <row r="24" spans="1:9" x14ac:dyDescent="0.3">
      <c r="A24" s="4">
        <v>56</v>
      </c>
      <c r="B24" s="4" t="s">
        <v>267</v>
      </c>
      <c r="C24" s="5" t="s">
        <v>353</v>
      </c>
      <c r="D24" s="4" t="s">
        <v>7</v>
      </c>
      <c r="E24" s="4" t="s">
        <v>53</v>
      </c>
      <c r="F24" s="82">
        <v>5100</v>
      </c>
      <c r="G24" s="4" t="s">
        <v>54</v>
      </c>
      <c r="H24" s="5" t="s">
        <v>293</v>
      </c>
      <c r="I24" s="81">
        <v>43389</v>
      </c>
    </row>
    <row r="25" spans="1:9" x14ac:dyDescent="0.3">
      <c r="A25" s="4">
        <v>56</v>
      </c>
      <c r="B25" s="4" t="s">
        <v>280</v>
      </c>
      <c r="C25" s="5" t="s">
        <v>353</v>
      </c>
      <c r="D25" s="4" t="s">
        <v>7</v>
      </c>
      <c r="E25" s="4" t="s">
        <v>53</v>
      </c>
      <c r="F25" s="82">
        <v>5100</v>
      </c>
      <c r="G25" s="4" t="s">
        <v>55</v>
      </c>
      <c r="H25" s="5" t="s">
        <v>293</v>
      </c>
      <c r="I25" s="81">
        <v>43424</v>
      </c>
    </row>
    <row r="26" spans="1:9" x14ac:dyDescent="0.3">
      <c r="A26" s="4">
        <v>56</v>
      </c>
      <c r="B26" s="4" t="s">
        <v>273</v>
      </c>
      <c r="C26" s="5" t="s">
        <v>353</v>
      </c>
      <c r="D26" s="4" t="s">
        <v>7</v>
      </c>
      <c r="E26" s="4" t="s">
        <v>53</v>
      </c>
      <c r="F26" s="82">
        <v>5100</v>
      </c>
      <c r="G26" s="4" t="s">
        <v>56</v>
      </c>
      <c r="H26" s="5" t="s">
        <v>293</v>
      </c>
      <c r="I26" s="81">
        <v>43452</v>
      </c>
    </row>
    <row r="27" spans="1:9" x14ac:dyDescent="0.3">
      <c r="A27" s="4">
        <v>176</v>
      </c>
      <c r="B27" s="4" t="s">
        <v>280</v>
      </c>
      <c r="C27" s="5" t="s">
        <v>354</v>
      </c>
      <c r="D27" s="4" t="s">
        <v>23</v>
      </c>
      <c r="E27" s="4" t="s">
        <v>57</v>
      </c>
      <c r="F27" s="82">
        <v>5000</v>
      </c>
      <c r="G27" s="4" t="s">
        <v>58</v>
      </c>
      <c r="H27" s="5" t="s">
        <v>290</v>
      </c>
      <c r="I27" s="81">
        <v>43371</v>
      </c>
    </row>
    <row r="28" spans="1:9" x14ac:dyDescent="0.3">
      <c r="A28" s="4">
        <v>176</v>
      </c>
      <c r="B28" s="4" t="s">
        <v>266</v>
      </c>
      <c r="C28" s="5" t="s">
        <v>354</v>
      </c>
      <c r="D28" s="4" t="s">
        <v>23</v>
      </c>
      <c r="E28" s="4" t="s">
        <v>57</v>
      </c>
      <c r="F28" s="82">
        <v>8000</v>
      </c>
      <c r="G28" s="4" t="s">
        <v>59</v>
      </c>
      <c r="H28" s="5" t="s">
        <v>290</v>
      </c>
      <c r="I28" s="81">
        <v>43431</v>
      </c>
    </row>
    <row r="29" spans="1:9" x14ac:dyDescent="0.3">
      <c r="A29" s="4">
        <v>65</v>
      </c>
      <c r="B29" s="4" t="s">
        <v>268</v>
      </c>
      <c r="C29" s="5" t="s">
        <v>355</v>
      </c>
      <c r="D29" s="4" t="s">
        <v>23</v>
      </c>
      <c r="E29" s="4" t="s">
        <v>60</v>
      </c>
      <c r="F29" s="82">
        <v>5000</v>
      </c>
      <c r="G29" s="4" t="s">
        <v>61</v>
      </c>
      <c r="H29" s="5" t="s">
        <v>298</v>
      </c>
      <c r="I29" s="81">
        <v>43465</v>
      </c>
    </row>
    <row r="30" spans="1:9" x14ac:dyDescent="0.3">
      <c r="A30" s="4">
        <v>65</v>
      </c>
      <c r="B30" s="4" t="s">
        <v>267</v>
      </c>
      <c r="C30" s="5" t="s">
        <v>355</v>
      </c>
      <c r="D30" s="4" t="s">
        <v>11</v>
      </c>
      <c r="E30" s="4" t="s">
        <v>62</v>
      </c>
      <c r="F30" s="82">
        <v>6000</v>
      </c>
      <c r="G30" s="4" t="s">
        <v>63</v>
      </c>
      <c r="H30" s="5" t="s">
        <v>298</v>
      </c>
      <c r="I30" s="81">
        <v>43495</v>
      </c>
    </row>
    <row r="31" spans="1:9" x14ac:dyDescent="0.3">
      <c r="A31" s="4">
        <v>49</v>
      </c>
      <c r="B31" s="4" t="s">
        <v>263</v>
      </c>
      <c r="C31" s="5" t="s">
        <v>356</v>
      </c>
      <c r="D31" s="4" t="s">
        <v>64</v>
      </c>
      <c r="E31" s="4" t="s">
        <v>65</v>
      </c>
      <c r="F31" s="82">
        <v>13000</v>
      </c>
      <c r="G31" s="4" t="s">
        <v>66</v>
      </c>
      <c r="H31" s="5" t="s">
        <v>299</v>
      </c>
      <c r="I31" s="81">
        <v>43496</v>
      </c>
    </row>
    <row r="32" spans="1:9" x14ac:dyDescent="0.3">
      <c r="A32" s="4">
        <v>121</v>
      </c>
      <c r="B32" s="4" t="s">
        <v>266</v>
      </c>
      <c r="C32" s="5" t="s">
        <v>357</v>
      </c>
      <c r="D32" s="4" t="s">
        <v>283</v>
      </c>
      <c r="E32" s="4" t="s">
        <v>67</v>
      </c>
      <c r="F32" s="82">
        <v>12000</v>
      </c>
      <c r="G32" s="4" t="s">
        <v>68</v>
      </c>
      <c r="H32" s="5" t="s">
        <v>300</v>
      </c>
      <c r="I32" s="81">
        <v>43495</v>
      </c>
    </row>
    <row r="33" spans="1:9" x14ac:dyDescent="0.3">
      <c r="A33" s="4">
        <v>109</v>
      </c>
      <c r="B33" s="4" t="s">
        <v>270</v>
      </c>
      <c r="C33" s="5" t="s">
        <v>358</v>
      </c>
      <c r="D33" s="4" t="s">
        <v>282</v>
      </c>
      <c r="E33" s="4" t="s">
        <v>69</v>
      </c>
      <c r="F33" s="82">
        <v>12500</v>
      </c>
      <c r="G33" s="4" t="s">
        <v>70</v>
      </c>
      <c r="H33" s="5" t="s">
        <v>301</v>
      </c>
      <c r="I33" s="81">
        <v>43595</v>
      </c>
    </row>
    <row r="34" spans="1:9" x14ac:dyDescent="0.3">
      <c r="A34" s="4">
        <v>138</v>
      </c>
      <c r="B34" s="4" t="s">
        <v>264</v>
      </c>
      <c r="C34" s="5" t="s">
        <v>359</v>
      </c>
      <c r="D34" s="4" t="s">
        <v>71</v>
      </c>
      <c r="E34" s="4" t="s">
        <v>72</v>
      </c>
      <c r="F34" s="82">
        <v>12000</v>
      </c>
      <c r="G34" s="4" t="s">
        <v>73</v>
      </c>
      <c r="H34" s="5" t="s">
        <v>300</v>
      </c>
      <c r="I34" s="81">
        <v>43495</v>
      </c>
    </row>
    <row r="35" spans="1:9" x14ac:dyDescent="0.3">
      <c r="A35" s="4">
        <v>207</v>
      </c>
      <c r="B35" s="4" t="s">
        <v>263</v>
      </c>
      <c r="C35" s="5" t="s">
        <v>360</v>
      </c>
      <c r="D35" s="4" t="s">
        <v>11</v>
      </c>
      <c r="E35" s="4" t="s">
        <v>74</v>
      </c>
      <c r="F35" s="82">
        <v>8000</v>
      </c>
      <c r="G35" s="4" t="s">
        <v>75</v>
      </c>
      <c r="H35" s="5" t="s">
        <v>302</v>
      </c>
      <c r="I35" s="81">
        <v>43677</v>
      </c>
    </row>
    <row r="36" spans="1:9" x14ac:dyDescent="0.3">
      <c r="A36" s="4">
        <v>207</v>
      </c>
      <c r="B36" s="4" t="s">
        <v>273</v>
      </c>
      <c r="C36" s="5" t="s">
        <v>360</v>
      </c>
      <c r="D36" s="4" t="s">
        <v>11</v>
      </c>
      <c r="E36" s="4" t="s">
        <v>74</v>
      </c>
      <c r="F36" s="82">
        <v>8000</v>
      </c>
      <c r="G36" s="4" t="s">
        <v>76</v>
      </c>
      <c r="H36" s="5" t="s">
        <v>302</v>
      </c>
      <c r="I36" s="81">
        <v>43708</v>
      </c>
    </row>
    <row r="37" spans="1:9" x14ac:dyDescent="0.3">
      <c r="A37" s="4">
        <v>207</v>
      </c>
      <c r="B37" s="4" t="s">
        <v>276</v>
      </c>
      <c r="C37" s="5" t="s">
        <v>360</v>
      </c>
      <c r="D37" s="4" t="s">
        <v>11</v>
      </c>
      <c r="E37" s="4" t="s">
        <v>74</v>
      </c>
      <c r="F37" s="82">
        <v>9000</v>
      </c>
      <c r="G37" s="4" t="s">
        <v>77</v>
      </c>
      <c r="H37" s="5" t="s">
        <v>302</v>
      </c>
      <c r="I37" s="81">
        <v>43738</v>
      </c>
    </row>
    <row r="38" spans="1:9" x14ac:dyDescent="0.3">
      <c r="A38" s="4">
        <v>6</v>
      </c>
      <c r="B38" s="4" t="s">
        <v>275</v>
      </c>
      <c r="C38" s="5" t="s">
        <v>361</v>
      </c>
      <c r="D38" s="4" t="s">
        <v>7</v>
      </c>
      <c r="E38" s="4" t="s">
        <v>78</v>
      </c>
      <c r="F38" s="82">
        <v>19000</v>
      </c>
      <c r="G38" s="4" t="s">
        <v>79</v>
      </c>
      <c r="H38" s="5" t="s">
        <v>303</v>
      </c>
      <c r="I38" s="81">
        <v>43524</v>
      </c>
    </row>
    <row r="39" spans="1:9" x14ac:dyDescent="0.3">
      <c r="A39" s="4">
        <v>167</v>
      </c>
      <c r="B39" s="4" t="s">
        <v>266</v>
      </c>
      <c r="C39" s="5" t="s">
        <v>362</v>
      </c>
      <c r="D39" s="4" t="s">
        <v>23</v>
      </c>
      <c r="E39" s="4" t="s">
        <v>80</v>
      </c>
      <c r="F39" s="82">
        <v>3500</v>
      </c>
      <c r="G39" s="4" t="s">
        <v>81</v>
      </c>
      <c r="H39" s="5" t="s">
        <v>304</v>
      </c>
      <c r="I39" s="81">
        <v>43200</v>
      </c>
    </row>
    <row r="40" spans="1:9" x14ac:dyDescent="0.3">
      <c r="A40" s="4">
        <v>24</v>
      </c>
      <c r="B40" s="4" t="s">
        <v>262</v>
      </c>
      <c r="C40" s="5" t="s">
        <v>363</v>
      </c>
      <c r="D40" s="4" t="s">
        <v>11</v>
      </c>
      <c r="E40" s="4" t="s">
        <v>82</v>
      </c>
      <c r="F40" s="82">
        <v>5000</v>
      </c>
      <c r="G40" s="4" t="s">
        <v>83</v>
      </c>
      <c r="H40" s="5" t="s">
        <v>295</v>
      </c>
      <c r="I40" s="81">
        <v>43342</v>
      </c>
    </row>
    <row r="41" spans="1:9" x14ac:dyDescent="0.3">
      <c r="A41" s="4">
        <v>24</v>
      </c>
      <c r="B41" s="4" t="s">
        <v>269</v>
      </c>
      <c r="C41" s="5" t="s">
        <v>363</v>
      </c>
      <c r="D41" s="4" t="s">
        <v>11</v>
      </c>
      <c r="E41" s="4" t="s">
        <v>84</v>
      </c>
      <c r="F41" s="82">
        <v>10000</v>
      </c>
      <c r="G41" s="4" t="s">
        <v>85</v>
      </c>
      <c r="H41" s="5" t="s">
        <v>305</v>
      </c>
      <c r="I41" s="81">
        <v>43585</v>
      </c>
    </row>
    <row r="42" spans="1:9" x14ac:dyDescent="0.3">
      <c r="A42" s="4">
        <v>210</v>
      </c>
      <c r="B42" s="4" t="s">
        <v>272</v>
      </c>
      <c r="C42" s="5" t="s">
        <v>364</v>
      </c>
      <c r="D42" s="4" t="s">
        <v>23</v>
      </c>
      <c r="E42" s="4" t="s">
        <v>86</v>
      </c>
      <c r="F42" s="82">
        <v>12500</v>
      </c>
      <c r="G42" s="4" t="s">
        <v>87</v>
      </c>
      <c r="H42" s="5" t="s">
        <v>306</v>
      </c>
      <c r="I42" s="81">
        <v>43585</v>
      </c>
    </row>
    <row r="43" spans="1:9" x14ac:dyDescent="0.3">
      <c r="A43" s="4">
        <v>212</v>
      </c>
      <c r="B43" s="4" t="s">
        <v>264</v>
      </c>
      <c r="C43" s="5" t="s">
        <v>365</v>
      </c>
      <c r="D43" s="4" t="s">
        <v>23</v>
      </c>
      <c r="E43" s="4" t="s">
        <v>86</v>
      </c>
      <c r="F43" s="82">
        <v>12500</v>
      </c>
      <c r="G43" s="4" t="s">
        <v>87</v>
      </c>
      <c r="H43" s="5" t="s">
        <v>306</v>
      </c>
      <c r="I43" s="81">
        <v>43585</v>
      </c>
    </row>
    <row r="44" spans="1:9" x14ac:dyDescent="0.3">
      <c r="A44" s="4">
        <v>75</v>
      </c>
      <c r="B44" s="4" t="s">
        <v>279</v>
      </c>
      <c r="C44" s="5" t="s">
        <v>366</v>
      </c>
      <c r="D44" s="4" t="s">
        <v>282</v>
      </c>
      <c r="E44" s="4" t="s">
        <v>88</v>
      </c>
      <c r="F44" s="82">
        <v>14932</v>
      </c>
      <c r="G44" s="4" t="s">
        <v>89</v>
      </c>
      <c r="H44" s="5" t="s">
        <v>295</v>
      </c>
      <c r="I44" s="81">
        <v>43434</v>
      </c>
    </row>
    <row r="45" spans="1:9" x14ac:dyDescent="0.3">
      <c r="A45" s="4">
        <v>149</v>
      </c>
      <c r="B45" s="4" t="s">
        <v>265</v>
      </c>
      <c r="C45" s="5" t="s">
        <v>367</v>
      </c>
      <c r="D45" s="4" t="s">
        <v>64</v>
      </c>
      <c r="E45" s="4" t="s">
        <v>90</v>
      </c>
      <c r="F45" s="82">
        <v>13000</v>
      </c>
      <c r="G45" s="4" t="s">
        <v>91</v>
      </c>
      <c r="H45" s="5" t="s">
        <v>295</v>
      </c>
      <c r="I45" s="81">
        <v>43424</v>
      </c>
    </row>
    <row r="46" spans="1:9" x14ac:dyDescent="0.3">
      <c r="A46" s="4">
        <v>137</v>
      </c>
      <c r="B46" s="4" t="s">
        <v>265</v>
      </c>
      <c r="C46" s="5" t="s">
        <v>368</v>
      </c>
      <c r="D46" s="4" t="s">
        <v>47</v>
      </c>
      <c r="E46" s="4" t="s">
        <v>92</v>
      </c>
      <c r="F46" s="82">
        <v>13000</v>
      </c>
      <c r="G46" s="4" t="s">
        <v>93</v>
      </c>
      <c r="H46" s="5" t="s">
        <v>291</v>
      </c>
      <c r="I46" s="81">
        <v>43373</v>
      </c>
    </row>
    <row r="47" spans="1:9" x14ac:dyDescent="0.3">
      <c r="A47" s="4">
        <v>150</v>
      </c>
      <c r="B47" s="4" t="s">
        <v>266</v>
      </c>
      <c r="C47" s="5" t="s">
        <v>369</v>
      </c>
      <c r="D47" s="4" t="s">
        <v>11</v>
      </c>
      <c r="E47" s="4" t="s">
        <v>94</v>
      </c>
      <c r="F47" s="82">
        <v>11500</v>
      </c>
      <c r="G47" s="4" t="s">
        <v>95</v>
      </c>
      <c r="H47" s="5" t="s">
        <v>306</v>
      </c>
      <c r="I47" s="81">
        <v>43585</v>
      </c>
    </row>
    <row r="48" spans="1:9" x14ac:dyDescent="0.3">
      <c r="A48" s="4">
        <v>60</v>
      </c>
      <c r="B48" s="4" t="s">
        <v>272</v>
      </c>
      <c r="C48" s="5" t="s">
        <v>370</v>
      </c>
      <c r="D48" s="4" t="s">
        <v>64</v>
      </c>
      <c r="E48" s="4" t="s">
        <v>96</v>
      </c>
      <c r="F48" s="82">
        <v>13000</v>
      </c>
      <c r="G48" s="4" t="s">
        <v>97</v>
      </c>
      <c r="H48" s="5" t="s">
        <v>307</v>
      </c>
      <c r="I48" s="81">
        <v>43518</v>
      </c>
    </row>
    <row r="49" spans="1:9" x14ac:dyDescent="0.3">
      <c r="A49" s="4">
        <v>124</v>
      </c>
      <c r="B49" s="4" t="s">
        <v>260</v>
      </c>
      <c r="C49" s="5" t="s">
        <v>371</v>
      </c>
      <c r="D49" s="4" t="s">
        <v>281</v>
      </c>
      <c r="E49" s="4" t="s">
        <v>98</v>
      </c>
      <c r="F49" s="82">
        <v>6500</v>
      </c>
      <c r="G49" s="4" t="s">
        <v>99</v>
      </c>
      <c r="H49" s="5" t="s">
        <v>308</v>
      </c>
      <c r="I49" s="81">
        <v>43340</v>
      </c>
    </row>
    <row r="50" spans="1:9" x14ac:dyDescent="0.3">
      <c r="A50" s="4">
        <v>124</v>
      </c>
      <c r="B50" s="4" t="s">
        <v>266</v>
      </c>
      <c r="C50" s="5" t="s">
        <v>371</v>
      </c>
      <c r="D50" s="4" t="s">
        <v>281</v>
      </c>
      <c r="E50" s="4" t="s">
        <v>98</v>
      </c>
      <c r="F50" s="82">
        <v>6500</v>
      </c>
      <c r="G50" s="4" t="s">
        <v>100</v>
      </c>
      <c r="H50" s="5" t="s">
        <v>308</v>
      </c>
      <c r="I50" s="81">
        <v>43462</v>
      </c>
    </row>
    <row r="51" spans="1:9" x14ac:dyDescent="0.3">
      <c r="A51" s="4">
        <v>214</v>
      </c>
      <c r="B51" s="4" t="s">
        <v>279</v>
      </c>
      <c r="C51" s="5" t="s">
        <v>372</v>
      </c>
      <c r="D51" s="4" t="s">
        <v>11</v>
      </c>
      <c r="E51" s="4" t="s">
        <v>101</v>
      </c>
      <c r="F51" s="82">
        <v>10000</v>
      </c>
      <c r="G51" s="4" t="s">
        <v>102</v>
      </c>
      <c r="H51" s="5" t="s">
        <v>309</v>
      </c>
      <c r="I51" s="81">
        <v>43459</v>
      </c>
    </row>
    <row r="52" spans="1:9" x14ac:dyDescent="0.3">
      <c r="A52" s="4">
        <v>214</v>
      </c>
      <c r="B52" s="4" t="s">
        <v>266</v>
      </c>
      <c r="C52" s="5" t="s">
        <v>372</v>
      </c>
      <c r="D52" s="4" t="s">
        <v>20</v>
      </c>
      <c r="E52" s="4" t="s">
        <v>103</v>
      </c>
      <c r="F52" s="82">
        <v>2500</v>
      </c>
      <c r="G52" s="4" t="s">
        <v>104</v>
      </c>
      <c r="H52" s="5" t="s">
        <v>309</v>
      </c>
      <c r="I52" s="81">
        <v>43555</v>
      </c>
    </row>
    <row r="53" spans="1:9" x14ac:dyDescent="0.3">
      <c r="A53" s="4">
        <v>219</v>
      </c>
      <c r="B53" s="4" t="s">
        <v>269</v>
      </c>
      <c r="C53" s="5" t="s">
        <v>373</v>
      </c>
      <c r="D53" s="4" t="s">
        <v>23</v>
      </c>
      <c r="E53" s="4" t="s">
        <v>41</v>
      </c>
      <c r="F53" s="82">
        <v>12750</v>
      </c>
      <c r="G53" s="4" t="s">
        <v>105</v>
      </c>
      <c r="H53" s="5" t="s">
        <v>295</v>
      </c>
      <c r="I53" s="81">
        <v>43453</v>
      </c>
    </row>
    <row r="54" spans="1:9" x14ac:dyDescent="0.3">
      <c r="A54" s="4">
        <v>216</v>
      </c>
      <c r="B54" s="4" t="s">
        <v>263</v>
      </c>
      <c r="C54" s="5" t="s">
        <v>374</v>
      </c>
      <c r="D54" s="4" t="s">
        <v>106</v>
      </c>
      <c r="E54" s="4" t="s">
        <v>107</v>
      </c>
      <c r="F54" s="82">
        <v>7200</v>
      </c>
      <c r="G54" s="4" t="s">
        <v>108</v>
      </c>
      <c r="H54" s="5" t="s">
        <v>310</v>
      </c>
      <c r="I54" s="81">
        <v>43403</v>
      </c>
    </row>
    <row r="55" spans="1:9" x14ac:dyDescent="0.3">
      <c r="A55" s="4">
        <v>216</v>
      </c>
      <c r="B55" s="4" t="s">
        <v>274</v>
      </c>
      <c r="C55" s="5" t="s">
        <v>374</v>
      </c>
      <c r="D55" s="4" t="s">
        <v>11</v>
      </c>
      <c r="E55" s="4" t="s">
        <v>109</v>
      </c>
      <c r="F55" s="82">
        <v>7500</v>
      </c>
      <c r="G55" s="4" t="s">
        <v>110</v>
      </c>
      <c r="H55" s="5" t="s">
        <v>310</v>
      </c>
      <c r="I55" s="81">
        <v>43432</v>
      </c>
    </row>
    <row r="56" spans="1:9" x14ac:dyDescent="0.3">
      <c r="A56" s="4">
        <v>229</v>
      </c>
      <c r="B56" s="4" t="s">
        <v>267</v>
      </c>
      <c r="C56" s="5" t="s">
        <v>375</v>
      </c>
      <c r="D56" s="4" t="s">
        <v>282</v>
      </c>
      <c r="E56" s="4" t="s">
        <v>50</v>
      </c>
      <c r="F56" s="82">
        <v>9950</v>
      </c>
      <c r="G56" s="4" t="s">
        <v>111</v>
      </c>
      <c r="H56" s="5" t="s">
        <v>293</v>
      </c>
      <c r="I56" s="81">
        <v>43524</v>
      </c>
    </row>
    <row r="57" spans="1:9" x14ac:dyDescent="0.3">
      <c r="A57" s="4">
        <v>229</v>
      </c>
      <c r="B57" s="4" t="s">
        <v>275</v>
      </c>
      <c r="C57" s="5" t="s">
        <v>375</v>
      </c>
      <c r="D57" s="4" t="s">
        <v>282</v>
      </c>
      <c r="E57" s="4" t="s">
        <v>50</v>
      </c>
      <c r="F57" s="82">
        <v>9950</v>
      </c>
      <c r="G57" s="4" t="s">
        <v>112</v>
      </c>
      <c r="H57" s="5" t="s">
        <v>293</v>
      </c>
      <c r="I57" s="81">
        <v>43555</v>
      </c>
    </row>
    <row r="58" spans="1:9" x14ac:dyDescent="0.3">
      <c r="A58" s="4">
        <v>215</v>
      </c>
      <c r="B58" s="4" t="s">
        <v>266</v>
      </c>
      <c r="C58" s="5" t="s">
        <v>376</v>
      </c>
      <c r="D58" s="4" t="s">
        <v>11</v>
      </c>
      <c r="E58" s="4" t="s">
        <v>113</v>
      </c>
      <c r="F58" s="82">
        <v>13000</v>
      </c>
      <c r="G58" s="4" t="s">
        <v>114</v>
      </c>
      <c r="H58" s="5" t="s">
        <v>299</v>
      </c>
      <c r="I58" s="81">
        <v>43343</v>
      </c>
    </row>
    <row r="59" spans="1:9" x14ac:dyDescent="0.3">
      <c r="A59" s="4">
        <v>227</v>
      </c>
      <c r="B59" s="4" t="s">
        <v>264</v>
      </c>
      <c r="C59" s="5" t="s">
        <v>377</v>
      </c>
      <c r="D59" s="4" t="s">
        <v>282</v>
      </c>
      <c r="E59" s="4" t="s">
        <v>50</v>
      </c>
      <c r="F59" s="82">
        <v>9950</v>
      </c>
      <c r="G59" s="4" t="s">
        <v>115</v>
      </c>
      <c r="H59" s="5" t="s">
        <v>293</v>
      </c>
      <c r="I59" s="81">
        <v>43585</v>
      </c>
    </row>
    <row r="60" spans="1:9" x14ac:dyDescent="0.3">
      <c r="A60" s="4">
        <v>114</v>
      </c>
      <c r="B60" s="4" t="s">
        <v>264</v>
      </c>
      <c r="C60" s="5" t="s">
        <v>378</v>
      </c>
      <c r="D60" s="4" t="s">
        <v>71</v>
      </c>
      <c r="E60" s="4" t="s">
        <v>30</v>
      </c>
      <c r="F60" s="82">
        <v>8500</v>
      </c>
      <c r="G60" s="4" t="s">
        <v>116</v>
      </c>
      <c r="H60" s="5" t="s">
        <v>288</v>
      </c>
      <c r="I60" s="81">
        <v>43403</v>
      </c>
    </row>
    <row r="61" spans="1:9" x14ac:dyDescent="0.3">
      <c r="A61" s="4">
        <v>98</v>
      </c>
      <c r="B61" s="4" t="s">
        <v>278</v>
      </c>
      <c r="C61" s="5" t="s">
        <v>379</v>
      </c>
      <c r="D61" s="4" t="s">
        <v>282</v>
      </c>
      <c r="E61" s="4" t="s">
        <v>43</v>
      </c>
      <c r="F61" s="82">
        <v>12500</v>
      </c>
      <c r="G61" s="4" t="s">
        <v>117</v>
      </c>
      <c r="H61" s="5" t="s">
        <v>296</v>
      </c>
      <c r="I61" s="81">
        <v>43585</v>
      </c>
    </row>
    <row r="62" spans="1:9" x14ac:dyDescent="0.3">
      <c r="A62" s="4">
        <v>72</v>
      </c>
      <c r="B62" s="4" t="s">
        <v>275</v>
      </c>
      <c r="C62" s="5" t="s">
        <v>380</v>
      </c>
      <c r="D62" s="4" t="s">
        <v>106</v>
      </c>
      <c r="E62" s="4" t="s">
        <v>118</v>
      </c>
      <c r="F62" s="82">
        <v>13000</v>
      </c>
      <c r="G62" s="4" t="s">
        <v>119</v>
      </c>
      <c r="H62" s="5" t="s">
        <v>311</v>
      </c>
      <c r="I62" s="81">
        <v>43465</v>
      </c>
    </row>
    <row r="63" spans="1:9" x14ac:dyDescent="0.3">
      <c r="A63" s="4">
        <v>168</v>
      </c>
      <c r="B63" s="4" t="s">
        <v>260</v>
      </c>
      <c r="C63" s="5" t="s">
        <v>381</v>
      </c>
      <c r="D63" s="4" t="s">
        <v>11</v>
      </c>
      <c r="E63" s="4" t="s">
        <v>120</v>
      </c>
      <c r="F63" s="82">
        <v>3500</v>
      </c>
      <c r="G63" s="4" t="s">
        <v>121</v>
      </c>
      <c r="H63" s="5" t="s">
        <v>312</v>
      </c>
      <c r="I63" s="81">
        <v>43464</v>
      </c>
    </row>
    <row r="64" spans="1:9" x14ac:dyDescent="0.3">
      <c r="A64" s="4">
        <v>168</v>
      </c>
      <c r="B64" s="4" t="s">
        <v>279</v>
      </c>
      <c r="C64" s="5" t="s">
        <v>381</v>
      </c>
      <c r="D64" s="4" t="s">
        <v>106</v>
      </c>
      <c r="E64" s="4" t="s">
        <v>122</v>
      </c>
      <c r="F64" s="82">
        <v>9000</v>
      </c>
      <c r="G64" s="4" t="s">
        <v>123</v>
      </c>
      <c r="H64" s="5" t="s">
        <v>312</v>
      </c>
      <c r="I64" s="81">
        <v>43830</v>
      </c>
    </row>
    <row r="65" spans="1:9" x14ac:dyDescent="0.3">
      <c r="A65" s="4">
        <v>22</v>
      </c>
      <c r="B65" s="4" t="s">
        <v>262</v>
      </c>
      <c r="C65" s="5" t="s">
        <v>382</v>
      </c>
      <c r="D65" s="4" t="s">
        <v>106</v>
      </c>
      <c r="E65" s="4" t="s">
        <v>124</v>
      </c>
      <c r="F65" s="82">
        <v>15000</v>
      </c>
      <c r="G65" s="4" t="s">
        <v>125</v>
      </c>
      <c r="H65" s="5" t="s">
        <v>313</v>
      </c>
      <c r="I65" s="81">
        <v>43539</v>
      </c>
    </row>
    <row r="66" spans="1:9" x14ac:dyDescent="0.3">
      <c r="A66" s="4">
        <v>177</v>
      </c>
      <c r="B66" s="4" t="s">
        <v>264</v>
      </c>
      <c r="C66" s="5" t="s">
        <v>383</v>
      </c>
      <c r="D66" s="4" t="s">
        <v>17</v>
      </c>
      <c r="E66" s="4" t="s">
        <v>126</v>
      </c>
      <c r="F66" s="82">
        <v>6000</v>
      </c>
      <c r="G66" s="4" t="s">
        <v>127</v>
      </c>
      <c r="H66" s="5" t="s">
        <v>314</v>
      </c>
      <c r="I66" s="81">
        <v>43343</v>
      </c>
    </row>
    <row r="67" spans="1:9" x14ac:dyDescent="0.3">
      <c r="A67" s="4">
        <v>177</v>
      </c>
      <c r="B67" s="4" t="s">
        <v>269</v>
      </c>
      <c r="C67" s="5" t="s">
        <v>383</v>
      </c>
      <c r="D67" s="4" t="s">
        <v>11</v>
      </c>
      <c r="E67" s="4" t="s">
        <v>128</v>
      </c>
      <c r="F67" s="82">
        <v>7500</v>
      </c>
      <c r="G67" s="4" t="s">
        <v>129</v>
      </c>
      <c r="H67" s="5" t="s">
        <v>314</v>
      </c>
      <c r="I67" s="81">
        <v>43465</v>
      </c>
    </row>
    <row r="68" spans="1:9" x14ac:dyDescent="0.3">
      <c r="A68" s="4">
        <v>119</v>
      </c>
      <c r="B68" s="4" t="s">
        <v>267</v>
      </c>
      <c r="C68" s="5" t="s">
        <v>384</v>
      </c>
      <c r="D68" s="4" t="s">
        <v>23</v>
      </c>
      <c r="E68" s="4" t="s">
        <v>57</v>
      </c>
      <c r="F68" s="82">
        <v>5000</v>
      </c>
      <c r="G68" s="4" t="s">
        <v>130</v>
      </c>
      <c r="H68" s="5" t="s">
        <v>290</v>
      </c>
      <c r="I68" s="81">
        <v>43308</v>
      </c>
    </row>
    <row r="69" spans="1:9" x14ac:dyDescent="0.3">
      <c r="A69" s="4">
        <v>119</v>
      </c>
      <c r="B69" s="4" t="s">
        <v>277</v>
      </c>
      <c r="C69" s="5" t="s">
        <v>384</v>
      </c>
      <c r="D69" s="4" t="s">
        <v>23</v>
      </c>
      <c r="E69" s="4" t="s">
        <v>57</v>
      </c>
      <c r="F69" s="82">
        <v>5000</v>
      </c>
      <c r="G69" s="4" t="s">
        <v>131</v>
      </c>
      <c r="H69" s="5" t="s">
        <v>290</v>
      </c>
      <c r="I69" s="81">
        <v>43338</v>
      </c>
    </row>
    <row r="70" spans="1:9" x14ac:dyDescent="0.3">
      <c r="A70" s="4">
        <v>119</v>
      </c>
      <c r="B70" s="4" t="s">
        <v>277</v>
      </c>
      <c r="C70" s="5" t="s">
        <v>384</v>
      </c>
      <c r="D70" s="4" t="s">
        <v>23</v>
      </c>
      <c r="E70" s="4" t="s">
        <v>57</v>
      </c>
      <c r="F70" s="82">
        <v>3000</v>
      </c>
      <c r="G70" s="4" t="s">
        <v>132</v>
      </c>
      <c r="H70" s="5" t="s">
        <v>290</v>
      </c>
      <c r="I70" s="81">
        <v>43400</v>
      </c>
    </row>
    <row r="71" spans="1:9" x14ac:dyDescent="0.3">
      <c r="A71" s="4">
        <v>109</v>
      </c>
      <c r="B71" s="4" t="s">
        <v>264</v>
      </c>
      <c r="C71" s="5" t="s">
        <v>385</v>
      </c>
      <c r="D71" s="4" t="s">
        <v>11</v>
      </c>
      <c r="E71" s="4" t="s">
        <v>94</v>
      </c>
      <c r="F71" s="82">
        <v>11500</v>
      </c>
      <c r="G71" s="4" t="s">
        <v>95</v>
      </c>
      <c r="H71" s="5" t="s">
        <v>306</v>
      </c>
      <c r="I71" s="81">
        <v>43585</v>
      </c>
    </row>
    <row r="72" spans="1:9" x14ac:dyDescent="0.3">
      <c r="A72" s="4">
        <v>173</v>
      </c>
      <c r="B72" s="4" t="s">
        <v>278</v>
      </c>
      <c r="C72" s="5" t="s">
        <v>386</v>
      </c>
      <c r="D72" s="4" t="s">
        <v>17</v>
      </c>
      <c r="E72" s="4" t="s">
        <v>30</v>
      </c>
      <c r="F72" s="82">
        <v>11000</v>
      </c>
      <c r="G72" s="4" t="s">
        <v>133</v>
      </c>
      <c r="H72" s="5" t="s">
        <v>284</v>
      </c>
      <c r="I72" s="81">
        <v>43585</v>
      </c>
    </row>
    <row r="73" spans="1:9" x14ac:dyDescent="0.3">
      <c r="A73" s="4">
        <v>160</v>
      </c>
      <c r="B73" s="4" t="s">
        <v>264</v>
      </c>
      <c r="C73" s="5" t="s">
        <v>387</v>
      </c>
      <c r="D73" s="4" t="s">
        <v>17</v>
      </c>
      <c r="E73" s="4" t="s">
        <v>134</v>
      </c>
      <c r="F73" s="82">
        <v>5500</v>
      </c>
      <c r="G73" s="4" t="s">
        <v>135</v>
      </c>
      <c r="H73" s="5" t="s">
        <v>315</v>
      </c>
      <c r="I73" s="81">
        <v>43646</v>
      </c>
    </row>
    <row r="74" spans="1:9" x14ac:dyDescent="0.3">
      <c r="A74" s="4">
        <v>154</v>
      </c>
      <c r="B74" s="4" t="s">
        <v>270</v>
      </c>
      <c r="C74" s="5" t="s">
        <v>388</v>
      </c>
      <c r="D74" s="4" t="s">
        <v>23</v>
      </c>
      <c r="E74" s="4" t="s">
        <v>80</v>
      </c>
      <c r="F74" s="82">
        <v>5000</v>
      </c>
      <c r="G74" s="4" t="s">
        <v>136</v>
      </c>
      <c r="H74" s="5" t="s">
        <v>316</v>
      </c>
      <c r="I74" s="81">
        <v>43585</v>
      </c>
    </row>
    <row r="75" spans="1:9" x14ac:dyDescent="0.3">
      <c r="A75" s="4">
        <v>154</v>
      </c>
      <c r="B75" s="4" t="s">
        <v>277</v>
      </c>
      <c r="C75" s="5" t="s">
        <v>388</v>
      </c>
      <c r="D75" s="4" t="s">
        <v>23</v>
      </c>
      <c r="E75" s="4" t="s">
        <v>80</v>
      </c>
      <c r="F75" s="82">
        <v>5000</v>
      </c>
      <c r="G75" s="4" t="s">
        <v>137</v>
      </c>
      <c r="H75" s="5" t="s">
        <v>316</v>
      </c>
      <c r="I75" s="81">
        <v>43615</v>
      </c>
    </row>
    <row r="76" spans="1:9" x14ac:dyDescent="0.3">
      <c r="A76" s="4">
        <v>154</v>
      </c>
      <c r="B76" s="4" t="s">
        <v>277</v>
      </c>
      <c r="C76" s="5" t="s">
        <v>388</v>
      </c>
      <c r="D76" s="4" t="s">
        <v>23</v>
      </c>
      <c r="E76" s="4" t="s">
        <v>80</v>
      </c>
      <c r="F76" s="82">
        <v>5000</v>
      </c>
      <c r="G76" s="4" t="s">
        <v>138</v>
      </c>
      <c r="H76" s="5" t="s">
        <v>316</v>
      </c>
      <c r="I76" s="81">
        <v>43646</v>
      </c>
    </row>
    <row r="77" spans="1:9" x14ac:dyDescent="0.3">
      <c r="A77" s="4">
        <v>148</v>
      </c>
      <c r="B77" s="4" t="s">
        <v>272</v>
      </c>
      <c r="C77" s="5" t="s">
        <v>389</v>
      </c>
      <c r="D77" s="4" t="s">
        <v>282</v>
      </c>
      <c r="E77" s="4" t="s">
        <v>50</v>
      </c>
      <c r="F77" s="82">
        <v>9950</v>
      </c>
      <c r="G77" s="4" t="s">
        <v>139</v>
      </c>
      <c r="H77" s="5" t="s">
        <v>293</v>
      </c>
      <c r="I77" s="81">
        <v>43646</v>
      </c>
    </row>
    <row r="78" spans="1:9" x14ac:dyDescent="0.3">
      <c r="A78" s="4">
        <v>166</v>
      </c>
      <c r="B78" s="4" t="s">
        <v>262</v>
      </c>
      <c r="C78" s="5" t="s">
        <v>390</v>
      </c>
      <c r="D78" s="4" t="s">
        <v>7</v>
      </c>
      <c r="E78" s="4" t="s">
        <v>140</v>
      </c>
      <c r="F78" s="82">
        <v>15000</v>
      </c>
      <c r="G78" s="4" t="s">
        <v>141</v>
      </c>
      <c r="H78" s="5" t="s">
        <v>317</v>
      </c>
      <c r="I78" s="81">
        <v>43799</v>
      </c>
    </row>
    <row r="79" spans="1:9" x14ac:dyDescent="0.3">
      <c r="A79" s="4">
        <v>161</v>
      </c>
      <c r="B79" s="4" t="s">
        <v>268</v>
      </c>
      <c r="C79" s="5" t="s">
        <v>391</v>
      </c>
      <c r="D79" s="4" t="s">
        <v>7</v>
      </c>
      <c r="E79" s="4" t="s">
        <v>142</v>
      </c>
      <c r="F79" s="82">
        <v>10700</v>
      </c>
      <c r="G79" s="4" t="s">
        <v>143</v>
      </c>
      <c r="H79" s="5" t="s">
        <v>318</v>
      </c>
      <c r="I79" s="81">
        <v>43292</v>
      </c>
    </row>
    <row r="80" spans="1:9" x14ac:dyDescent="0.3">
      <c r="A80" s="4">
        <v>161</v>
      </c>
      <c r="B80" s="4" t="s">
        <v>271</v>
      </c>
      <c r="C80" s="5" t="s">
        <v>391</v>
      </c>
      <c r="D80" s="4" t="s">
        <v>11</v>
      </c>
      <c r="E80" s="4" t="s">
        <v>144</v>
      </c>
      <c r="F80" s="82">
        <v>7835</v>
      </c>
      <c r="G80" s="4" t="s">
        <v>145</v>
      </c>
      <c r="H80" s="5" t="s">
        <v>318</v>
      </c>
      <c r="I80" s="81">
        <v>43322</v>
      </c>
    </row>
    <row r="81" spans="1:9" x14ac:dyDescent="0.3">
      <c r="A81" s="4">
        <v>161</v>
      </c>
      <c r="B81" s="4" t="s">
        <v>271</v>
      </c>
      <c r="C81" s="5" t="s">
        <v>391</v>
      </c>
      <c r="D81" s="4" t="s">
        <v>7</v>
      </c>
      <c r="E81" s="4" t="s">
        <v>142</v>
      </c>
      <c r="F81" s="82">
        <v>6000</v>
      </c>
      <c r="G81" s="4" t="s">
        <v>146</v>
      </c>
      <c r="H81" s="5" t="s">
        <v>318</v>
      </c>
      <c r="I81" s="81">
        <v>43391</v>
      </c>
    </row>
    <row r="82" spans="1:9" x14ac:dyDescent="0.3">
      <c r="A82" s="4">
        <v>186</v>
      </c>
      <c r="B82" s="4" t="s">
        <v>266</v>
      </c>
      <c r="C82" s="5" t="s">
        <v>392</v>
      </c>
      <c r="D82" s="4" t="s">
        <v>282</v>
      </c>
      <c r="E82" s="4" t="s">
        <v>147</v>
      </c>
      <c r="F82" s="82">
        <v>3000</v>
      </c>
      <c r="G82" s="4" t="s">
        <v>148</v>
      </c>
      <c r="H82" s="5" t="s">
        <v>319</v>
      </c>
      <c r="I82" s="81">
        <v>43403</v>
      </c>
    </row>
    <row r="83" spans="1:9" x14ac:dyDescent="0.3">
      <c r="A83" s="4">
        <v>186</v>
      </c>
      <c r="B83" s="4" t="s">
        <v>280</v>
      </c>
      <c r="C83" s="5" t="s">
        <v>392</v>
      </c>
      <c r="D83" s="4" t="s">
        <v>71</v>
      </c>
      <c r="E83" s="4" t="s">
        <v>149</v>
      </c>
      <c r="F83" s="82">
        <v>5000</v>
      </c>
      <c r="G83" s="4" t="s">
        <v>150</v>
      </c>
      <c r="H83" s="5" t="s">
        <v>319</v>
      </c>
      <c r="I83" s="81">
        <v>43429</v>
      </c>
    </row>
    <row r="84" spans="1:9" x14ac:dyDescent="0.3">
      <c r="A84" s="4">
        <v>186</v>
      </c>
      <c r="B84" s="4" t="s">
        <v>271</v>
      </c>
      <c r="C84" s="5" t="s">
        <v>392</v>
      </c>
      <c r="D84" s="4" t="s">
        <v>283</v>
      </c>
      <c r="E84" s="4" t="s">
        <v>151</v>
      </c>
      <c r="F84" s="82">
        <v>5000</v>
      </c>
      <c r="G84" s="4" t="s">
        <v>152</v>
      </c>
      <c r="H84" s="5" t="s">
        <v>319</v>
      </c>
      <c r="I84" s="81">
        <v>43464</v>
      </c>
    </row>
    <row r="85" spans="1:9" x14ac:dyDescent="0.3">
      <c r="A85" s="4">
        <v>127</v>
      </c>
      <c r="B85" s="4" t="s">
        <v>269</v>
      </c>
      <c r="C85" s="5" t="s">
        <v>393</v>
      </c>
      <c r="D85" s="4" t="s">
        <v>71</v>
      </c>
      <c r="E85" s="4" t="s">
        <v>153</v>
      </c>
      <c r="F85" s="82">
        <v>6500</v>
      </c>
      <c r="G85" s="4" t="s">
        <v>154</v>
      </c>
      <c r="H85" s="5" t="s">
        <v>304</v>
      </c>
      <c r="I85" s="81">
        <v>43452</v>
      </c>
    </row>
    <row r="86" spans="1:9" x14ac:dyDescent="0.3">
      <c r="A86" s="4">
        <v>127</v>
      </c>
      <c r="B86" s="4" t="s">
        <v>273</v>
      </c>
      <c r="C86" s="5" t="s">
        <v>393</v>
      </c>
      <c r="D86" s="4" t="s">
        <v>71</v>
      </c>
      <c r="E86" s="4" t="s">
        <v>153</v>
      </c>
      <c r="F86" s="82">
        <v>6500</v>
      </c>
      <c r="G86" s="4" t="s">
        <v>155</v>
      </c>
      <c r="H86" s="5" t="s">
        <v>304</v>
      </c>
      <c r="I86" s="81">
        <v>43462</v>
      </c>
    </row>
    <row r="87" spans="1:9" x14ac:dyDescent="0.3">
      <c r="A87" s="4">
        <v>158</v>
      </c>
      <c r="B87" s="4" t="s">
        <v>267</v>
      </c>
      <c r="C87" s="5" t="s">
        <v>394</v>
      </c>
      <c r="D87" s="4" t="s">
        <v>7</v>
      </c>
      <c r="E87" s="4" t="s">
        <v>156</v>
      </c>
      <c r="F87" s="82">
        <v>13000</v>
      </c>
      <c r="G87" s="4" t="s">
        <v>157</v>
      </c>
      <c r="H87" s="5" t="s">
        <v>296</v>
      </c>
      <c r="I87" s="81">
        <v>43521</v>
      </c>
    </row>
    <row r="88" spans="1:9" x14ac:dyDescent="0.3">
      <c r="A88" s="4">
        <v>60</v>
      </c>
      <c r="B88" s="4" t="s">
        <v>276</v>
      </c>
      <c r="C88" s="5" t="s">
        <v>395</v>
      </c>
      <c r="D88" s="4" t="s">
        <v>282</v>
      </c>
      <c r="E88" s="4" t="s">
        <v>50</v>
      </c>
      <c r="F88" s="82">
        <v>9950</v>
      </c>
      <c r="G88" s="4" t="s">
        <v>158</v>
      </c>
      <c r="H88" s="5" t="s">
        <v>293</v>
      </c>
      <c r="I88" s="81">
        <v>43676</v>
      </c>
    </row>
    <row r="89" spans="1:9" x14ac:dyDescent="0.3">
      <c r="A89" s="4">
        <v>128</v>
      </c>
      <c r="B89" s="4" t="s">
        <v>269</v>
      </c>
      <c r="C89" s="5" t="s">
        <v>396</v>
      </c>
      <c r="D89" s="4" t="s">
        <v>283</v>
      </c>
      <c r="E89" s="4" t="s">
        <v>35</v>
      </c>
      <c r="F89" s="82">
        <v>12750</v>
      </c>
      <c r="G89" s="4" t="s">
        <v>36</v>
      </c>
      <c r="H89" s="5" t="s">
        <v>290</v>
      </c>
      <c r="I89" s="81">
        <v>43404</v>
      </c>
    </row>
    <row r="90" spans="1:9" x14ac:dyDescent="0.3">
      <c r="A90" s="4">
        <v>118</v>
      </c>
      <c r="B90" s="4" t="s">
        <v>276</v>
      </c>
      <c r="C90" s="5" t="s">
        <v>397</v>
      </c>
      <c r="D90" s="4" t="s">
        <v>17</v>
      </c>
      <c r="E90" s="4" t="s">
        <v>159</v>
      </c>
      <c r="F90" s="82">
        <v>6000</v>
      </c>
      <c r="G90" s="4" t="s">
        <v>160</v>
      </c>
      <c r="H90" s="5" t="s">
        <v>320</v>
      </c>
      <c r="I90" s="81">
        <v>43434</v>
      </c>
    </row>
    <row r="91" spans="1:9" x14ac:dyDescent="0.3">
      <c r="A91" s="4">
        <v>118</v>
      </c>
      <c r="B91" s="4" t="s">
        <v>263</v>
      </c>
      <c r="C91" s="5" t="s">
        <v>397</v>
      </c>
      <c r="D91" s="4" t="s">
        <v>23</v>
      </c>
      <c r="E91" s="4" t="s">
        <v>161</v>
      </c>
      <c r="F91" s="82">
        <v>5000</v>
      </c>
      <c r="G91" s="4" t="s">
        <v>162</v>
      </c>
      <c r="H91" s="5" t="s">
        <v>321</v>
      </c>
      <c r="I91" s="81">
        <v>43510</v>
      </c>
    </row>
    <row r="92" spans="1:9" x14ac:dyDescent="0.3">
      <c r="A92" s="4">
        <v>11</v>
      </c>
      <c r="B92" s="4" t="s">
        <v>260</v>
      </c>
      <c r="C92" s="5" t="s">
        <v>398</v>
      </c>
      <c r="D92" s="4" t="s">
        <v>47</v>
      </c>
      <c r="E92" s="4" t="s">
        <v>163</v>
      </c>
      <c r="F92" s="82">
        <v>22500</v>
      </c>
      <c r="G92" s="4" t="s">
        <v>164</v>
      </c>
      <c r="H92" s="5" t="s">
        <v>322</v>
      </c>
      <c r="I92" s="81">
        <v>43464</v>
      </c>
    </row>
    <row r="93" spans="1:9" x14ac:dyDescent="0.3">
      <c r="A93" s="4">
        <v>94</v>
      </c>
      <c r="B93" s="4" t="s">
        <v>272</v>
      </c>
      <c r="C93" s="5" t="s">
        <v>399</v>
      </c>
      <c r="D93" s="4" t="s">
        <v>283</v>
      </c>
      <c r="E93" s="4" t="s">
        <v>165</v>
      </c>
      <c r="F93" s="82">
        <v>11000</v>
      </c>
      <c r="G93" s="4" t="s">
        <v>166</v>
      </c>
      <c r="H93" s="5" t="s">
        <v>323</v>
      </c>
      <c r="I93" s="81">
        <v>43464</v>
      </c>
    </row>
    <row r="94" spans="1:9" x14ac:dyDescent="0.3">
      <c r="A94" s="4">
        <v>125</v>
      </c>
      <c r="B94" s="4" t="s">
        <v>269</v>
      </c>
      <c r="C94" s="5" t="s">
        <v>400</v>
      </c>
      <c r="D94" s="4" t="s">
        <v>64</v>
      </c>
      <c r="E94" s="4" t="s">
        <v>167</v>
      </c>
      <c r="F94" s="82">
        <v>5000</v>
      </c>
      <c r="G94" s="4" t="s">
        <v>168</v>
      </c>
      <c r="H94" s="5" t="s">
        <v>324</v>
      </c>
      <c r="I94" s="81">
        <v>43373</v>
      </c>
    </row>
    <row r="95" spans="1:9" x14ac:dyDescent="0.3">
      <c r="A95" s="4">
        <v>125</v>
      </c>
      <c r="B95" s="4" t="s">
        <v>272</v>
      </c>
      <c r="C95" s="5" t="s">
        <v>400</v>
      </c>
      <c r="D95" s="4" t="s">
        <v>71</v>
      </c>
      <c r="E95" s="4" t="s">
        <v>169</v>
      </c>
      <c r="F95" s="82">
        <v>10000</v>
      </c>
      <c r="G95" s="4" t="s">
        <v>170</v>
      </c>
      <c r="H95" s="5" t="s">
        <v>324</v>
      </c>
      <c r="I95" s="81">
        <v>43475</v>
      </c>
    </row>
    <row r="96" spans="1:9" x14ac:dyDescent="0.3">
      <c r="A96" s="4">
        <v>124</v>
      </c>
      <c r="B96" s="4" t="s">
        <v>277</v>
      </c>
      <c r="C96" s="5" t="s">
        <v>401</v>
      </c>
      <c r="D96" s="4" t="s">
        <v>282</v>
      </c>
      <c r="E96" s="4" t="s">
        <v>50</v>
      </c>
      <c r="F96" s="82">
        <v>9950</v>
      </c>
      <c r="G96" s="4" t="s">
        <v>171</v>
      </c>
      <c r="H96" s="5" t="s">
        <v>293</v>
      </c>
      <c r="I96" s="81">
        <v>43616</v>
      </c>
    </row>
    <row r="97" spans="1:9" x14ac:dyDescent="0.3">
      <c r="A97" s="4">
        <v>73</v>
      </c>
      <c r="B97" s="4" t="s">
        <v>277</v>
      </c>
      <c r="C97" s="5" t="s">
        <v>402</v>
      </c>
      <c r="D97" s="4" t="s">
        <v>281</v>
      </c>
      <c r="E97" s="4" t="s">
        <v>172</v>
      </c>
      <c r="F97" s="82">
        <v>20000</v>
      </c>
      <c r="G97" s="4" t="s">
        <v>173</v>
      </c>
      <c r="H97" s="5" t="s">
        <v>302</v>
      </c>
      <c r="I97" s="81">
        <v>43470</v>
      </c>
    </row>
    <row r="98" spans="1:9" x14ac:dyDescent="0.3">
      <c r="A98" s="4">
        <v>68</v>
      </c>
      <c r="B98" s="4" t="s">
        <v>263</v>
      </c>
      <c r="C98" s="5" t="s">
        <v>403</v>
      </c>
      <c r="D98" s="4" t="s">
        <v>281</v>
      </c>
      <c r="E98" s="4" t="s">
        <v>172</v>
      </c>
      <c r="F98" s="82">
        <v>15500</v>
      </c>
      <c r="G98" s="4" t="s">
        <v>174</v>
      </c>
      <c r="H98" s="5" t="s">
        <v>325</v>
      </c>
      <c r="I98" s="81">
        <v>43459</v>
      </c>
    </row>
    <row r="99" spans="1:9" x14ac:dyDescent="0.3">
      <c r="A99" s="4">
        <v>68</v>
      </c>
      <c r="B99" s="4" t="s">
        <v>260</v>
      </c>
      <c r="C99" s="5" t="s">
        <v>403</v>
      </c>
      <c r="D99" s="4" t="s">
        <v>281</v>
      </c>
      <c r="E99" s="4" t="s">
        <v>172</v>
      </c>
      <c r="F99" s="82">
        <v>15500</v>
      </c>
      <c r="G99" s="4" t="s">
        <v>175</v>
      </c>
      <c r="H99" s="5" t="s">
        <v>325</v>
      </c>
      <c r="I99" s="81">
        <v>43549</v>
      </c>
    </row>
    <row r="100" spans="1:9" x14ac:dyDescent="0.3">
      <c r="A100" s="4">
        <v>68</v>
      </c>
      <c r="B100" s="4" t="s">
        <v>260</v>
      </c>
      <c r="C100" s="5" t="s">
        <v>403</v>
      </c>
      <c r="D100" s="4" t="s">
        <v>281</v>
      </c>
      <c r="E100" s="4" t="s">
        <v>172</v>
      </c>
      <c r="F100" s="82">
        <v>15500</v>
      </c>
      <c r="G100" s="4" t="s">
        <v>176</v>
      </c>
      <c r="H100" s="5" t="s">
        <v>325</v>
      </c>
      <c r="I100" s="81">
        <v>43610</v>
      </c>
    </row>
    <row r="101" spans="1:9" x14ac:dyDescent="0.3">
      <c r="A101" s="4">
        <v>65</v>
      </c>
      <c r="B101" s="4" t="s">
        <v>278</v>
      </c>
      <c r="C101" s="5" t="s">
        <v>404</v>
      </c>
      <c r="D101" s="4" t="s">
        <v>282</v>
      </c>
      <c r="E101" s="4" t="s">
        <v>177</v>
      </c>
      <c r="F101" s="82">
        <v>19000</v>
      </c>
      <c r="G101" s="4" t="s">
        <v>178</v>
      </c>
      <c r="H101" s="5" t="s">
        <v>325</v>
      </c>
      <c r="I101" s="81">
        <v>43554</v>
      </c>
    </row>
    <row r="102" spans="1:9" x14ac:dyDescent="0.3">
      <c r="A102" s="4">
        <v>117</v>
      </c>
      <c r="B102" s="4" t="s">
        <v>268</v>
      </c>
      <c r="C102" s="5" t="s">
        <v>405</v>
      </c>
      <c r="D102" s="4" t="s">
        <v>71</v>
      </c>
      <c r="E102" s="4" t="s">
        <v>72</v>
      </c>
      <c r="F102" s="82">
        <v>12000</v>
      </c>
      <c r="G102" s="4" t="s">
        <v>179</v>
      </c>
      <c r="H102" s="5" t="s">
        <v>300</v>
      </c>
      <c r="I102" s="81">
        <v>43464</v>
      </c>
    </row>
    <row r="103" spans="1:9" x14ac:dyDescent="0.3">
      <c r="A103" s="4">
        <v>52</v>
      </c>
      <c r="B103" s="4" t="s">
        <v>271</v>
      </c>
      <c r="C103" s="5" t="s">
        <v>406</v>
      </c>
      <c r="D103" s="4" t="s">
        <v>283</v>
      </c>
      <c r="E103" s="4" t="s">
        <v>67</v>
      </c>
      <c r="F103" s="82">
        <v>12000</v>
      </c>
      <c r="G103" s="4" t="s">
        <v>180</v>
      </c>
      <c r="H103" s="5" t="s">
        <v>300</v>
      </c>
      <c r="I103" s="81">
        <v>43524</v>
      </c>
    </row>
    <row r="104" spans="1:9" x14ac:dyDescent="0.3">
      <c r="A104" s="4">
        <v>147</v>
      </c>
      <c r="B104" s="4" t="s">
        <v>276</v>
      </c>
      <c r="C104" s="5" t="s">
        <v>407</v>
      </c>
      <c r="D104" s="4" t="s">
        <v>17</v>
      </c>
      <c r="E104" s="4" t="s">
        <v>181</v>
      </c>
      <c r="F104" s="82">
        <v>10000</v>
      </c>
      <c r="G104" s="4" t="s">
        <v>182</v>
      </c>
      <c r="H104" s="5" t="s">
        <v>326</v>
      </c>
      <c r="I104" s="81">
        <v>43373</v>
      </c>
    </row>
    <row r="105" spans="1:9" x14ac:dyDescent="0.3">
      <c r="A105" s="4">
        <v>147</v>
      </c>
      <c r="B105" s="4" t="s">
        <v>275</v>
      </c>
      <c r="C105" s="5" t="s">
        <v>407</v>
      </c>
      <c r="D105" s="4" t="s">
        <v>11</v>
      </c>
      <c r="E105" s="4" t="s">
        <v>183</v>
      </c>
      <c r="F105" s="82">
        <v>1840</v>
      </c>
      <c r="G105" s="4" t="s">
        <v>184</v>
      </c>
      <c r="H105" s="5" t="s">
        <v>326</v>
      </c>
      <c r="I105" s="81">
        <v>43404</v>
      </c>
    </row>
    <row r="106" spans="1:9" x14ac:dyDescent="0.3">
      <c r="A106" s="4">
        <v>56</v>
      </c>
      <c r="B106" s="4" t="s">
        <v>263</v>
      </c>
      <c r="C106" s="5" t="s">
        <v>408</v>
      </c>
      <c r="D106" s="4" t="s">
        <v>185</v>
      </c>
      <c r="E106" s="4" t="s">
        <v>186</v>
      </c>
      <c r="F106" s="82">
        <v>11700</v>
      </c>
      <c r="G106" s="4" t="s">
        <v>187</v>
      </c>
      <c r="H106" s="5" t="s">
        <v>327</v>
      </c>
      <c r="I106" s="81">
        <v>43555</v>
      </c>
    </row>
    <row r="107" spans="1:9" x14ac:dyDescent="0.3">
      <c r="A107" s="4">
        <v>88</v>
      </c>
      <c r="B107" s="4" t="s">
        <v>261</v>
      </c>
      <c r="C107" s="5" t="s">
        <v>409</v>
      </c>
      <c r="D107" s="4" t="s">
        <v>7</v>
      </c>
      <c r="E107" s="4" t="s">
        <v>53</v>
      </c>
      <c r="F107" s="82">
        <v>5100</v>
      </c>
      <c r="G107" s="4" t="s">
        <v>188</v>
      </c>
      <c r="H107" s="5" t="s">
        <v>293</v>
      </c>
      <c r="I107" s="81">
        <v>43487</v>
      </c>
    </row>
    <row r="108" spans="1:9" x14ac:dyDescent="0.3">
      <c r="A108" s="4">
        <v>88</v>
      </c>
      <c r="B108" s="4" t="s">
        <v>260</v>
      </c>
      <c r="C108" s="5" t="s">
        <v>409</v>
      </c>
      <c r="D108" s="4" t="s">
        <v>7</v>
      </c>
      <c r="E108" s="4" t="s">
        <v>53</v>
      </c>
      <c r="F108" s="82">
        <v>5100</v>
      </c>
      <c r="G108" s="4" t="s">
        <v>189</v>
      </c>
      <c r="H108" s="5" t="s">
        <v>293</v>
      </c>
      <c r="I108" s="81">
        <v>43516</v>
      </c>
    </row>
    <row r="109" spans="1:9" x14ac:dyDescent="0.3">
      <c r="A109" s="4">
        <v>50</v>
      </c>
      <c r="B109" s="4" t="s">
        <v>278</v>
      </c>
      <c r="C109" s="5" t="s">
        <v>410</v>
      </c>
      <c r="D109" s="4" t="s">
        <v>282</v>
      </c>
      <c r="E109" s="4" t="s">
        <v>43</v>
      </c>
      <c r="F109" s="82">
        <v>12500</v>
      </c>
      <c r="G109" s="4" t="s">
        <v>190</v>
      </c>
      <c r="H109" s="5" t="s">
        <v>296</v>
      </c>
      <c r="I109" s="81">
        <v>43554</v>
      </c>
    </row>
    <row r="110" spans="1:9" x14ac:dyDescent="0.3">
      <c r="A110" s="4">
        <v>63</v>
      </c>
      <c r="B110" s="4" t="s">
        <v>272</v>
      </c>
      <c r="C110" s="5" t="s">
        <v>411</v>
      </c>
      <c r="D110" s="4" t="s">
        <v>283</v>
      </c>
      <c r="E110" s="4" t="s">
        <v>191</v>
      </c>
      <c r="F110" s="82">
        <v>13000</v>
      </c>
      <c r="G110" s="4" t="s">
        <v>192</v>
      </c>
      <c r="H110" s="5" t="s">
        <v>293</v>
      </c>
      <c r="I110" s="81">
        <v>43465</v>
      </c>
    </row>
    <row r="111" spans="1:9" x14ac:dyDescent="0.3">
      <c r="A111" s="4">
        <v>48</v>
      </c>
      <c r="B111" s="4" t="s">
        <v>264</v>
      </c>
      <c r="C111" s="5" t="s">
        <v>412</v>
      </c>
      <c r="D111" s="4" t="s">
        <v>11</v>
      </c>
      <c r="E111" s="4" t="s">
        <v>193</v>
      </c>
      <c r="F111" s="82">
        <v>9500</v>
      </c>
      <c r="G111" s="4" t="s">
        <v>194</v>
      </c>
      <c r="H111" s="5" t="s">
        <v>328</v>
      </c>
      <c r="I111" s="81">
        <v>43438</v>
      </c>
    </row>
    <row r="112" spans="1:9" x14ac:dyDescent="0.3">
      <c r="A112" s="4">
        <v>126</v>
      </c>
      <c r="B112" s="4" t="s">
        <v>261</v>
      </c>
      <c r="C112" s="5" t="s">
        <v>413</v>
      </c>
      <c r="D112" s="4" t="s">
        <v>281</v>
      </c>
      <c r="E112" s="4" t="s">
        <v>195</v>
      </c>
      <c r="F112" s="82">
        <v>13135</v>
      </c>
      <c r="G112" s="4" t="s">
        <v>196</v>
      </c>
      <c r="H112" s="5" t="s">
        <v>329</v>
      </c>
      <c r="I112" s="81">
        <v>43281</v>
      </c>
    </row>
    <row r="113" spans="1:9" x14ac:dyDescent="0.3">
      <c r="A113" s="4">
        <v>167</v>
      </c>
      <c r="B113" s="4" t="s">
        <v>270</v>
      </c>
      <c r="C113" s="5" t="s">
        <v>414</v>
      </c>
      <c r="D113" s="4" t="s">
        <v>20</v>
      </c>
      <c r="E113" s="4" t="s">
        <v>197</v>
      </c>
      <c r="F113" s="82">
        <v>5000</v>
      </c>
      <c r="G113" s="4" t="s">
        <v>198</v>
      </c>
      <c r="H113" s="5" t="s">
        <v>288</v>
      </c>
      <c r="I113" s="81">
        <v>43449</v>
      </c>
    </row>
    <row r="114" spans="1:9" x14ac:dyDescent="0.3">
      <c r="A114" s="4">
        <v>92</v>
      </c>
      <c r="B114" s="4" t="s">
        <v>264</v>
      </c>
      <c r="C114" s="5" t="s">
        <v>415</v>
      </c>
      <c r="D114" s="4" t="s">
        <v>11</v>
      </c>
      <c r="E114" s="4" t="s">
        <v>199</v>
      </c>
      <c r="F114" s="82">
        <v>13000</v>
      </c>
      <c r="G114" s="4" t="s">
        <v>200</v>
      </c>
      <c r="H114" s="5" t="s">
        <v>295</v>
      </c>
      <c r="I114" s="81">
        <v>43460</v>
      </c>
    </row>
    <row r="115" spans="1:9" x14ac:dyDescent="0.3">
      <c r="A115" s="4">
        <v>47</v>
      </c>
      <c r="B115" s="4" t="s">
        <v>276</v>
      </c>
      <c r="C115" s="5" t="s">
        <v>416</v>
      </c>
      <c r="D115" s="4" t="s">
        <v>282</v>
      </c>
      <c r="E115" s="4" t="s">
        <v>201</v>
      </c>
      <c r="F115" s="82">
        <v>11000</v>
      </c>
      <c r="G115" s="4" t="s">
        <v>202</v>
      </c>
      <c r="H115" s="5" t="s">
        <v>325</v>
      </c>
      <c r="I115" s="81">
        <v>43301</v>
      </c>
    </row>
    <row r="116" spans="1:9" x14ac:dyDescent="0.3">
      <c r="A116" s="4">
        <v>91</v>
      </c>
      <c r="B116" s="4" t="s">
        <v>271</v>
      </c>
      <c r="C116" s="5" t="s">
        <v>417</v>
      </c>
      <c r="D116" s="4" t="s">
        <v>64</v>
      </c>
      <c r="E116" s="4" t="s">
        <v>203</v>
      </c>
      <c r="F116" s="82">
        <v>13500</v>
      </c>
      <c r="G116" s="4" t="s">
        <v>204</v>
      </c>
      <c r="H116" s="5" t="s">
        <v>330</v>
      </c>
      <c r="I116" s="81">
        <v>43459</v>
      </c>
    </row>
    <row r="117" spans="1:9" x14ac:dyDescent="0.3">
      <c r="A117" s="4">
        <v>77</v>
      </c>
      <c r="B117" s="4" t="s">
        <v>275</v>
      </c>
      <c r="C117" s="5" t="s">
        <v>418</v>
      </c>
      <c r="D117" s="4" t="s">
        <v>71</v>
      </c>
      <c r="E117" s="4" t="s">
        <v>72</v>
      </c>
      <c r="F117" s="82">
        <v>12000</v>
      </c>
      <c r="G117" s="4" t="s">
        <v>205</v>
      </c>
      <c r="H117" s="5" t="s">
        <v>300</v>
      </c>
      <c r="I117" s="81">
        <v>43524</v>
      </c>
    </row>
    <row r="118" spans="1:9" x14ac:dyDescent="0.3">
      <c r="A118" s="4">
        <v>20</v>
      </c>
      <c r="B118" s="4" t="s">
        <v>277</v>
      </c>
      <c r="C118" s="5" t="s">
        <v>419</v>
      </c>
      <c r="D118" s="4" t="s">
        <v>47</v>
      </c>
      <c r="E118" s="4" t="s">
        <v>206</v>
      </c>
      <c r="F118" s="82">
        <v>13000</v>
      </c>
      <c r="G118" s="4" t="s">
        <v>207</v>
      </c>
      <c r="H118" s="5" t="s">
        <v>314</v>
      </c>
      <c r="I118" s="81">
        <v>43197</v>
      </c>
    </row>
    <row r="119" spans="1:9" x14ac:dyDescent="0.3">
      <c r="A119" s="4">
        <v>180</v>
      </c>
      <c r="B119" s="4" t="s">
        <v>264</v>
      </c>
      <c r="C119" s="5" t="s">
        <v>420</v>
      </c>
      <c r="D119" s="4" t="s">
        <v>17</v>
      </c>
      <c r="E119" s="4" t="s">
        <v>30</v>
      </c>
      <c r="F119" s="82">
        <v>11000</v>
      </c>
      <c r="G119" s="4" t="s">
        <v>208</v>
      </c>
      <c r="H119" s="5" t="s">
        <v>284</v>
      </c>
      <c r="I119" s="81">
        <v>43615</v>
      </c>
    </row>
    <row r="120" spans="1:9" x14ac:dyDescent="0.3">
      <c r="A120" s="4">
        <v>35</v>
      </c>
      <c r="B120" s="4" t="s">
        <v>260</v>
      </c>
      <c r="C120" s="5" t="s">
        <v>421</v>
      </c>
      <c r="D120" s="4" t="s">
        <v>47</v>
      </c>
      <c r="E120" s="4" t="s">
        <v>206</v>
      </c>
      <c r="F120" s="82">
        <v>13000</v>
      </c>
      <c r="G120" s="4" t="s">
        <v>209</v>
      </c>
      <c r="H120" s="5" t="s">
        <v>314</v>
      </c>
      <c r="I120" s="81">
        <v>43197</v>
      </c>
    </row>
    <row r="121" spans="1:9" x14ac:dyDescent="0.3">
      <c r="A121" s="4">
        <v>45</v>
      </c>
      <c r="B121" s="4" t="s">
        <v>260</v>
      </c>
      <c r="C121" s="5" t="s">
        <v>422</v>
      </c>
      <c r="D121" s="4" t="s">
        <v>23</v>
      </c>
      <c r="E121" s="4" t="s">
        <v>41</v>
      </c>
      <c r="F121" s="82">
        <v>12750</v>
      </c>
      <c r="G121" s="4" t="s">
        <v>210</v>
      </c>
      <c r="H121" s="5" t="s">
        <v>295</v>
      </c>
      <c r="I121" s="81">
        <v>43383</v>
      </c>
    </row>
    <row r="122" spans="1:9" x14ac:dyDescent="0.3">
      <c r="A122" s="4">
        <v>136</v>
      </c>
      <c r="B122" s="4" t="s">
        <v>262</v>
      </c>
      <c r="C122" s="5" t="s">
        <v>423</v>
      </c>
      <c r="D122" s="4" t="s">
        <v>23</v>
      </c>
      <c r="E122" s="4" t="s">
        <v>80</v>
      </c>
      <c r="F122" s="82">
        <v>5000</v>
      </c>
      <c r="G122" s="4" t="s">
        <v>211</v>
      </c>
      <c r="H122" s="5" t="s">
        <v>316</v>
      </c>
      <c r="I122" s="81">
        <v>43676</v>
      </c>
    </row>
    <row r="123" spans="1:9" x14ac:dyDescent="0.3">
      <c r="A123" s="4">
        <v>136</v>
      </c>
      <c r="B123" s="4" t="s">
        <v>276</v>
      </c>
      <c r="C123" s="5" t="s">
        <v>423</v>
      </c>
      <c r="D123" s="4" t="s">
        <v>23</v>
      </c>
      <c r="E123" s="4" t="s">
        <v>80</v>
      </c>
      <c r="F123" s="82">
        <v>5000</v>
      </c>
      <c r="G123" s="4" t="s">
        <v>212</v>
      </c>
      <c r="H123" s="5" t="s">
        <v>316</v>
      </c>
      <c r="I123" s="81">
        <v>43707</v>
      </c>
    </row>
    <row r="124" spans="1:9" x14ac:dyDescent="0.3">
      <c r="A124" s="4">
        <v>55</v>
      </c>
      <c r="B124" s="4" t="s">
        <v>272</v>
      </c>
      <c r="C124" s="5" t="s">
        <v>424</v>
      </c>
      <c r="D124" s="4" t="s">
        <v>23</v>
      </c>
      <c r="E124" s="4" t="s">
        <v>213</v>
      </c>
      <c r="F124" s="82">
        <v>10000</v>
      </c>
      <c r="G124" s="4" t="s">
        <v>214</v>
      </c>
      <c r="H124" s="5" t="s">
        <v>331</v>
      </c>
      <c r="I124" s="81">
        <v>43524</v>
      </c>
    </row>
    <row r="125" spans="1:9" x14ac:dyDescent="0.3">
      <c r="A125" s="4">
        <v>287</v>
      </c>
      <c r="B125" s="4" t="s">
        <v>278</v>
      </c>
      <c r="C125" s="5" t="s">
        <v>425</v>
      </c>
      <c r="D125" s="4" t="s">
        <v>11</v>
      </c>
      <c r="E125" s="4" t="s">
        <v>15</v>
      </c>
      <c r="F125" s="82">
        <v>12000</v>
      </c>
      <c r="G125" s="4" t="s">
        <v>215</v>
      </c>
      <c r="H125" s="5" t="s">
        <v>288</v>
      </c>
      <c r="I125" s="81">
        <v>43495</v>
      </c>
    </row>
    <row r="126" spans="1:9" x14ac:dyDescent="0.3">
      <c r="A126" s="4">
        <v>290</v>
      </c>
      <c r="B126" s="4" t="s">
        <v>268</v>
      </c>
      <c r="C126" s="5" t="s">
        <v>426</v>
      </c>
      <c r="D126" s="4" t="s">
        <v>17</v>
      </c>
      <c r="E126" s="4" t="s">
        <v>216</v>
      </c>
      <c r="F126" s="82">
        <v>3500</v>
      </c>
      <c r="G126" s="4" t="s">
        <v>217</v>
      </c>
      <c r="H126" s="5" t="s">
        <v>332</v>
      </c>
      <c r="I126" s="81">
        <v>43190</v>
      </c>
    </row>
    <row r="127" spans="1:9" x14ac:dyDescent="0.3">
      <c r="A127" s="4">
        <v>290</v>
      </c>
      <c r="B127" s="4" t="s">
        <v>280</v>
      </c>
      <c r="C127" s="5" t="s">
        <v>426</v>
      </c>
      <c r="D127" s="4" t="s">
        <v>11</v>
      </c>
      <c r="E127" s="4" t="s">
        <v>218</v>
      </c>
      <c r="F127" s="82">
        <v>4000</v>
      </c>
      <c r="G127" s="4" t="s">
        <v>219</v>
      </c>
      <c r="H127" s="5" t="s">
        <v>332</v>
      </c>
      <c r="I127" s="81">
        <v>43220</v>
      </c>
    </row>
    <row r="128" spans="1:9" x14ac:dyDescent="0.3">
      <c r="A128" s="4">
        <v>292</v>
      </c>
      <c r="B128" s="4" t="s">
        <v>262</v>
      </c>
      <c r="C128" s="5" t="s">
        <v>427</v>
      </c>
      <c r="D128" s="4" t="s">
        <v>20</v>
      </c>
      <c r="E128" s="4" t="s">
        <v>220</v>
      </c>
      <c r="F128" s="82">
        <v>11500</v>
      </c>
      <c r="G128" s="4" t="s">
        <v>221</v>
      </c>
      <c r="H128" s="5" t="s">
        <v>303</v>
      </c>
      <c r="I128" s="81">
        <v>43555</v>
      </c>
    </row>
    <row r="129" spans="1:9" x14ac:dyDescent="0.3">
      <c r="A129" s="4">
        <v>232</v>
      </c>
      <c r="B129" s="4" t="s">
        <v>267</v>
      </c>
      <c r="C129" s="5" t="s">
        <v>428</v>
      </c>
      <c r="D129" s="4" t="s">
        <v>47</v>
      </c>
      <c r="E129" s="4" t="s">
        <v>222</v>
      </c>
      <c r="F129" s="82">
        <v>30000</v>
      </c>
      <c r="G129" s="4" t="s">
        <v>223</v>
      </c>
      <c r="H129" s="5" t="s">
        <v>333</v>
      </c>
      <c r="I129" s="81">
        <v>43434</v>
      </c>
    </row>
    <row r="130" spans="1:9" x14ac:dyDescent="0.3">
      <c r="A130" s="4">
        <v>232</v>
      </c>
      <c r="B130" s="4" t="s">
        <v>276</v>
      </c>
      <c r="C130" s="5" t="s">
        <v>428</v>
      </c>
      <c r="D130" s="4" t="s">
        <v>47</v>
      </c>
      <c r="E130" s="4" t="s">
        <v>222</v>
      </c>
      <c r="F130" s="82">
        <v>25000</v>
      </c>
      <c r="G130" s="4" t="s">
        <v>224</v>
      </c>
      <c r="H130" s="5" t="s">
        <v>333</v>
      </c>
      <c r="I130" s="81">
        <v>43464</v>
      </c>
    </row>
    <row r="131" spans="1:9" x14ac:dyDescent="0.3">
      <c r="A131" s="4">
        <v>241</v>
      </c>
      <c r="B131" s="4" t="s">
        <v>265</v>
      </c>
      <c r="C131" s="5" t="s">
        <v>429</v>
      </c>
      <c r="D131" s="4" t="s">
        <v>283</v>
      </c>
      <c r="E131" s="4" t="s">
        <v>225</v>
      </c>
      <c r="F131" s="82">
        <v>2116</v>
      </c>
      <c r="G131" s="4" t="s">
        <v>226</v>
      </c>
      <c r="H131" s="5" t="s">
        <v>334</v>
      </c>
      <c r="I131" s="81">
        <v>43373</v>
      </c>
    </row>
    <row r="132" spans="1:9" x14ac:dyDescent="0.3">
      <c r="A132" s="4">
        <v>241</v>
      </c>
      <c r="B132" s="4" t="s">
        <v>274</v>
      </c>
      <c r="C132" s="5" t="s">
        <v>429</v>
      </c>
      <c r="D132" s="4" t="s">
        <v>11</v>
      </c>
      <c r="E132" s="4" t="s">
        <v>193</v>
      </c>
      <c r="F132" s="82">
        <v>3000</v>
      </c>
      <c r="G132" s="4" t="s">
        <v>227</v>
      </c>
      <c r="H132" s="5" t="s">
        <v>287</v>
      </c>
      <c r="I132" s="81">
        <v>43511</v>
      </c>
    </row>
    <row r="133" spans="1:9" x14ac:dyDescent="0.3">
      <c r="A133" s="4">
        <v>241</v>
      </c>
      <c r="B133" s="4" t="s">
        <v>275</v>
      </c>
      <c r="C133" s="5" t="s">
        <v>429</v>
      </c>
      <c r="D133" s="4" t="s">
        <v>283</v>
      </c>
      <c r="E133" s="4" t="s">
        <v>67</v>
      </c>
      <c r="F133" s="82">
        <v>4800</v>
      </c>
      <c r="G133" s="4" t="s">
        <v>228</v>
      </c>
      <c r="H133" s="5" t="s">
        <v>287</v>
      </c>
      <c r="I133" s="81">
        <v>43676</v>
      </c>
    </row>
    <row r="134" spans="1:9" x14ac:dyDescent="0.3">
      <c r="A134" s="4">
        <v>242</v>
      </c>
      <c r="B134" s="4" t="s">
        <v>277</v>
      </c>
      <c r="C134" s="5" t="s">
        <v>430</v>
      </c>
      <c r="D134" s="4" t="s">
        <v>7</v>
      </c>
      <c r="E134" s="4" t="s">
        <v>229</v>
      </c>
      <c r="F134" s="82">
        <v>10000</v>
      </c>
      <c r="G134" s="4" t="s">
        <v>230</v>
      </c>
      <c r="H134" s="5" t="s">
        <v>287</v>
      </c>
      <c r="I134" s="81">
        <v>43496</v>
      </c>
    </row>
    <row r="135" spans="1:9" x14ac:dyDescent="0.3">
      <c r="A135" s="4">
        <v>246</v>
      </c>
      <c r="B135" s="4" t="s">
        <v>269</v>
      </c>
      <c r="C135" s="5" t="s">
        <v>431</v>
      </c>
      <c r="D135" s="4" t="s">
        <v>17</v>
      </c>
      <c r="E135" s="4" t="s">
        <v>231</v>
      </c>
      <c r="F135" s="82">
        <v>11000</v>
      </c>
      <c r="G135" s="4" t="s">
        <v>232</v>
      </c>
      <c r="H135" s="5" t="s">
        <v>335</v>
      </c>
      <c r="I135" s="81">
        <v>43524</v>
      </c>
    </row>
    <row r="136" spans="1:9" x14ac:dyDescent="0.3">
      <c r="A136" s="4">
        <v>328</v>
      </c>
      <c r="B136" s="4" t="s">
        <v>273</v>
      </c>
      <c r="C136" s="5" t="s">
        <v>432</v>
      </c>
      <c r="D136" s="4" t="s">
        <v>106</v>
      </c>
      <c r="E136" s="4" t="s">
        <v>233</v>
      </c>
      <c r="F136" s="82">
        <v>7589</v>
      </c>
      <c r="G136" s="4" t="s">
        <v>234</v>
      </c>
      <c r="H136" s="5" t="s">
        <v>336</v>
      </c>
      <c r="I136" s="81">
        <v>43480</v>
      </c>
    </row>
    <row r="137" spans="1:9" x14ac:dyDescent="0.3">
      <c r="A137" s="4">
        <v>254</v>
      </c>
      <c r="B137" s="4" t="s">
        <v>274</v>
      </c>
      <c r="C137" s="5" t="s">
        <v>433</v>
      </c>
      <c r="D137" s="4" t="s">
        <v>23</v>
      </c>
      <c r="E137" s="4" t="s">
        <v>235</v>
      </c>
      <c r="F137" s="82">
        <v>11000</v>
      </c>
      <c r="G137" s="4" t="s">
        <v>236</v>
      </c>
      <c r="H137" s="5" t="s">
        <v>287</v>
      </c>
      <c r="I137" s="81">
        <v>43570</v>
      </c>
    </row>
    <row r="138" spans="1:9" x14ac:dyDescent="0.3">
      <c r="A138" s="4">
        <v>341</v>
      </c>
      <c r="B138" s="4" t="s">
        <v>266</v>
      </c>
      <c r="C138" s="5" t="s">
        <v>434</v>
      </c>
      <c r="D138" s="4" t="s">
        <v>11</v>
      </c>
      <c r="E138" s="4" t="s">
        <v>237</v>
      </c>
      <c r="F138" s="82">
        <v>2575</v>
      </c>
      <c r="G138" s="4" t="s">
        <v>238</v>
      </c>
      <c r="H138" s="5" t="s">
        <v>331</v>
      </c>
      <c r="I138" s="81">
        <v>43537</v>
      </c>
    </row>
    <row r="139" spans="1:9" x14ac:dyDescent="0.3">
      <c r="A139" s="4">
        <v>341</v>
      </c>
      <c r="B139" s="4" t="s">
        <v>276</v>
      </c>
      <c r="C139" s="5" t="s">
        <v>434</v>
      </c>
      <c r="D139" s="4" t="s">
        <v>239</v>
      </c>
      <c r="E139" s="4" t="s">
        <v>240</v>
      </c>
      <c r="F139" s="82">
        <v>3000</v>
      </c>
      <c r="G139" s="4" t="s">
        <v>241</v>
      </c>
      <c r="H139" s="5" t="s">
        <v>331</v>
      </c>
      <c r="I139" s="81">
        <v>43544</v>
      </c>
    </row>
    <row r="140" spans="1:9" x14ac:dyDescent="0.3">
      <c r="A140" s="4">
        <v>341</v>
      </c>
      <c r="B140" s="4" t="s">
        <v>272</v>
      </c>
      <c r="C140" s="5" t="s">
        <v>434</v>
      </c>
      <c r="D140" s="4" t="s">
        <v>17</v>
      </c>
      <c r="E140" s="4" t="s">
        <v>242</v>
      </c>
      <c r="F140" s="82">
        <v>3000</v>
      </c>
      <c r="G140" s="4" t="s">
        <v>243</v>
      </c>
      <c r="H140" s="5" t="s">
        <v>331</v>
      </c>
      <c r="I140" s="81">
        <v>43585</v>
      </c>
    </row>
    <row r="141" spans="1:9" x14ac:dyDescent="0.3">
      <c r="A141" s="4">
        <v>343</v>
      </c>
      <c r="B141" s="4" t="s">
        <v>262</v>
      </c>
      <c r="C141" s="5" t="s">
        <v>435</v>
      </c>
      <c r="D141" s="4" t="s">
        <v>282</v>
      </c>
      <c r="E141" s="4" t="s">
        <v>244</v>
      </c>
      <c r="F141" s="82">
        <v>13000</v>
      </c>
      <c r="G141" s="4" t="s">
        <v>245</v>
      </c>
      <c r="H141" s="5" t="s">
        <v>287</v>
      </c>
      <c r="I141" s="81">
        <v>43472</v>
      </c>
    </row>
    <row r="142" spans="1:9" x14ac:dyDescent="0.3">
      <c r="A142" s="4">
        <v>263</v>
      </c>
      <c r="B142" s="4" t="s">
        <v>277</v>
      </c>
      <c r="C142" s="5" t="s">
        <v>436</v>
      </c>
      <c r="D142" s="4" t="s">
        <v>282</v>
      </c>
      <c r="E142" s="4" t="s">
        <v>69</v>
      </c>
      <c r="F142" s="82">
        <v>10700</v>
      </c>
      <c r="G142" s="4" t="s">
        <v>246</v>
      </c>
      <c r="H142" s="5" t="s">
        <v>337</v>
      </c>
      <c r="I142" s="81">
        <v>43555</v>
      </c>
    </row>
    <row r="143" spans="1:9" x14ac:dyDescent="0.3">
      <c r="A143" s="4">
        <v>265</v>
      </c>
      <c r="B143" s="4" t="s">
        <v>261</v>
      </c>
      <c r="C143" s="5" t="s">
        <v>437</v>
      </c>
      <c r="D143" s="4" t="s">
        <v>283</v>
      </c>
      <c r="E143" s="4" t="s">
        <v>247</v>
      </c>
      <c r="F143" s="82">
        <v>3000</v>
      </c>
      <c r="G143" s="4" t="s">
        <v>248</v>
      </c>
      <c r="H143" s="5" t="s">
        <v>249</v>
      </c>
      <c r="I143" s="81">
        <v>43585</v>
      </c>
    </row>
    <row r="144" spans="1:9" x14ac:dyDescent="0.3">
      <c r="A144" s="4">
        <v>352</v>
      </c>
      <c r="B144" s="4" t="s">
        <v>272</v>
      </c>
      <c r="C144" s="5" t="s">
        <v>438</v>
      </c>
      <c r="D144" s="4" t="s">
        <v>282</v>
      </c>
      <c r="E144" s="4" t="s">
        <v>250</v>
      </c>
      <c r="F144" s="82">
        <v>5800</v>
      </c>
      <c r="G144" s="4" t="s">
        <v>251</v>
      </c>
      <c r="H144" s="5" t="s">
        <v>287</v>
      </c>
      <c r="I144" s="81">
        <v>43554</v>
      </c>
    </row>
    <row r="145" spans="1:9" x14ac:dyDescent="0.3">
      <c r="A145" s="4">
        <v>352</v>
      </c>
      <c r="B145" s="4" t="s">
        <v>260</v>
      </c>
      <c r="C145" s="5" t="s">
        <v>438</v>
      </c>
      <c r="D145" s="4" t="s">
        <v>283</v>
      </c>
      <c r="E145" s="4" t="s">
        <v>252</v>
      </c>
      <c r="F145" s="82">
        <v>7500</v>
      </c>
      <c r="G145" s="4" t="s">
        <v>253</v>
      </c>
      <c r="H145" s="5" t="s">
        <v>287</v>
      </c>
      <c r="I145" s="81">
        <v>43585</v>
      </c>
    </row>
    <row r="146" spans="1:9" x14ac:dyDescent="0.3">
      <c r="A146" s="4">
        <v>353</v>
      </c>
      <c r="B146" s="4" t="s">
        <v>276</v>
      </c>
      <c r="C146" s="5" t="s">
        <v>439</v>
      </c>
      <c r="D146" s="4" t="s">
        <v>17</v>
      </c>
      <c r="E146" s="4" t="s">
        <v>30</v>
      </c>
      <c r="F146" s="82">
        <v>10000</v>
      </c>
      <c r="G146" s="4" t="s">
        <v>254</v>
      </c>
      <c r="H146" s="5" t="s">
        <v>284</v>
      </c>
      <c r="I146" s="81">
        <v>43524</v>
      </c>
    </row>
    <row r="147" spans="1:9" x14ac:dyDescent="0.3">
      <c r="A147" s="4">
        <v>270</v>
      </c>
      <c r="B147" s="4" t="s">
        <v>274</v>
      </c>
      <c r="C147" s="5" t="s">
        <v>440</v>
      </c>
      <c r="D147" s="4" t="s">
        <v>283</v>
      </c>
      <c r="E147" s="4" t="s">
        <v>255</v>
      </c>
      <c r="F147" s="82">
        <v>11500</v>
      </c>
      <c r="G147" s="4" t="s">
        <v>256</v>
      </c>
      <c r="H147" s="5" t="s">
        <v>294</v>
      </c>
      <c r="I147" s="81">
        <v>43580</v>
      </c>
    </row>
    <row r="148" spans="1:9" x14ac:dyDescent="0.3">
      <c r="A148" s="4">
        <v>358</v>
      </c>
      <c r="B148" s="4" t="s">
        <v>266</v>
      </c>
      <c r="C148" s="5" t="s">
        <v>441</v>
      </c>
      <c r="D148" s="4" t="s">
        <v>23</v>
      </c>
      <c r="E148" s="4" t="s">
        <v>199</v>
      </c>
      <c r="F148" s="82">
        <v>6000</v>
      </c>
      <c r="G148" s="4" t="s">
        <v>257</v>
      </c>
      <c r="H148" s="5" t="s">
        <v>301</v>
      </c>
      <c r="I148" s="81">
        <v>43555</v>
      </c>
    </row>
    <row r="149" spans="1:9" x14ac:dyDescent="0.3">
      <c r="A149" s="4">
        <v>358</v>
      </c>
      <c r="B149" s="4" t="s">
        <v>278</v>
      </c>
      <c r="C149" s="5" t="s">
        <v>441</v>
      </c>
      <c r="D149" s="4" t="s">
        <v>11</v>
      </c>
      <c r="E149" s="4" t="s">
        <v>258</v>
      </c>
      <c r="F149" s="82">
        <v>4000</v>
      </c>
      <c r="G149" s="4" t="s">
        <v>259</v>
      </c>
      <c r="H149" s="5" t="s">
        <v>301</v>
      </c>
      <c r="I149" s="81">
        <v>43585</v>
      </c>
    </row>
  </sheetData>
  <conditionalFormatting sqref="A2:I149">
    <cfRule type="expression" dxfId="0" priority="1">
      <formula>YEAR($I2)=2018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71" fitToHeight="0" orientation="landscape" r:id="rId1"/>
  <headerFooter>
    <oddHeader>&amp;C&amp;"-,Kalın"&amp;14ÇEK LİSTESİ</oddHeader>
    <oddFooter>&amp;C&amp;P / &amp;N&amp;R&amp;D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4"/>
  <sheetViews>
    <sheetView zoomScale="130" zoomScaleNormal="130" workbookViewId="0">
      <selection activeCell="B7" sqref="B7"/>
    </sheetView>
  </sheetViews>
  <sheetFormatPr defaultRowHeight="14.4" x14ac:dyDescent="0.3"/>
  <cols>
    <col min="2" max="2" width="30" bestFit="1" customWidth="1"/>
    <col min="3" max="3" width="22.33203125" bestFit="1" customWidth="1"/>
  </cols>
  <sheetData>
    <row r="1" spans="1:7" ht="18" x14ac:dyDescent="0.35">
      <c r="A1" t="s">
        <v>3</v>
      </c>
      <c r="B1" t="s">
        <v>4</v>
      </c>
      <c r="C1" t="s">
        <v>5</v>
      </c>
      <c r="D1" t="s">
        <v>2</v>
      </c>
      <c r="G1" s="79" t="s">
        <v>575</v>
      </c>
    </row>
    <row r="2" spans="1:7" ht="18" x14ac:dyDescent="0.35">
      <c r="A2" t="s">
        <v>125</v>
      </c>
      <c r="B2" t="str">
        <f>INDEX(ÇekListesi[Banka],MATCH(A2,ÇekListesi[Çek No],0))</f>
        <v>TÜRKİYE HALK BANKASI A.Ş.</v>
      </c>
      <c r="C2" t="str">
        <f>INDEX(ÇekListesi[Şube],MATCH(A2,ÇekListesi[Çek No],0))</f>
        <v>BEŞYÜZEVLER/İSTANBUL</v>
      </c>
      <c r="D2">
        <f>INDEX(ÇekListesi[Çek Tutarı],MATCH(A2,ÇekListesi[Çek No],0))</f>
        <v>15000</v>
      </c>
      <c r="G2" s="79" t="s">
        <v>576</v>
      </c>
    </row>
    <row r="3" spans="1:7" x14ac:dyDescent="0.3">
      <c r="A3" t="s">
        <v>127</v>
      </c>
      <c r="B3" t="str">
        <f>INDEX(ÇekListesi[Banka],MATCH(A3,ÇekListesi[Çek No],0))</f>
        <v>AKBANK T.A.Ş.</v>
      </c>
      <c r="C3" t="str">
        <f>INDEX(ÇekListesi[Şube],MATCH(A3,ÇekListesi[Çek No],0))</f>
        <v>MAMAK/ANKARA</v>
      </c>
      <c r="D3">
        <f>INDEX(ÇekListesi[Çek Tutarı],MATCH(A3,ÇekListesi[Çek No],0))</f>
        <v>6000</v>
      </c>
    </row>
    <row r="4" spans="1:7" x14ac:dyDescent="0.3">
      <c r="A4" t="s">
        <v>129</v>
      </c>
      <c r="B4" t="str">
        <f>INDEX(ÇekListesi[Banka],MATCH(A4,ÇekListesi[Çek No],0))</f>
        <v>YAPI VE KREDİ BANKASI A.Ş.</v>
      </c>
      <c r="C4" t="str">
        <f>INDEX(ÇekListesi[Şube],MATCH(A4,ÇekListesi[Çek No],0))</f>
        <v>PASABAHCE</v>
      </c>
      <c r="D4">
        <f>INDEX(ÇekListesi[Çek Tutarı],MATCH(A4,ÇekListesi[Çek No],0))</f>
        <v>7500</v>
      </c>
    </row>
    <row r="5" spans="1:7" x14ac:dyDescent="0.3">
      <c r="A5" t="s">
        <v>130</v>
      </c>
      <c r="B5" t="str">
        <f>INDEX(ÇekListesi[Banka],MATCH(A5,ÇekListesi[Çek No],0))</f>
        <v>TÜRKİYE GARANTİ BANKASI A.Ş.</v>
      </c>
      <c r="C5" t="str">
        <f>INDEX(ÇekListesi[Şube],MATCH(A5,ÇekListesi[Çek No],0))</f>
        <v>BESYUZEVLER</v>
      </c>
      <c r="D5">
        <f>INDEX(ÇekListesi[Çek Tutarı],MATCH(A5,ÇekListesi[Çek No],0))</f>
        <v>5000</v>
      </c>
    </row>
    <row r="6" spans="1:7" x14ac:dyDescent="0.3">
      <c r="A6" t="s">
        <v>131</v>
      </c>
      <c r="B6" t="str">
        <f>INDEX(ÇekListesi[Banka],MATCH(A6,ÇekListesi[Çek No],0))</f>
        <v>TÜRKİYE GARANTİ BANKASI A.Ş.</v>
      </c>
      <c r="C6" t="str">
        <f>INDEX(ÇekListesi[Şube],MATCH(A6,ÇekListesi[Çek No],0))</f>
        <v>BESYUZEVLER</v>
      </c>
      <c r="D6">
        <f>INDEX(ÇekListesi[Çek Tutarı],MATCH(A6,ÇekListesi[Çek No],0))</f>
        <v>5000</v>
      </c>
    </row>
    <row r="7" spans="1:7" x14ac:dyDescent="0.3">
      <c r="A7" t="s">
        <v>132</v>
      </c>
      <c r="B7" t="str">
        <f>INDEX(ÇekListesi[Banka],MATCH(A7,ÇekListesi[Çek No],0))</f>
        <v>TÜRKİYE GARANTİ BANKASI A.Ş.</v>
      </c>
      <c r="C7" t="str">
        <f>INDEX(ÇekListesi[Şube],MATCH(A7,ÇekListesi[Çek No],0))</f>
        <v>BESYUZEVLER</v>
      </c>
      <c r="D7">
        <f>INDEX(ÇekListesi[Çek Tutarı],MATCH(A7,ÇekListesi[Çek No],0))</f>
        <v>3000</v>
      </c>
    </row>
    <row r="8" spans="1:7" x14ac:dyDescent="0.3">
      <c r="A8" t="s">
        <v>95</v>
      </c>
      <c r="B8" t="str">
        <f>INDEX(ÇekListesi[Banka],MATCH(A8,ÇekListesi[Çek No],0))</f>
        <v>YAPI VE KREDİ BANKASI A.Ş.</v>
      </c>
      <c r="C8" t="str">
        <f>INDEX(ÇekListesi[Şube],MATCH(A8,ÇekListesi[Çek No],0))</f>
        <v>HALKALI MEYDAN ŞUBESİ</v>
      </c>
      <c r="D8">
        <f>INDEX(ÇekListesi[Çek Tutarı],MATCH(A8,ÇekListesi[Çek No],0))</f>
        <v>11500</v>
      </c>
    </row>
    <row r="9" spans="1:7" x14ac:dyDescent="0.3">
      <c r="A9" t="s">
        <v>133</v>
      </c>
      <c r="B9" t="str">
        <f>INDEX(ÇekListesi[Banka],MATCH(A9,ÇekListesi[Çek No],0))</f>
        <v>AKBANK T.A.Ş.</v>
      </c>
      <c r="C9" t="str">
        <f>INDEX(ÇekListesi[Şube],MATCH(A9,ÇekListesi[Çek No],0))</f>
        <v>ZEYTİNBURNU/İSTANBUL</v>
      </c>
      <c r="D9">
        <f>INDEX(ÇekListesi[Çek Tutarı],MATCH(A9,ÇekListesi[Çek No],0))</f>
        <v>11000</v>
      </c>
    </row>
    <row r="10" spans="1:7" x14ac:dyDescent="0.3">
      <c r="A10" t="s">
        <v>135</v>
      </c>
      <c r="B10" t="str">
        <f>INDEX(ÇekListesi[Banka],MATCH(A10,ÇekListesi[Çek No],0))</f>
        <v>AKBANK T.A.Ş.</v>
      </c>
      <c r="C10" t="str">
        <f>INDEX(ÇekListesi[Şube],MATCH(A10,ÇekListesi[Çek No],0))</f>
        <v>KARŞIYAKA/SAHİL/IZMIR</v>
      </c>
      <c r="D10">
        <f>INDEX(ÇekListesi[Çek Tutarı],MATCH(A10,ÇekListesi[Çek No],0))</f>
        <v>5500</v>
      </c>
    </row>
    <row r="11" spans="1:7" x14ac:dyDescent="0.3">
      <c r="A11" t="s">
        <v>136</v>
      </c>
      <c r="B11" t="str">
        <f>INDEX(ÇekListesi[Banka],MATCH(A11,ÇekListesi[Çek No],0))</f>
        <v>TÜRKİYE GARANTİ BANKASI A.Ş.</v>
      </c>
      <c r="C11" t="str">
        <f>INDEX(ÇekListesi[Şube],MATCH(A11,ÇekListesi[Çek No],0))</f>
        <v>ATIŞALANI</v>
      </c>
      <c r="D11">
        <f>INDEX(ÇekListesi[Çek Tutarı],MATCH(A11,ÇekListesi[Çek No],0))</f>
        <v>5000</v>
      </c>
    </row>
    <row r="12" spans="1:7" x14ac:dyDescent="0.3">
      <c r="A12" t="s">
        <v>137</v>
      </c>
      <c r="B12" t="str">
        <f>INDEX(ÇekListesi[Banka],MATCH(A12,ÇekListesi[Çek No],0))</f>
        <v>TÜRKİYE GARANTİ BANKASI A.Ş.</v>
      </c>
      <c r="C12" t="str">
        <f>INDEX(ÇekListesi[Şube],MATCH(A12,ÇekListesi[Çek No],0))</f>
        <v>ATIŞALANI</v>
      </c>
      <c r="D12">
        <f>INDEX(ÇekListesi[Çek Tutarı],MATCH(A12,ÇekListesi[Çek No],0))</f>
        <v>5000</v>
      </c>
    </row>
    <row r="13" spans="1:7" x14ac:dyDescent="0.3">
      <c r="A13" t="s">
        <v>138</v>
      </c>
      <c r="B13" t="str">
        <f>INDEX(ÇekListesi[Banka],MATCH(A13,ÇekListesi[Çek No],0))</f>
        <v>TÜRKİYE GARANTİ BANKASI A.Ş.</v>
      </c>
      <c r="C13" t="str">
        <f>INDEX(ÇekListesi[Şube],MATCH(A13,ÇekListesi[Çek No],0))</f>
        <v>ATIŞALANI</v>
      </c>
      <c r="D13">
        <f>INDEX(ÇekListesi[Çek Tutarı],MATCH(A13,ÇekListesi[Çek No],0))</f>
        <v>5000</v>
      </c>
    </row>
    <row r="14" spans="1:7" x14ac:dyDescent="0.3">
      <c r="A14" t="s">
        <v>139</v>
      </c>
      <c r="B14" t="str">
        <f>INDEX(ÇekListesi[Banka],MATCH(A14,ÇekListesi[Çek No],0))</f>
        <v>T.C. ZİRAAT BANKASI</v>
      </c>
      <c r="C14" t="str">
        <f>INDEX(ÇekListesi[Şube],MATCH(A14,ÇekListesi[Çek No],0))</f>
        <v>HALKALI ŞUBESİ</v>
      </c>
      <c r="D14">
        <f>INDEX(ÇekListesi[Çek Tutarı],MATCH(A14,ÇekListesi[Çek No],0))</f>
        <v>9950</v>
      </c>
    </row>
    <row r="15" spans="1:7" x14ac:dyDescent="0.3">
      <c r="A15" t="s">
        <v>141</v>
      </c>
      <c r="B15" t="str">
        <f>INDEX(ÇekListesi[Banka],MATCH(A15,ÇekListesi[Çek No],0))</f>
        <v>TÜRKİYE İŞ BANKASI A.Ş.</v>
      </c>
      <c r="C15" t="str">
        <f>INDEX(ÇekListesi[Şube],MATCH(A15,ÇekListesi[Çek No],0))</f>
        <v>YEŞİLTEPE/İSTANBUL</v>
      </c>
      <c r="D15">
        <f>INDEX(ÇekListesi[Çek Tutarı],MATCH(A15,ÇekListesi[Çek No],0))</f>
        <v>15000</v>
      </c>
    </row>
    <row r="16" spans="1:7" x14ac:dyDescent="0.3">
      <c r="A16" t="s">
        <v>143</v>
      </c>
      <c r="B16" t="str">
        <f>INDEX(ÇekListesi[Banka],MATCH(A16,ÇekListesi[Çek No],0))</f>
        <v>TÜRKİYE İŞ BANKASI A.Ş.</v>
      </c>
      <c r="C16" t="str">
        <f>INDEX(ÇekListesi[Şube],MATCH(A16,ÇekListesi[Çek No],0))</f>
        <v>CEVİZLİ/İSTANBUL</v>
      </c>
      <c r="D16">
        <f>INDEX(ÇekListesi[Çek Tutarı],MATCH(A16,ÇekListesi[Çek No],0))</f>
        <v>10700</v>
      </c>
    </row>
    <row r="17" spans="1:4" x14ac:dyDescent="0.3">
      <c r="A17" t="s">
        <v>145</v>
      </c>
      <c r="B17" t="str">
        <f>INDEX(ÇekListesi[Banka],MATCH(A17,ÇekListesi[Çek No],0))</f>
        <v>YAPI VE KREDİ BANKASI A.Ş.</v>
      </c>
      <c r="C17" t="str">
        <f>INDEX(ÇekListesi[Şube],MATCH(A17,ÇekListesi[Çek No],0))</f>
        <v>SAKARYA CARK CADDESİ</v>
      </c>
      <c r="D17">
        <f>INDEX(ÇekListesi[Çek Tutarı],MATCH(A17,ÇekListesi[Çek No],0))</f>
        <v>7835</v>
      </c>
    </row>
    <row r="18" spans="1:4" x14ac:dyDescent="0.3">
      <c r="A18" t="s">
        <v>146</v>
      </c>
      <c r="B18" t="str">
        <f>INDEX(ÇekListesi[Banka],MATCH(A18,ÇekListesi[Çek No],0))</f>
        <v>TÜRKİYE İŞ BANKASI A.Ş.</v>
      </c>
      <c r="C18" t="str">
        <f>INDEX(ÇekListesi[Şube],MATCH(A18,ÇekListesi[Çek No],0))</f>
        <v>CEVİZLİ/İSTANBUL</v>
      </c>
      <c r="D18">
        <f>INDEX(ÇekListesi[Çek Tutarı],MATCH(A18,ÇekListesi[Çek No],0))</f>
        <v>6000</v>
      </c>
    </row>
    <row r="19" spans="1:4" x14ac:dyDescent="0.3">
      <c r="A19" t="s">
        <v>148</v>
      </c>
      <c r="B19" t="str">
        <f>INDEX(ÇekListesi[Banka],MATCH(A19,ÇekListesi[Çek No],0))</f>
        <v>T.C. ZİRAAT BANKASI</v>
      </c>
      <c r="C19" t="str">
        <f>INDEX(ÇekListesi[Şube],MATCH(A19,ÇekListesi[Çek No],0))</f>
        <v>ELAZIG SB.</v>
      </c>
      <c r="D19">
        <f>INDEX(ÇekListesi[Çek Tutarı],MATCH(A19,ÇekListesi[Çek No],0))</f>
        <v>3000</v>
      </c>
    </row>
    <row r="20" spans="1:4" x14ac:dyDescent="0.3">
      <c r="A20" t="s">
        <v>150</v>
      </c>
      <c r="B20" t="str">
        <f>INDEX(ÇekListesi[Banka],MATCH(A20,ÇekListesi[Çek No],0))</f>
        <v>TÜRKİYE VAKIFLAR BANKASI T.A.O.</v>
      </c>
      <c r="C20" t="str">
        <f>INDEX(ÇekListesi[Şube],MATCH(A20,ÇekListesi[Çek No],0))</f>
        <v>ERBAA/TOKAT</v>
      </c>
      <c r="D20">
        <f>INDEX(ÇekListesi[Çek Tutarı],MATCH(A20,ÇekListesi[Çek No],0))</f>
        <v>5000</v>
      </c>
    </row>
    <row r="21" spans="1:4" x14ac:dyDescent="0.3">
      <c r="A21" t="s">
        <v>152</v>
      </c>
      <c r="B21" t="str">
        <f>INDEX(ÇekListesi[Banka],MATCH(A21,ÇekListesi[Çek No],0))</f>
        <v>QNB FİNANSBANK</v>
      </c>
      <c r="C21" t="str">
        <f>INDEX(ÇekListesi[Şube],MATCH(A21,ÇekListesi[Çek No],0))</f>
        <v>UNYE</v>
      </c>
      <c r="D21">
        <f>INDEX(ÇekListesi[Çek Tutarı],MATCH(A21,ÇekListesi[Çek No],0))</f>
        <v>5000</v>
      </c>
    </row>
    <row r="22" spans="1:4" x14ac:dyDescent="0.3">
      <c r="A22" t="s">
        <v>154</v>
      </c>
      <c r="B22" t="str">
        <f>INDEX(ÇekListesi[Banka],MATCH(A22,ÇekListesi[Çek No],0))</f>
        <v>TÜRKİYE VAKIFLAR BANKASI T.A.O.</v>
      </c>
      <c r="C22" t="str">
        <f>INDEX(ÇekListesi[Şube],MATCH(A22,ÇekListesi[Çek No],0))</f>
        <v>SULTANGAZİ/İSTANBUL</v>
      </c>
      <c r="D22">
        <f>INDEX(ÇekListesi[Çek Tutarı],MATCH(A22,ÇekListesi[Çek No],0))</f>
        <v>6500</v>
      </c>
    </row>
    <row r="23" spans="1:4" x14ac:dyDescent="0.3">
      <c r="A23" t="s">
        <v>155</v>
      </c>
      <c r="B23" t="str">
        <f>INDEX(ÇekListesi[Banka],MATCH(A23,ÇekListesi[Çek No],0))</f>
        <v>TÜRKİYE VAKIFLAR BANKASI T.A.O.</v>
      </c>
      <c r="C23" t="str">
        <f>INDEX(ÇekListesi[Şube],MATCH(A23,ÇekListesi[Çek No],0))</f>
        <v>SULTANGAZİ/İSTANBUL</v>
      </c>
      <c r="D23">
        <f>INDEX(ÇekListesi[Çek Tutarı],MATCH(A23,ÇekListesi[Çek No],0))</f>
        <v>6500</v>
      </c>
    </row>
    <row r="24" spans="1:4" x14ac:dyDescent="0.3">
      <c r="A24" t="s">
        <v>157</v>
      </c>
      <c r="B24" t="str">
        <f>INDEX(ÇekListesi[Banka],MATCH(A24,ÇekListesi[Çek No],0))</f>
        <v>TÜRKİYE İŞ BANKASI A.Ş.</v>
      </c>
      <c r="C24" t="str">
        <f>INDEX(ÇekListesi[Şube],MATCH(A24,ÇekListesi[Çek No],0))</f>
        <v>TELSİZ MAHALLESİ/İST.</v>
      </c>
      <c r="D24">
        <f>INDEX(ÇekListesi[Çek Tutarı],MATCH(A24,ÇekListesi[Çek No],0))</f>
        <v>13000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outlinePr summaryBelow="0"/>
  </sheetPr>
  <dimension ref="B1:F16"/>
  <sheetViews>
    <sheetView showGridLines="0" workbookViewId="0">
      <selection activeCell="J24" sqref="J24"/>
    </sheetView>
  </sheetViews>
  <sheetFormatPr defaultRowHeight="14.4" outlineLevelRow="1" outlineLevelCol="1" x14ac:dyDescent="0.3"/>
  <cols>
    <col min="3" max="3" width="13.109375" bestFit="1" customWidth="1"/>
    <col min="4" max="6" width="13.88671875" bestFit="1" customWidth="1" outlineLevel="1"/>
  </cols>
  <sheetData>
    <row r="1" spans="2:6" ht="15" thickBot="1" x14ac:dyDescent="0.35"/>
    <row r="2" spans="2:6" ht="15.6" x14ac:dyDescent="0.3">
      <c r="B2" s="128" t="s">
        <v>655</v>
      </c>
      <c r="C2" s="128"/>
      <c r="D2" s="133"/>
      <c r="E2" s="133"/>
      <c r="F2" s="133"/>
    </row>
    <row r="3" spans="2:6" ht="15.6" collapsed="1" x14ac:dyDescent="0.3">
      <c r="B3" s="127"/>
      <c r="C3" s="127"/>
      <c r="D3" s="134" t="s">
        <v>657</v>
      </c>
      <c r="E3" s="134" t="s">
        <v>652</v>
      </c>
      <c r="F3" s="134" t="s">
        <v>654</v>
      </c>
    </row>
    <row r="4" spans="2:6" ht="30.6" hidden="1" outlineLevel="1" x14ac:dyDescent="0.3">
      <c r="B4" s="130"/>
      <c r="C4" s="130"/>
      <c r="D4" s="124"/>
      <c r="E4" s="136" t="s">
        <v>653</v>
      </c>
      <c r="F4" s="136" t="s">
        <v>653</v>
      </c>
    </row>
    <row r="5" spans="2:6" x14ac:dyDescent="0.3">
      <c r="B5" s="131" t="s">
        <v>656</v>
      </c>
      <c r="C5" s="131"/>
      <c r="D5" s="129"/>
      <c r="E5" s="129"/>
      <c r="F5" s="129"/>
    </row>
    <row r="6" spans="2:6" outlineLevel="1" x14ac:dyDescent="0.3">
      <c r="B6" s="130"/>
      <c r="C6" s="130" t="s">
        <v>467</v>
      </c>
      <c r="D6" s="125">
        <v>21000</v>
      </c>
      <c r="E6" s="135">
        <v>25000</v>
      </c>
      <c r="F6" s="135">
        <v>21000</v>
      </c>
    </row>
    <row r="7" spans="2:6" outlineLevel="1" x14ac:dyDescent="0.3">
      <c r="B7" s="130"/>
      <c r="C7" s="130" t="s">
        <v>468</v>
      </c>
      <c r="D7" s="125">
        <v>56000</v>
      </c>
      <c r="E7" s="135">
        <v>65000</v>
      </c>
      <c r="F7" s="135">
        <v>56000</v>
      </c>
    </row>
    <row r="8" spans="2:6" outlineLevel="1" x14ac:dyDescent="0.3">
      <c r="B8" s="130"/>
      <c r="C8" s="130" t="s">
        <v>469</v>
      </c>
      <c r="D8" s="125">
        <v>45000</v>
      </c>
      <c r="E8" s="135">
        <v>50000</v>
      </c>
      <c r="F8" s="135">
        <v>45000</v>
      </c>
    </row>
    <row r="9" spans="2:6" outlineLevel="1" x14ac:dyDescent="0.3">
      <c r="B9" s="130"/>
      <c r="C9" s="130" t="s">
        <v>470</v>
      </c>
      <c r="D9" s="125">
        <v>36000</v>
      </c>
      <c r="E9" s="135">
        <v>36000</v>
      </c>
      <c r="F9" s="135">
        <v>40000</v>
      </c>
    </row>
    <row r="10" spans="2:6" outlineLevel="1" x14ac:dyDescent="0.3">
      <c r="B10" s="130"/>
      <c r="C10" s="130" t="s">
        <v>471</v>
      </c>
      <c r="D10" s="125">
        <v>14000</v>
      </c>
      <c r="E10" s="135">
        <v>14000</v>
      </c>
      <c r="F10" s="135">
        <v>18000</v>
      </c>
    </row>
    <row r="11" spans="2:6" outlineLevel="1" x14ac:dyDescent="0.3">
      <c r="B11" s="130"/>
      <c r="C11" s="130" t="s">
        <v>651</v>
      </c>
      <c r="D11" s="125">
        <v>52000</v>
      </c>
      <c r="E11" s="135">
        <v>52000</v>
      </c>
      <c r="F11" s="135">
        <v>55000</v>
      </c>
    </row>
    <row r="12" spans="2:6" x14ac:dyDescent="0.3">
      <c r="B12" s="131" t="s">
        <v>658</v>
      </c>
      <c r="C12" s="131"/>
      <c r="D12" s="129"/>
      <c r="E12" s="129"/>
      <c r="F12" s="129"/>
    </row>
    <row r="13" spans="2:6" ht="15" outlineLevel="1" thickBot="1" x14ac:dyDescent="0.35">
      <c r="B13" s="132"/>
      <c r="C13" s="132" t="s">
        <v>473</v>
      </c>
      <c r="D13" s="126">
        <v>20000</v>
      </c>
      <c r="E13" s="126">
        <v>38000</v>
      </c>
      <c r="F13" s="126">
        <v>9000</v>
      </c>
    </row>
    <row r="14" spans="2:6" x14ac:dyDescent="0.3">
      <c r="B14" t="s">
        <v>659</v>
      </c>
    </row>
    <row r="15" spans="2:6" x14ac:dyDescent="0.3">
      <c r="B15" t="s">
        <v>660</v>
      </c>
    </row>
    <row r="16" spans="2:6" x14ac:dyDescent="0.3">
      <c r="B16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C14"/>
  <sheetViews>
    <sheetView zoomScale="160" zoomScaleNormal="160" workbookViewId="0">
      <selection activeCell="H14" sqref="H14"/>
    </sheetView>
  </sheetViews>
  <sheetFormatPr defaultRowHeight="14.4" x14ac:dyDescent="0.3"/>
  <cols>
    <col min="1" max="1" width="13.88671875" style="34" customWidth="1"/>
    <col min="2" max="2" width="12.109375" style="34" bestFit="1" customWidth="1"/>
    <col min="3" max="16384" width="8.88671875" style="34"/>
  </cols>
  <sheetData>
    <row r="2" spans="1:3" x14ac:dyDescent="0.3">
      <c r="A2" s="34" t="s">
        <v>466</v>
      </c>
    </row>
    <row r="3" spans="1:3" x14ac:dyDescent="0.3">
      <c r="A3" s="34" t="s">
        <v>467</v>
      </c>
      <c r="B3" s="35">
        <v>21000</v>
      </c>
    </row>
    <row r="4" spans="1:3" x14ac:dyDescent="0.3">
      <c r="A4" s="34" t="s">
        <v>468</v>
      </c>
      <c r="B4" s="35">
        <v>56000</v>
      </c>
    </row>
    <row r="5" spans="1:3" x14ac:dyDescent="0.3">
      <c r="A5" s="34" t="s">
        <v>469</v>
      </c>
      <c r="B5" s="35">
        <v>45000</v>
      </c>
    </row>
    <row r="8" spans="1:3" x14ac:dyDescent="0.3">
      <c r="A8" s="34" t="s">
        <v>447</v>
      </c>
    </row>
    <row r="9" spans="1:3" x14ac:dyDescent="0.3">
      <c r="A9" s="34" t="s">
        <v>470</v>
      </c>
      <c r="B9" s="35">
        <v>36000</v>
      </c>
    </row>
    <row r="10" spans="1:3" x14ac:dyDescent="0.3">
      <c r="A10" s="34" t="s">
        <v>471</v>
      </c>
      <c r="B10" s="35">
        <v>14000</v>
      </c>
    </row>
    <row r="11" spans="1:3" x14ac:dyDescent="0.3">
      <c r="A11" s="34" t="s">
        <v>472</v>
      </c>
      <c r="B11" s="35">
        <v>52000</v>
      </c>
    </row>
    <row r="14" spans="1:3" x14ac:dyDescent="0.3">
      <c r="A14" s="34" t="s">
        <v>473</v>
      </c>
      <c r="B14" s="36">
        <f>SUM(B3:B5)-SUM(B9:B11)</f>
        <v>20000</v>
      </c>
      <c r="C14" s="123" t="s">
        <v>650</v>
      </c>
    </row>
  </sheetData>
  <scenarios current="1" sqref="B14">
    <scenario name="İYİ SENARYO" locked="1" count="6" user="Yazar" comment="Oluşturan: Yazar - 17.01.2021">
      <inputCells r="B3" val="25000" numFmtId="167"/>
      <inputCells r="B4" val="65000" numFmtId="167"/>
      <inputCells r="B5" val="50000" numFmtId="167"/>
      <inputCells r="B9" val="36000" numFmtId="167"/>
      <inputCells r="B10" val="14000" numFmtId="167"/>
      <inputCells r="B11" val="52000" numFmtId="167"/>
    </scenario>
    <scenario name="KÖTÜ SENARYO" locked="1" count="6" user="Yazar" comment="Oluşturan: Yazar - 17.01.2021">
      <inputCells r="B3" val="21000" numFmtId="167"/>
      <inputCells r="B4" val="56000" numFmtId="167"/>
      <inputCells r="B5" val="45000" numFmtId="167"/>
      <inputCells r="B9" val="40000" numFmtId="167"/>
      <inputCells r="B10" val="18000" numFmtId="167"/>
      <inputCells r="B11" val="55000" numFmtId="167"/>
    </scenario>
  </scenario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E11"/>
  <sheetViews>
    <sheetView zoomScale="175" zoomScaleNormal="175" workbookViewId="0">
      <selection activeCell="B16" sqref="B16:F16"/>
    </sheetView>
  </sheetViews>
  <sheetFormatPr defaultRowHeight="14.4" x14ac:dyDescent="0.3"/>
  <cols>
    <col min="1" max="1" width="13.33203125" bestFit="1" customWidth="1"/>
  </cols>
  <sheetData>
    <row r="2" spans="1:5" x14ac:dyDescent="0.3">
      <c r="B2" t="s">
        <v>459</v>
      </c>
      <c r="E2" t="s">
        <v>615</v>
      </c>
    </row>
    <row r="3" spans="1:5" x14ac:dyDescent="0.3">
      <c r="A3" t="s">
        <v>460</v>
      </c>
      <c r="B3">
        <v>11.1111111111111</v>
      </c>
    </row>
    <row r="4" spans="1:5" x14ac:dyDescent="0.3">
      <c r="A4" t="s">
        <v>461</v>
      </c>
      <c r="B4">
        <v>80</v>
      </c>
    </row>
    <row r="5" spans="1:5" x14ac:dyDescent="0.3">
      <c r="A5" t="s">
        <v>462</v>
      </c>
      <c r="B5" s="33">
        <v>0.1</v>
      </c>
    </row>
    <row r="6" spans="1:5" x14ac:dyDescent="0.3">
      <c r="A6" s="32" t="s">
        <v>463</v>
      </c>
      <c r="B6">
        <f>B4*(1-B5)*B3</f>
        <v>799.99999999999898</v>
      </c>
      <c r="C6" t="s">
        <v>464</v>
      </c>
    </row>
    <row r="9" spans="1:5" x14ac:dyDescent="0.3">
      <c r="A9" t="s">
        <v>616</v>
      </c>
      <c r="B9">
        <v>7.2727272849207703</v>
      </c>
      <c r="E9" t="s">
        <v>618</v>
      </c>
    </row>
    <row r="10" spans="1:5" x14ac:dyDescent="0.3">
      <c r="A10" t="s">
        <v>473</v>
      </c>
      <c r="B10">
        <v>6000</v>
      </c>
    </row>
    <row r="11" spans="1:5" x14ac:dyDescent="0.3">
      <c r="A11" t="s">
        <v>617</v>
      </c>
      <c r="B11">
        <f>B10/B9</f>
        <v>824.99999861679999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zoomScale="250" zoomScaleNormal="250" workbookViewId="0">
      <selection activeCell="B16" sqref="B16:F16"/>
    </sheetView>
  </sheetViews>
  <sheetFormatPr defaultRowHeight="14.4" x14ac:dyDescent="0.3"/>
  <cols>
    <col min="1" max="1" width="13.33203125" style="112" bestFit="1" customWidth="1"/>
    <col min="2" max="16384" width="8.88671875" style="112"/>
  </cols>
  <sheetData>
    <row r="1" spans="1:7" x14ac:dyDescent="0.3">
      <c r="A1" s="112" t="s">
        <v>619</v>
      </c>
      <c r="B1" s="112" t="s">
        <v>620</v>
      </c>
      <c r="C1" s="112" t="s">
        <v>621</v>
      </c>
      <c r="F1" s="112" t="s">
        <v>622</v>
      </c>
      <c r="G1" s="113">
        <v>7.17E-2</v>
      </c>
    </row>
    <row r="2" spans="1:7" x14ac:dyDescent="0.3">
      <c r="A2" s="112" t="s">
        <v>623</v>
      </c>
      <c r="B2" s="114">
        <v>5500</v>
      </c>
      <c r="C2" s="114">
        <f>B2+(B2*$G$1)</f>
        <v>5894.35</v>
      </c>
      <c r="D2" s="114"/>
    </row>
    <row r="3" spans="1:7" x14ac:dyDescent="0.3">
      <c r="A3" s="112" t="s">
        <v>624</v>
      </c>
      <c r="B3" s="114">
        <v>6000</v>
      </c>
      <c r="C3" s="114">
        <f t="shared" ref="C3:C6" si="0">B3+(B3*$G$1)</f>
        <v>6430.2</v>
      </c>
      <c r="D3" s="114"/>
    </row>
    <row r="4" spans="1:7" x14ac:dyDescent="0.3">
      <c r="A4" s="112" t="s">
        <v>625</v>
      </c>
      <c r="B4" s="114">
        <v>6500</v>
      </c>
      <c r="C4" s="114">
        <f t="shared" si="0"/>
        <v>6966.05</v>
      </c>
      <c r="D4" s="114"/>
    </row>
    <row r="5" spans="1:7" x14ac:dyDescent="0.3">
      <c r="A5" s="112" t="s">
        <v>626</v>
      </c>
      <c r="B5" s="114">
        <v>4500</v>
      </c>
      <c r="C5" s="114">
        <f t="shared" si="0"/>
        <v>4822.6499999999996</v>
      </c>
      <c r="D5" s="114"/>
    </row>
    <row r="6" spans="1:7" x14ac:dyDescent="0.3">
      <c r="A6" s="112" t="s">
        <v>627</v>
      </c>
      <c r="B6" s="114">
        <v>5500</v>
      </c>
      <c r="C6" s="114">
        <f t="shared" si="0"/>
        <v>5894.35</v>
      </c>
      <c r="D6" s="114"/>
    </row>
    <row r="7" spans="1:7" x14ac:dyDescent="0.3">
      <c r="A7" s="112" t="s">
        <v>510</v>
      </c>
      <c r="B7" s="114">
        <f>SUM(B2:B6)</f>
        <v>28000</v>
      </c>
      <c r="C7" s="114">
        <f>SUM(C2:C6)</f>
        <v>30007.599999999999</v>
      </c>
      <c r="D7" s="114"/>
    </row>
    <row r="8" spans="1:7" x14ac:dyDescent="0.3">
      <c r="B8" s="114"/>
      <c r="C8" s="114"/>
      <c r="D8" s="114"/>
    </row>
    <row r="9" spans="1:7" x14ac:dyDescent="0.3">
      <c r="B9" s="114"/>
      <c r="C9" s="114"/>
      <c r="D9" s="1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1"/>
  <sheetViews>
    <sheetView topLeftCell="A10" zoomScale="160" zoomScaleNormal="160" workbookViewId="0">
      <selection activeCell="B16" sqref="B16:F16"/>
    </sheetView>
  </sheetViews>
  <sheetFormatPr defaultRowHeight="14.4" x14ac:dyDescent="0.3"/>
  <cols>
    <col min="1" max="1" width="24.77734375" style="9" customWidth="1"/>
    <col min="2" max="2" width="12.21875" style="9" bestFit="1" customWidth="1"/>
    <col min="3" max="8" width="13.5546875" style="9" bestFit="1" customWidth="1"/>
    <col min="9" max="16384" width="8.88671875" style="9"/>
  </cols>
  <sheetData>
    <row r="1" spans="1:8" ht="15.6" x14ac:dyDescent="0.3">
      <c r="A1" s="89" t="s">
        <v>446</v>
      </c>
      <c r="B1" s="90"/>
      <c r="C1" s="90"/>
      <c r="D1" s="90"/>
      <c r="E1" s="90"/>
      <c r="F1" s="90"/>
      <c r="G1" s="90"/>
      <c r="H1" s="91"/>
    </row>
    <row r="2" spans="1:8" x14ac:dyDescent="0.3">
      <c r="A2" s="11" t="s">
        <v>445</v>
      </c>
      <c r="B2" s="10">
        <v>980000</v>
      </c>
      <c r="C2" s="30"/>
      <c r="D2" s="30"/>
      <c r="E2" s="30"/>
      <c r="F2" s="30"/>
      <c r="G2" s="30"/>
      <c r="H2" s="31"/>
    </row>
    <row r="3" spans="1:8" x14ac:dyDescent="0.3">
      <c r="A3" s="11" t="s">
        <v>442</v>
      </c>
      <c r="B3" s="12">
        <v>0.05</v>
      </c>
      <c r="C3" s="30"/>
      <c r="D3" s="30"/>
      <c r="E3" s="30"/>
      <c r="F3" s="30"/>
      <c r="G3" s="30"/>
      <c r="H3" s="31"/>
    </row>
    <row r="4" spans="1:8" x14ac:dyDescent="0.3">
      <c r="A4" s="118" t="s">
        <v>447</v>
      </c>
      <c r="B4" s="12">
        <v>0.15</v>
      </c>
      <c r="C4" s="30"/>
      <c r="D4" s="30"/>
      <c r="E4" s="30"/>
      <c r="F4" s="30"/>
      <c r="G4" s="30"/>
      <c r="H4" s="31"/>
    </row>
    <row r="5" spans="1:8" x14ac:dyDescent="0.3">
      <c r="A5" s="11" t="s">
        <v>444</v>
      </c>
      <c r="B5" s="10">
        <f>(B2+(B2*B3)-(B2*B4))</f>
        <v>882000</v>
      </c>
      <c r="C5" s="117" t="s">
        <v>634</v>
      </c>
      <c r="D5" s="30"/>
      <c r="E5" s="30"/>
      <c r="F5" s="30"/>
      <c r="G5" s="30"/>
      <c r="H5" s="31"/>
    </row>
    <row r="6" spans="1:8" x14ac:dyDescent="0.3">
      <c r="A6" s="11"/>
      <c r="B6" s="30"/>
      <c r="C6" s="92" t="s">
        <v>443</v>
      </c>
      <c r="D6" s="93"/>
      <c r="E6" s="93"/>
      <c r="F6" s="93"/>
      <c r="G6" s="93"/>
      <c r="H6" s="94"/>
    </row>
    <row r="7" spans="1:8" x14ac:dyDescent="0.3">
      <c r="A7" s="11"/>
      <c r="B7" s="29">
        <f>B5</f>
        <v>882000</v>
      </c>
      <c r="C7" s="28">
        <v>0.1</v>
      </c>
      <c r="D7" s="27">
        <v>0.15</v>
      </c>
      <c r="E7" s="27">
        <v>0.2</v>
      </c>
      <c r="F7" s="27">
        <v>0.25</v>
      </c>
      <c r="G7" s="27">
        <v>0.3</v>
      </c>
      <c r="H7" s="26">
        <v>0.35</v>
      </c>
    </row>
    <row r="8" spans="1:8" x14ac:dyDescent="0.3">
      <c r="A8" s="95" t="s">
        <v>442</v>
      </c>
      <c r="B8" s="25">
        <v>0.01</v>
      </c>
      <c r="C8" s="24">
        <f t="dataTable" ref="C8:H15" dt2D="1" dtr="1" r1="B4" r2="B3"/>
        <v>891800</v>
      </c>
      <c r="D8" s="23">
        <v>842800</v>
      </c>
      <c r="E8" s="23">
        <v>793800</v>
      </c>
      <c r="F8" s="23">
        <v>744800</v>
      </c>
      <c r="G8" s="23">
        <v>695800</v>
      </c>
      <c r="H8" s="22">
        <v>646800</v>
      </c>
    </row>
    <row r="9" spans="1:8" x14ac:dyDescent="0.3">
      <c r="A9" s="96"/>
      <c r="B9" s="21">
        <v>0.02</v>
      </c>
      <c r="C9" s="19">
        <v>901600</v>
      </c>
      <c r="D9" s="18">
        <v>852600</v>
      </c>
      <c r="E9" s="18">
        <v>803600</v>
      </c>
      <c r="F9" s="18">
        <v>754600</v>
      </c>
      <c r="G9" s="18">
        <v>705600</v>
      </c>
      <c r="H9" s="17">
        <v>656600</v>
      </c>
    </row>
    <row r="10" spans="1:8" x14ac:dyDescent="0.3">
      <c r="A10" s="96"/>
      <c r="B10" s="20">
        <v>0.03</v>
      </c>
      <c r="C10" s="19">
        <v>911400</v>
      </c>
      <c r="D10" s="18">
        <v>862400</v>
      </c>
      <c r="E10" s="18">
        <v>813400</v>
      </c>
      <c r="F10" s="18">
        <v>764400</v>
      </c>
      <c r="G10" s="18">
        <v>715400</v>
      </c>
      <c r="H10" s="17">
        <v>666400</v>
      </c>
    </row>
    <row r="11" spans="1:8" x14ac:dyDescent="0.3">
      <c r="A11" s="96"/>
      <c r="B11" s="21">
        <v>0.04</v>
      </c>
      <c r="C11" s="19">
        <v>921200</v>
      </c>
      <c r="D11" s="18">
        <v>872200</v>
      </c>
      <c r="E11" s="18">
        <v>823200</v>
      </c>
      <c r="F11" s="18">
        <v>774200</v>
      </c>
      <c r="G11" s="18">
        <v>725200</v>
      </c>
      <c r="H11" s="17">
        <v>676200</v>
      </c>
    </row>
    <row r="12" spans="1:8" x14ac:dyDescent="0.3">
      <c r="A12" s="96"/>
      <c r="B12" s="20">
        <v>0.05</v>
      </c>
      <c r="C12" s="19">
        <v>931000</v>
      </c>
      <c r="D12" s="18">
        <v>882000</v>
      </c>
      <c r="E12" s="18">
        <v>833000</v>
      </c>
      <c r="F12" s="18">
        <v>784000</v>
      </c>
      <c r="G12" s="18">
        <v>735000</v>
      </c>
      <c r="H12" s="17">
        <v>686000</v>
      </c>
    </row>
    <row r="13" spans="1:8" x14ac:dyDescent="0.3">
      <c r="A13" s="96"/>
      <c r="B13" s="21">
        <v>0.06</v>
      </c>
      <c r="C13" s="19">
        <v>940800</v>
      </c>
      <c r="D13" s="18">
        <v>891800</v>
      </c>
      <c r="E13" s="18">
        <v>842800</v>
      </c>
      <c r="F13" s="18">
        <v>793800</v>
      </c>
      <c r="G13" s="18">
        <v>744800</v>
      </c>
      <c r="H13" s="17">
        <v>695800</v>
      </c>
    </row>
    <row r="14" spans="1:8" x14ac:dyDescent="0.3">
      <c r="A14" s="96"/>
      <c r="B14" s="20">
        <v>7.0000000000000007E-2</v>
      </c>
      <c r="C14" s="19">
        <v>950600</v>
      </c>
      <c r="D14" s="18">
        <v>901600</v>
      </c>
      <c r="E14" s="18">
        <v>852600</v>
      </c>
      <c r="F14" s="18">
        <v>803600</v>
      </c>
      <c r="G14" s="18">
        <v>754600</v>
      </c>
      <c r="H14" s="17">
        <v>705600</v>
      </c>
    </row>
    <row r="15" spans="1:8" x14ac:dyDescent="0.3">
      <c r="A15" s="97"/>
      <c r="B15" s="16">
        <v>0.08</v>
      </c>
      <c r="C15" s="15">
        <v>960400</v>
      </c>
      <c r="D15" s="14">
        <v>911400</v>
      </c>
      <c r="E15" s="14">
        <v>862400</v>
      </c>
      <c r="F15" s="14">
        <v>813400</v>
      </c>
      <c r="G15" s="14">
        <v>764400</v>
      </c>
      <c r="H15" s="13">
        <v>715400</v>
      </c>
    </row>
    <row r="18" spans="1:2" x14ac:dyDescent="0.3">
      <c r="A18" s="11"/>
      <c r="B18" s="10"/>
    </row>
    <row r="19" spans="1:2" x14ac:dyDescent="0.3">
      <c r="A19" s="11"/>
      <c r="B19" s="12"/>
    </row>
    <row r="20" spans="1:2" x14ac:dyDescent="0.3">
      <c r="A20" s="11"/>
      <c r="B20" s="12"/>
    </row>
    <row r="21" spans="1:2" x14ac:dyDescent="0.3">
      <c r="A21" s="11"/>
      <c r="B21" s="10"/>
    </row>
  </sheetData>
  <mergeCells count="3">
    <mergeCell ref="A1:H1"/>
    <mergeCell ref="C6:H6"/>
    <mergeCell ref="A8:A1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zoomScale="205" zoomScaleNormal="205" workbookViewId="0">
      <selection activeCell="B16" sqref="B16:F16"/>
    </sheetView>
  </sheetViews>
  <sheetFormatPr defaultRowHeight="14.4" x14ac:dyDescent="0.3"/>
  <cols>
    <col min="1" max="1" width="24.6640625" bestFit="1" customWidth="1"/>
  </cols>
  <sheetData>
    <row r="1" spans="1:7" x14ac:dyDescent="0.3">
      <c r="A1" t="s">
        <v>628</v>
      </c>
      <c r="B1">
        <v>250</v>
      </c>
    </row>
    <row r="2" spans="1:7" x14ac:dyDescent="0.3">
      <c r="A2" t="s">
        <v>629</v>
      </c>
      <c r="B2">
        <v>5</v>
      </c>
    </row>
    <row r="3" spans="1:7" x14ac:dyDescent="0.3">
      <c r="A3" t="s">
        <v>630</v>
      </c>
      <c r="B3">
        <v>1000</v>
      </c>
    </row>
    <row r="4" spans="1:7" x14ac:dyDescent="0.3">
      <c r="A4" t="s">
        <v>631</v>
      </c>
      <c r="B4">
        <v>40</v>
      </c>
    </row>
    <row r="5" spans="1:7" x14ac:dyDescent="0.3">
      <c r="A5" t="s">
        <v>632</v>
      </c>
      <c r="B5">
        <f>B1*B2-B3-B4*B2</f>
        <v>50</v>
      </c>
    </row>
    <row r="6" spans="1:7" x14ac:dyDescent="0.3">
      <c r="B6" t="s">
        <v>633</v>
      </c>
    </row>
    <row r="7" spans="1:7" x14ac:dyDescent="0.3">
      <c r="B7">
        <f>B1*B2-B3-B4*B2</f>
        <v>50</v>
      </c>
      <c r="C7" s="116">
        <v>300</v>
      </c>
      <c r="D7" s="116">
        <v>350</v>
      </c>
      <c r="E7" s="116">
        <v>400</v>
      </c>
      <c r="F7" s="116">
        <v>450</v>
      </c>
      <c r="G7" s="116">
        <v>500</v>
      </c>
    </row>
    <row r="8" spans="1:7" x14ac:dyDescent="0.3">
      <c r="B8" s="115">
        <v>6</v>
      </c>
      <c r="C8">
        <f t="dataTable" ref="C8:G12" dt2D="1" dtr="1" r1="B1" r2="B2"/>
        <v>560</v>
      </c>
      <c r="D8">
        <v>860</v>
      </c>
      <c r="E8">
        <v>1160</v>
      </c>
      <c r="F8">
        <v>1460</v>
      </c>
      <c r="G8">
        <v>1760</v>
      </c>
    </row>
    <row r="9" spans="1:7" x14ac:dyDescent="0.3">
      <c r="B9" s="115">
        <v>7</v>
      </c>
      <c r="C9">
        <v>820</v>
      </c>
      <c r="D9">
        <v>1170</v>
      </c>
      <c r="E9">
        <v>1520</v>
      </c>
      <c r="F9">
        <v>1870</v>
      </c>
      <c r="G9">
        <v>2220</v>
      </c>
    </row>
    <row r="10" spans="1:7" x14ac:dyDescent="0.3">
      <c r="B10" s="115">
        <v>8</v>
      </c>
      <c r="C10">
        <v>1080</v>
      </c>
      <c r="D10">
        <v>1480</v>
      </c>
      <c r="E10">
        <v>1880</v>
      </c>
      <c r="F10">
        <v>2280</v>
      </c>
      <c r="G10">
        <v>2680</v>
      </c>
    </row>
    <row r="11" spans="1:7" x14ac:dyDescent="0.3">
      <c r="B11" s="115">
        <v>9</v>
      </c>
      <c r="C11">
        <v>1340</v>
      </c>
      <c r="D11">
        <v>1790</v>
      </c>
      <c r="E11">
        <v>2240</v>
      </c>
      <c r="F11">
        <v>2690</v>
      </c>
      <c r="G11">
        <v>3140</v>
      </c>
    </row>
    <row r="12" spans="1:7" x14ac:dyDescent="0.3">
      <c r="B12" s="115">
        <v>10</v>
      </c>
      <c r="C12">
        <v>1600</v>
      </c>
      <c r="D12">
        <v>2100</v>
      </c>
      <c r="E12">
        <v>2600</v>
      </c>
      <c r="F12">
        <v>3100</v>
      </c>
      <c r="G12">
        <v>3600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M20"/>
  <sheetViews>
    <sheetView zoomScale="130" zoomScaleNormal="130" workbookViewId="0">
      <selection activeCell="J19" sqref="J19"/>
    </sheetView>
  </sheetViews>
  <sheetFormatPr defaultColWidth="11.109375" defaultRowHeight="15" customHeight="1" outlineLevelRow="1" x14ac:dyDescent="0.25"/>
  <cols>
    <col min="1" max="1" width="2" style="41" customWidth="1"/>
    <col min="2" max="2" width="5.5546875" style="41" customWidth="1"/>
    <col min="3" max="6" width="11" style="41" bestFit="1" customWidth="1"/>
    <col min="7" max="7" width="6.109375" style="42" bestFit="1" customWidth="1"/>
    <col min="8" max="10" width="12.5546875" style="41" bestFit="1" customWidth="1"/>
    <col min="11" max="16384" width="11.109375" style="41"/>
  </cols>
  <sheetData>
    <row r="1" spans="2:13" ht="15" customHeight="1" outlineLevel="1" x14ac:dyDescent="0.25">
      <c r="B1" s="40" t="s">
        <v>486</v>
      </c>
    </row>
    <row r="2" spans="2:13" ht="15" customHeight="1" thickBot="1" x14ac:dyDescent="0.3">
      <c r="B2" s="40"/>
      <c r="G2" s="41"/>
    </row>
    <row r="3" spans="2:13" ht="15" customHeight="1" x14ac:dyDescent="0.25">
      <c r="B3" s="98" t="s">
        <v>487</v>
      </c>
      <c r="C3" s="99"/>
      <c r="D3" s="99"/>
      <c r="E3" s="100"/>
      <c r="G3" s="43"/>
      <c r="H3" s="43"/>
      <c r="I3" s="43"/>
      <c r="J3" s="43"/>
    </row>
    <row r="4" spans="2:13" ht="15" customHeight="1" x14ac:dyDescent="0.25">
      <c r="B4" s="44"/>
      <c r="C4" s="45">
        <v>36161</v>
      </c>
      <c r="D4" s="45">
        <v>36192</v>
      </c>
      <c r="E4" s="46">
        <v>36251</v>
      </c>
      <c r="G4" s="43"/>
      <c r="H4" s="43"/>
      <c r="I4" s="43"/>
      <c r="J4" s="43"/>
    </row>
    <row r="5" spans="2:13" ht="15" customHeight="1" x14ac:dyDescent="0.25">
      <c r="B5" s="44" t="s">
        <v>488</v>
      </c>
      <c r="C5" s="47">
        <v>195</v>
      </c>
      <c r="D5" s="47">
        <v>220</v>
      </c>
      <c r="E5" s="48">
        <v>185</v>
      </c>
      <c r="G5" s="43"/>
      <c r="H5" s="43"/>
      <c r="I5" s="43"/>
      <c r="J5" s="121">
        <v>36161</v>
      </c>
      <c r="K5" s="122">
        <v>36192</v>
      </c>
      <c r="L5" s="122">
        <v>36220</v>
      </c>
      <c r="M5" s="122">
        <v>36251</v>
      </c>
    </row>
    <row r="6" spans="2:13" ht="15" customHeight="1" x14ac:dyDescent="0.25">
      <c r="B6" s="44" t="s">
        <v>489</v>
      </c>
      <c r="C6" s="47">
        <v>1700</v>
      </c>
      <c r="D6" s="47">
        <v>1950</v>
      </c>
      <c r="E6" s="48">
        <v>2200</v>
      </c>
      <c r="G6" s="43"/>
      <c r="H6" s="43"/>
      <c r="I6" s="43" t="s">
        <v>488</v>
      </c>
      <c r="J6" s="119">
        <v>1205</v>
      </c>
      <c r="K6" s="120">
        <v>720</v>
      </c>
      <c r="L6" s="120">
        <v>935</v>
      </c>
      <c r="M6" s="120">
        <v>1195</v>
      </c>
    </row>
    <row r="7" spans="2:13" ht="15" customHeight="1" thickBot="1" x14ac:dyDescent="0.3">
      <c r="B7" s="49" t="s">
        <v>490</v>
      </c>
      <c r="C7" s="50">
        <v>320</v>
      </c>
      <c r="D7" s="50">
        <v>180</v>
      </c>
      <c r="E7" s="51">
        <v>110</v>
      </c>
      <c r="G7" s="43"/>
      <c r="H7" s="43"/>
      <c r="I7" s="43" t="s">
        <v>489</v>
      </c>
      <c r="J7" s="119">
        <v>2700</v>
      </c>
      <c r="K7" s="120">
        <v>2370</v>
      </c>
      <c r="L7" s="120">
        <v>1060</v>
      </c>
      <c r="M7" s="120">
        <v>3340</v>
      </c>
    </row>
    <row r="8" spans="2:13" ht="16.5" customHeight="1" thickBot="1" x14ac:dyDescent="0.3">
      <c r="G8" s="43"/>
      <c r="H8" s="43"/>
      <c r="I8" s="43" t="s">
        <v>490</v>
      </c>
      <c r="J8" s="119">
        <v>1170</v>
      </c>
      <c r="K8" s="120">
        <v>180</v>
      </c>
      <c r="L8" s="120">
        <v>1310</v>
      </c>
      <c r="M8" s="120">
        <v>1025</v>
      </c>
    </row>
    <row r="9" spans="2:13" ht="15" customHeight="1" x14ac:dyDescent="0.25">
      <c r="B9" s="98" t="s">
        <v>491</v>
      </c>
      <c r="C9" s="99"/>
      <c r="D9" s="99"/>
      <c r="E9" s="100"/>
      <c r="G9" s="43"/>
      <c r="H9" s="43"/>
      <c r="I9" s="43" t="s">
        <v>492</v>
      </c>
      <c r="J9" s="119">
        <v>4700</v>
      </c>
      <c r="K9" s="120">
        <v>2900</v>
      </c>
      <c r="L9" s="120">
        <v>5500</v>
      </c>
      <c r="M9" s="120">
        <v>6700</v>
      </c>
    </row>
    <row r="10" spans="2:13" ht="15" customHeight="1" x14ac:dyDescent="0.25">
      <c r="B10" s="44"/>
      <c r="C10" s="45">
        <v>36161</v>
      </c>
      <c r="D10" s="45">
        <v>36220</v>
      </c>
      <c r="E10" s="46">
        <v>36251</v>
      </c>
      <c r="G10" s="43"/>
      <c r="H10" s="43"/>
      <c r="I10" s="43"/>
      <c r="J10" s="43"/>
    </row>
    <row r="11" spans="2:13" ht="15" customHeight="1" x14ac:dyDescent="0.25">
      <c r="B11" s="44" t="s">
        <v>490</v>
      </c>
      <c r="C11" s="47">
        <v>850</v>
      </c>
      <c r="D11" s="47">
        <v>1310</v>
      </c>
      <c r="E11" s="48">
        <v>915</v>
      </c>
      <c r="G11" s="43"/>
      <c r="H11" s="43"/>
      <c r="I11" s="43"/>
      <c r="J11" s="43"/>
    </row>
    <row r="12" spans="2:13" ht="15" customHeight="1" x14ac:dyDescent="0.25">
      <c r="B12" s="44" t="s">
        <v>488</v>
      </c>
      <c r="C12" s="47">
        <v>250</v>
      </c>
      <c r="D12" s="47">
        <v>245</v>
      </c>
      <c r="E12" s="48">
        <v>190</v>
      </c>
      <c r="G12" s="43"/>
      <c r="H12" s="43"/>
      <c r="I12" s="43"/>
      <c r="J12" s="121">
        <v>36161</v>
      </c>
      <c r="K12" s="122">
        <v>36192</v>
      </c>
      <c r="L12" s="122">
        <v>36220</v>
      </c>
      <c r="M12" s="122">
        <v>36251</v>
      </c>
    </row>
    <row r="13" spans="2:13" ht="15" customHeight="1" x14ac:dyDescent="0.25">
      <c r="B13" s="44" t="s">
        <v>489</v>
      </c>
      <c r="C13" s="47">
        <v>690</v>
      </c>
      <c r="D13" s="47">
        <v>770</v>
      </c>
      <c r="E13" s="48">
        <v>790</v>
      </c>
      <c r="I13" s="41" t="s">
        <v>488</v>
      </c>
      <c r="J13" s="120">
        <v>401.66666666666669</v>
      </c>
      <c r="K13" s="120">
        <v>360</v>
      </c>
      <c r="L13" s="120">
        <v>467.5</v>
      </c>
      <c r="M13" s="120">
        <v>398.33333333333331</v>
      </c>
    </row>
    <row r="14" spans="2:13" ht="15" customHeight="1" thickBot="1" x14ac:dyDescent="0.3">
      <c r="B14" s="49" t="s">
        <v>492</v>
      </c>
      <c r="C14" s="50">
        <v>2600</v>
      </c>
      <c r="D14" s="50">
        <v>2700</v>
      </c>
      <c r="E14" s="51">
        <v>3300</v>
      </c>
      <c r="I14" s="41" t="s">
        <v>489</v>
      </c>
      <c r="J14" s="120">
        <v>900</v>
      </c>
      <c r="K14" s="120">
        <v>1185</v>
      </c>
      <c r="L14" s="120">
        <v>530</v>
      </c>
      <c r="M14" s="120">
        <v>1113.3333333333333</v>
      </c>
    </row>
    <row r="15" spans="2:13" ht="9" customHeight="1" thickBot="1" x14ac:dyDescent="0.3">
      <c r="I15" s="41" t="s">
        <v>490</v>
      </c>
      <c r="J15" s="120">
        <v>585</v>
      </c>
      <c r="K15" s="120">
        <v>180</v>
      </c>
      <c r="L15" s="120">
        <v>1310</v>
      </c>
      <c r="M15" s="120">
        <v>512.5</v>
      </c>
    </row>
    <row r="16" spans="2:13" ht="15" customHeight="1" thickBot="1" x14ac:dyDescent="0.3">
      <c r="B16" s="101" t="s">
        <v>493</v>
      </c>
      <c r="C16" s="102"/>
      <c r="D16" s="102"/>
      <c r="E16" s="102"/>
      <c r="F16" s="103"/>
      <c r="I16" s="41" t="s">
        <v>492</v>
      </c>
      <c r="J16" s="120">
        <v>2350</v>
      </c>
      <c r="K16" s="120">
        <v>2900</v>
      </c>
      <c r="L16" s="120">
        <v>2750</v>
      </c>
      <c r="M16" s="120">
        <v>3350</v>
      </c>
    </row>
    <row r="17" spans="2:6" ht="15" customHeight="1" x14ac:dyDescent="0.25">
      <c r="B17" s="52"/>
      <c r="C17" s="53">
        <v>36161</v>
      </c>
      <c r="D17" s="53">
        <v>36192</v>
      </c>
      <c r="E17" s="53">
        <v>36220</v>
      </c>
      <c r="F17" s="54">
        <v>36251</v>
      </c>
    </row>
    <row r="18" spans="2:6" ht="15" customHeight="1" x14ac:dyDescent="0.25">
      <c r="B18" s="44" t="s">
        <v>489</v>
      </c>
      <c r="C18" s="47">
        <v>310</v>
      </c>
      <c r="D18" s="47">
        <v>420</v>
      </c>
      <c r="E18" s="47">
        <v>290</v>
      </c>
      <c r="F18" s="48">
        <v>350</v>
      </c>
    </row>
    <row r="19" spans="2:6" ht="15" customHeight="1" x14ac:dyDescent="0.25">
      <c r="B19" s="44" t="s">
        <v>488</v>
      </c>
      <c r="C19" s="47">
        <v>760</v>
      </c>
      <c r="D19" s="47">
        <v>500</v>
      </c>
      <c r="E19" s="47">
        <v>690</v>
      </c>
      <c r="F19" s="48">
        <v>820</v>
      </c>
    </row>
    <row r="20" spans="2:6" ht="15" customHeight="1" thickBot="1" x14ac:dyDescent="0.3">
      <c r="B20" s="49" t="s">
        <v>492</v>
      </c>
      <c r="C20" s="50">
        <v>2100</v>
      </c>
      <c r="D20" s="50">
        <v>2900</v>
      </c>
      <c r="E20" s="50">
        <v>2800</v>
      </c>
      <c r="F20" s="51">
        <v>3400</v>
      </c>
    </row>
  </sheetData>
  <dataConsolidate function="average" leftLabels="1" topLabels="1">
    <dataRefs count="3">
      <dataRef ref="B4:E7" sheet="Tablo Birleştir" r:id="rId1"/>
      <dataRef ref="B10:E14" sheet="Tablo Birleştir" r:id="rId2"/>
      <dataRef ref="B17:F20" sheet="Tablo Birleştir" r:id="rId3"/>
    </dataRefs>
  </dataConsolidate>
  <mergeCells count="3">
    <mergeCell ref="B3:E3"/>
    <mergeCell ref="B9:E9"/>
    <mergeCell ref="B16:F16"/>
  </mergeCells>
  <pageMargins left="0.75" right="0.75" top="1" bottom="1" header="0.5" footer="0.5"/>
  <pageSetup paperSize="9" orientation="portrait" horizontalDpi="204" verticalDpi="196" r:id="rId4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zoomScale="175" zoomScaleNormal="175" workbookViewId="0">
      <selection activeCell="B16" sqref="B16:F16"/>
    </sheetView>
  </sheetViews>
  <sheetFormatPr defaultRowHeight="14.4" x14ac:dyDescent="0.3"/>
  <cols>
    <col min="1" max="1" width="8.88671875" style="34"/>
    <col min="2" max="2" width="14" style="34" customWidth="1"/>
    <col min="3" max="3" width="11.33203125" style="34" customWidth="1"/>
    <col min="4" max="5" width="8.88671875" style="34"/>
    <col min="6" max="6" width="10.109375" style="34" bestFit="1" customWidth="1"/>
    <col min="7" max="7" width="8.88671875" style="34"/>
    <col min="8" max="8" width="12.33203125" style="34" bestFit="1" customWidth="1"/>
    <col min="9" max="16384" width="8.88671875" style="34"/>
  </cols>
  <sheetData>
    <row r="3" spans="2:8" x14ac:dyDescent="0.3">
      <c r="B3" s="37" t="s">
        <v>474</v>
      </c>
      <c r="C3" s="37" t="s">
        <v>475</v>
      </c>
      <c r="D3" s="37" t="s">
        <v>476</v>
      </c>
      <c r="E3" s="37" t="s">
        <v>477</v>
      </c>
      <c r="F3" s="37" t="s">
        <v>478</v>
      </c>
      <c r="G3" s="37" t="s">
        <v>479</v>
      </c>
      <c r="H3" s="37" t="s">
        <v>480</v>
      </c>
    </row>
    <row r="4" spans="2:8" x14ac:dyDescent="0.3">
      <c r="B4" s="37" t="s">
        <v>481</v>
      </c>
      <c r="C4" s="37">
        <v>3000</v>
      </c>
      <c r="D4" s="37">
        <v>1500</v>
      </c>
      <c r="E4" s="38">
        <v>24.5</v>
      </c>
      <c r="F4" s="38">
        <v>32</v>
      </c>
      <c r="G4" s="39"/>
      <c r="H4" s="39"/>
    </row>
    <row r="5" spans="2:8" x14ac:dyDescent="0.3">
      <c r="B5" s="37" t="s">
        <v>482</v>
      </c>
      <c r="C5" s="37">
        <v>1600</v>
      </c>
      <c r="D5" s="37">
        <v>800</v>
      </c>
      <c r="E5" s="38">
        <v>41.45</v>
      </c>
      <c r="F5" s="38">
        <v>48</v>
      </c>
      <c r="G5" s="39"/>
      <c r="H5" s="39"/>
    </row>
    <row r="6" spans="2:8" x14ac:dyDescent="0.3">
      <c r="B6" s="37" t="s">
        <v>483</v>
      </c>
      <c r="C6" s="37">
        <v>3500</v>
      </c>
      <c r="D6" s="37">
        <v>2500</v>
      </c>
      <c r="E6" s="38">
        <v>36.74</v>
      </c>
      <c r="F6" s="38">
        <v>43</v>
      </c>
      <c r="G6" s="39"/>
      <c r="H6" s="39"/>
    </row>
    <row r="7" spans="2:8" x14ac:dyDescent="0.3">
      <c r="B7" s="37" t="s">
        <v>484</v>
      </c>
      <c r="C7" s="37">
        <v>7600</v>
      </c>
      <c r="D7" s="37">
        <v>6500</v>
      </c>
      <c r="E7" s="38">
        <v>25.45</v>
      </c>
      <c r="F7" s="38">
        <v>29</v>
      </c>
      <c r="G7" s="39"/>
      <c r="H7" s="39"/>
    </row>
    <row r="9" spans="2:8" x14ac:dyDescent="0.3">
      <c r="G9" s="37" t="s">
        <v>485</v>
      </c>
      <c r="H9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"/>
  <sheetViews>
    <sheetView zoomScale="145" zoomScaleNormal="145" workbookViewId="0">
      <selection activeCell="A4" sqref="A4:A10"/>
    </sheetView>
  </sheetViews>
  <sheetFormatPr defaultRowHeight="13.2" outlineLevelRow="1" x14ac:dyDescent="0.25"/>
  <cols>
    <col min="1" max="1" width="27" style="43" customWidth="1"/>
    <col min="2" max="2" width="8.88671875" style="43"/>
    <col min="3" max="3" width="11.109375" style="43" customWidth="1"/>
    <col min="4" max="16384" width="8.88671875" style="43"/>
  </cols>
  <sheetData>
    <row r="1" spans="1:5" outlineLevel="1" x14ac:dyDescent="0.25">
      <c r="A1" s="55" t="s">
        <v>494</v>
      </c>
    </row>
    <row r="2" spans="1:5" ht="13.8" thickBot="1" x14ac:dyDescent="0.3"/>
    <row r="3" spans="1:5" ht="14.4" thickTop="1" thickBot="1" x14ac:dyDescent="0.3">
      <c r="A3" s="56" t="s">
        <v>495</v>
      </c>
      <c r="C3" s="56" t="s">
        <v>496</v>
      </c>
      <c r="D3" s="56" t="s">
        <v>497</v>
      </c>
      <c r="E3" s="56" t="s">
        <v>498</v>
      </c>
    </row>
    <row r="4" spans="1:5" ht="13.8" thickTop="1" x14ac:dyDescent="0.25">
      <c r="A4" s="43" t="s">
        <v>499</v>
      </c>
      <c r="C4" s="57">
        <v>12345</v>
      </c>
      <c r="D4" s="43" t="s">
        <v>635</v>
      </c>
      <c r="E4" s="43" t="s">
        <v>636</v>
      </c>
    </row>
    <row r="5" spans="1:5" x14ac:dyDescent="0.25">
      <c r="A5" s="43" t="s">
        <v>500</v>
      </c>
      <c r="C5" s="43">
        <v>23456</v>
      </c>
      <c r="D5" s="43" t="s">
        <v>637</v>
      </c>
      <c r="E5" s="43" t="s">
        <v>638</v>
      </c>
    </row>
    <row r="6" spans="1:5" x14ac:dyDescent="0.25">
      <c r="A6" s="43" t="s">
        <v>501</v>
      </c>
      <c r="C6" s="43">
        <v>34567</v>
      </c>
      <c r="D6" s="43" t="s">
        <v>639</v>
      </c>
      <c r="E6" s="43" t="s">
        <v>640</v>
      </c>
    </row>
    <row r="7" spans="1:5" x14ac:dyDescent="0.25">
      <c r="A7" s="43" t="s">
        <v>502</v>
      </c>
      <c r="C7" s="43">
        <v>45678</v>
      </c>
      <c r="D7" s="43" t="s">
        <v>641</v>
      </c>
      <c r="E7" s="43" t="s">
        <v>642</v>
      </c>
    </row>
    <row r="8" spans="1:5" x14ac:dyDescent="0.25">
      <c r="A8" s="43" t="s">
        <v>503</v>
      </c>
      <c r="C8" s="43">
        <v>56789</v>
      </c>
      <c r="D8" s="43" t="s">
        <v>643</v>
      </c>
      <c r="E8" s="43" t="s">
        <v>644</v>
      </c>
    </row>
    <row r="9" spans="1:5" x14ac:dyDescent="0.25">
      <c r="A9" s="43" t="s">
        <v>504</v>
      </c>
      <c r="C9" s="43">
        <v>35698</v>
      </c>
      <c r="D9" s="43" t="s">
        <v>645</v>
      </c>
      <c r="E9" s="43" t="s">
        <v>646</v>
      </c>
    </row>
    <row r="10" spans="1:5" x14ac:dyDescent="0.25">
      <c r="A10" s="43" t="s">
        <v>505</v>
      </c>
      <c r="C10" s="43">
        <v>25643</v>
      </c>
      <c r="D10" s="43" t="s">
        <v>647</v>
      </c>
      <c r="E10" s="43" t="s">
        <v>648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8"/>
  <sheetViews>
    <sheetView zoomScale="115" zoomScaleNormal="115" workbookViewId="0">
      <selection activeCell="B11" sqref="B11"/>
    </sheetView>
  </sheetViews>
  <sheetFormatPr defaultColWidth="15.44140625" defaultRowHeight="13.2" outlineLevelRow="2" x14ac:dyDescent="0.25"/>
  <cols>
    <col min="1" max="6" width="15.44140625" style="108"/>
    <col min="7" max="7" width="15.44140625" style="105"/>
    <col min="8" max="8" width="19.109375" style="105" customWidth="1"/>
    <col min="9" max="9" width="16.33203125" style="105" customWidth="1"/>
    <col min="10" max="10" width="14" style="105" customWidth="1"/>
    <col min="11" max="11" width="8.33203125" style="105" customWidth="1"/>
    <col min="12" max="16384" width="15.44140625" style="105"/>
  </cols>
  <sheetData>
    <row r="1" spans="1:14" ht="18.75" customHeight="1" x14ac:dyDescent="0.25">
      <c r="A1" s="107" t="s">
        <v>506</v>
      </c>
      <c r="B1" s="107" t="s">
        <v>507</v>
      </c>
      <c r="C1" s="107" t="s">
        <v>508</v>
      </c>
      <c r="D1" s="107" t="s">
        <v>509</v>
      </c>
      <c r="E1" s="107" t="s">
        <v>510</v>
      </c>
      <c r="F1" s="107" t="s">
        <v>511</v>
      </c>
      <c r="H1" s="106"/>
      <c r="I1" s="106"/>
      <c r="J1" s="106"/>
    </row>
    <row r="2" spans="1:14" outlineLevel="2" x14ac:dyDescent="0.25">
      <c r="A2" s="108" t="s">
        <v>522</v>
      </c>
      <c r="B2" s="108" t="s">
        <v>513</v>
      </c>
      <c r="C2" s="109">
        <v>980</v>
      </c>
      <c r="D2" s="109">
        <v>1800</v>
      </c>
      <c r="E2" s="109">
        <f>C2*D2</f>
        <v>1764000</v>
      </c>
      <c r="F2" s="110" t="s">
        <v>514</v>
      </c>
      <c r="H2" s="106"/>
      <c r="I2" s="106"/>
      <c r="J2" s="106"/>
      <c r="K2" s="106"/>
      <c r="L2" s="106"/>
      <c r="M2" s="106"/>
      <c r="N2" s="106"/>
    </row>
    <row r="3" spans="1:14" outlineLevel="2" x14ac:dyDescent="0.25">
      <c r="A3" s="108" t="s">
        <v>522</v>
      </c>
      <c r="B3" s="108" t="s">
        <v>513</v>
      </c>
      <c r="C3" s="109">
        <v>5066</v>
      </c>
      <c r="D3" s="109">
        <v>1840</v>
      </c>
      <c r="E3" s="109">
        <f>C3*D3</f>
        <v>9321440</v>
      </c>
      <c r="F3" s="110" t="s">
        <v>514</v>
      </c>
      <c r="H3" s="106"/>
      <c r="I3" s="106"/>
      <c r="J3" s="106"/>
      <c r="K3" s="106"/>
      <c r="L3" s="106"/>
      <c r="M3" s="106"/>
      <c r="N3" s="106"/>
    </row>
    <row r="4" spans="1:14" outlineLevel="2" x14ac:dyDescent="0.25">
      <c r="A4" s="108" t="s">
        <v>522</v>
      </c>
      <c r="B4" s="108" t="s">
        <v>513</v>
      </c>
      <c r="C4" s="109">
        <v>2790</v>
      </c>
      <c r="D4" s="109">
        <v>1910</v>
      </c>
      <c r="E4" s="109">
        <f>C4*D4</f>
        <v>5328900</v>
      </c>
      <c r="F4" s="110" t="s">
        <v>519</v>
      </c>
      <c r="H4" s="106"/>
      <c r="I4" s="106"/>
      <c r="J4" s="106"/>
      <c r="K4" s="106"/>
      <c r="L4" s="106"/>
      <c r="M4" s="106"/>
      <c r="N4" s="106"/>
    </row>
    <row r="5" spans="1:14" outlineLevel="2" x14ac:dyDescent="0.25">
      <c r="A5" s="108" t="s">
        <v>522</v>
      </c>
      <c r="B5" s="108" t="s">
        <v>517</v>
      </c>
      <c r="C5" s="109">
        <v>9400</v>
      </c>
      <c r="D5" s="109">
        <v>1900</v>
      </c>
      <c r="E5" s="109">
        <f>C5*D5</f>
        <v>17860000</v>
      </c>
      <c r="F5" s="110" t="s">
        <v>518</v>
      </c>
      <c r="H5" s="106"/>
      <c r="I5" s="106"/>
      <c r="J5" s="106"/>
      <c r="K5" s="106"/>
      <c r="L5" s="106"/>
      <c r="M5" s="106"/>
      <c r="N5" s="106"/>
    </row>
    <row r="6" spans="1:14" outlineLevel="2" x14ac:dyDescent="0.25">
      <c r="A6" s="108" t="s">
        <v>522</v>
      </c>
      <c r="B6" s="108" t="s">
        <v>517</v>
      </c>
      <c r="C6" s="109">
        <v>6490</v>
      </c>
      <c r="D6" s="109">
        <v>1950</v>
      </c>
      <c r="E6" s="109">
        <f>C6*D6</f>
        <v>12655500</v>
      </c>
      <c r="F6" s="110" t="s">
        <v>519</v>
      </c>
      <c r="H6" s="106"/>
      <c r="I6" s="106"/>
      <c r="J6" s="106"/>
      <c r="K6" s="106"/>
      <c r="L6" s="106"/>
      <c r="M6" s="106"/>
      <c r="N6" s="106"/>
    </row>
    <row r="7" spans="1:14" outlineLevel="1" x14ac:dyDescent="0.25">
      <c r="A7" s="111" t="s">
        <v>610</v>
      </c>
      <c r="C7" s="109">
        <f>SUBTOTAL(9,C2:C6)</f>
        <v>24726</v>
      </c>
      <c r="D7" s="109">
        <f>SUBTOTAL(9,D2:D6)</f>
        <v>9400</v>
      </c>
      <c r="E7" s="109">
        <f>SUBTOTAL(9,E2:E6)</f>
        <v>46929840</v>
      </c>
      <c r="F7" s="110"/>
      <c r="H7" s="106"/>
      <c r="I7" s="106"/>
      <c r="J7" s="106"/>
      <c r="K7" s="106"/>
      <c r="L7" s="106"/>
      <c r="M7" s="106"/>
      <c r="N7" s="106"/>
    </row>
    <row r="8" spans="1:14" outlineLevel="2" x14ac:dyDescent="0.25">
      <c r="A8" s="108" t="s">
        <v>521</v>
      </c>
      <c r="B8" s="108" t="s">
        <v>513</v>
      </c>
      <c r="C8" s="109">
        <v>7400</v>
      </c>
      <c r="D8" s="109">
        <v>780</v>
      </c>
      <c r="E8" s="109">
        <f>C8*D8</f>
        <v>5772000</v>
      </c>
      <c r="F8" s="110" t="s">
        <v>518</v>
      </c>
      <c r="H8" s="106"/>
      <c r="I8" s="106"/>
      <c r="J8" s="106"/>
      <c r="K8" s="106"/>
      <c r="L8" s="106"/>
      <c r="M8" s="106"/>
      <c r="N8" s="106"/>
    </row>
    <row r="9" spans="1:14" outlineLevel="2" x14ac:dyDescent="0.25">
      <c r="A9" s="108" t="s">
        <v>521</v>
      </c>
      <c r="B9" s="108" t="s">
        <v>513</v>
      </c>
      <c r="C9" s="109">
        <v>9744</v>
      </c>
      <c r="D9" s="109">
        <v>795</v>
      </c>
      <c r="E9" s="109">
        <f>C9*D9</f>
        <v>7746480</v>
      </c>
      <c r="F9" s="110" t="s">
        <v>519</v>
      </c>
      <c r="H9" s="106"/>
      <c r="I9" s="106"/>
      <c r="J9" s="106"/>
      <c r="K9" s="106"/>
      <c r="L9" s="106"/>
      <c r="M9" s="106"/>
      <c r="N9" s="106"/>
    </row>
    <row r="10" spans="1:14" outlineLevel="2" x14ac:dyDescent="0.25">
      <c r="A10" s="108" t="s">
        <v>521</v>
      </c>
      <c r="B10" s="108" t="s">
        <v>513</v>
      </c>
      <c r="C10" s="109">
        <v>7430</v>
      </c>
      <c r="D10" s="109">
        <v>805</v>
      </c>
      <c r="E10" s="109">
        <f>C10*D10</f>
        <v>5981150</v>
      </c>
      <c r="F10" s="110" t="s">
        <v>514</v>
      </c>
      <c r="H10" s="106"/>
      <c r="I10" s="106"/>
      <c r="J10" s="106"/>
      <c r="K10" s="106"/>
      <c r="L10" s="106"/>
      <c r="M10" s="106"/>
      <c r="N10" s="106"/>
    </row>
    <row r="11" spans="1:14" outlineLevel="2" x14ac:dyDescent="0.25">
      <c r="A11" s="108" t="s">
        <v>521</v>
      </c>
      <c r="B11" s="108" t="s">
        <v>517</v>
      </c>
      <c r="C11" s="109">
        <v>1404</v>
      </c>
      <c r="D11" s="109">
        <v>750</v>
      </c>
      <c r="E11" s="109">
        <f>C11*D11</f>
        <v>1053000</v>
      </c>
      <c r="F11" s="110" t="s">
        <v>519</v>
      </c>
      <c r="H11" s="106"/>
      <c r="I11" s="106"/>
      <c r="J11" s="106"/>
      <c r="K11" s="106"/>
      <c r="L11" s="106"/>
      <c r="M11" s="106"/>
      <c r="N11" s="106"/>
    </row>
    <row r="12" spans="1:14" outlineLevel="2" x14ac:dyDescent="0.25">
      <c r="A12" s="108" t="s">
        <v>521</v>
      </c>
      <c r="B12" s="108" t="s">
        <v>517</v>
      </c>
      <c r="C12" s="109">
        <v>12300</v>
      </c>
      <c r="D12" s="109">
        <v>750</v>
      </c>
      <c r="E12" s="109">
        <f>C12*D12</f>
        <v>9225000</v>
      </c>
      <c r="F12" s="110" t="s">
        <v>519</v>
      </c>
      <c r="H12" s="106"/>
      <c r="I12" s="106"/>
      <c r="J12" s="106"/>
      <c r="K12" s="106"/>
      <c r="L12" s="106"/>
      <c r="M12" s="106"/>
      <c r="N12" s="106"/>
    </row>
    <row r="13" spans="1:14" outlineLevel="2" x14ac:dyDescent="0.25">
      <c r="A13" s="108" t="s">
        <v>521</v>
      </c>
      <c r="B13" s="108" t="s">
        <v>517</v>
      </c>
      <c r="C13" s="109">
        <v>7400</v>
      </c>
      <c r="D13" s="109">
        <v>820</v>
      </c>
      <c r="E13" s="109">
        <f>C13*D13</f>
        <v>6068000</v>
      </c>
      <c r="F13" s="110" t="s">
        <v>519</v>
      </c>
      <c r="H13" s="106"/>
      <c r="I13" s="106"/>
    </row>
    <row r="14" spans="1:14" outlineLevel="2" x14ac:dyDescent="0.25">
      <c r="A14" s="108" t="s">
        <v>521</v>
      </c>
      <c r="B14" s="108" t="s">
        <v>515</v>
      </c>
      <c r="C14" s="109">
        <v>1970</v>
      </c>
      <c r="D14" s="109">
        <v>790</v>
      </c>
      <c r="E14" s="109">
        <f>C14*D14</f>
        <v>1556300</v>
      </c>
      <c r="F14" s="110" t="s">
        <v>518</v>
      </c>
      <c r="H14" s="106"/>
      <c r="I14" s="106"/>
    </row>
    <row r="15" spans="1:14" outlineLevel="2" x14ac:dyDescent="0.25">
      <c r="A15" s="108" t="s">
        <v>521</v>
      </c>
      <c r="B15" s="108" t="s">
        <v>515</v>
      </c>
      <c r="C15" s="109">
        <v>8574</v>
      </c>
      <c r="D15" s="109">
        <v>830</v>
      </c>
      <c r="E15" s="109">
        <f>C15*D15</f>
        <v>7116420</v>
      </c>
      <c r="F15" s="110" t="s">
        <v>519</v>
      </c>
      <c r="H15" s="106"/>
      <c r="I15" s="106"/>
    </row>
    <row r="16" spans="1:14" outlineLevel="1" x14ac:dyDescent="0.25">
      <c r="A16" s="111" t="s">
        <v>611</v>
      </c>
      <c r="C16" s="109">
        <f>SUBTOTAL(9,C8:C15)</f>
        <v>56222</v>
      </c>
      <c r="D16" s="109">
        <f>SUBTOTAL(9,D8:D15)</f>
        <v>6320</v>
      </c>
      <c r="E16" s="109">
        <f>SUBTOTAL(9,E8:E15)</f>
        <v>44518350</v>
      </c>
      <c r="F16" s="110"/>
      <c r="H16" s="106"/>
      <c r="I16" s="106"/>
    </row>
    <row r="17" spans="1:16" outlineLevel="2" x14ac:dyDescent="0.25">
      <c r="A17" s="108" t="s">
        <v>512</v>
      </c>
      <c r="B17" s="108" t="s">
        <v>513</v>
      </c>
      <c r="C17" s="109">
        <v>875</v>
      </c>
      <c r="D17" s="109">
        <v>390</v>
      </c>
      <c r="E17" s="109">
        <f>C17*D17</f>
        <v>341250</v>
      </c>
      <c r="F17" s="110" t="s">
        <v>514</v>
      </c>
      <c r="H17" s="106"/>
      <c r="I17" s="106"/>
    </row>
    <row r="18" spans="1:16" outlineLevel="2" x14ac:dyDescent="0.25">
      <c r="A18" s="108" t="s">
        <v>512</v>
      </c>
      <c r="B18" s="108" t="s">
        <v>513</v>
      </c>
      <c r="C18" s="109">
        <v>7400</v>
      </c>
      <c r="D18" s="109">
        <v>1875</v>
      </c>
      <c r="E18" s="109">
        <f>C18*D18</f>
        <v>13875000</v>
      </c>
      <c r="F18" s="110" t="s">
        <v>518</v>
      </c>
      <c r="I18" s="106"/>
      <c r="J18" s="106"/>
      <c r="K18" s="106"/>
    </row>
    <row r="19" spans="1:16" outlineLevel="2" x14ac:dyDescent="0.25">
      <c r="A19" s="108" t="s">
        <v>512</v>
      </c>
      <c r="B19" s="108" t="s">
        <v>515</v>
      </c>
      <c r="C19" s="109">
        <v>7400</v>
      </c>
      <c r="D19" s="109">
        <v>395</v>
      </c>
      <c r="E19" s="109">
        <f>C19*D19</f>
        <v>2923000</v>
      </c>
      <c r="F19" s="110" t="s">
        <v>514</v>
      </c>
      <c r="I19" s="106"/>
      <c r="J19" s="106"/>
      <c r="K19" s="106"/>
    </row>
    <row r="20" spans="1:16" outlineLevel="2" x14ac:dyDescent="0.25">
      <c r="A20" s="108" t="s">
        <v>512</v>
      </c>
      <c r="B20" s="108" t="s">
        <v>515</v>
      </c>
      <c r="C20" s="109">
        <v>3859</v>
      </c>
      <c r="D20" s="109">
        <v>420</v>
      </c>
      <c r="E20" s="109">
        <f>C20*D20</f>
        <v>1620780</v>
      </c>
      <c r="F20" s="110" t="s">
        <v>519</v>
      </c>
      <c r="I20" s="106"/>
      <c r="J20" s="106"/>
      <c r="K20" s="106"/>
    </row>
    <row r="21" spans="1:16" outlineLevel="1" x14ac:dyDescent="0.25">
      <c r="A21" s="111" t="s">
        <v>612</v>
      </c>
      <c r="C21" s="109">
        <f>SUBTOTAL(9,C17:C20)</f>
        <v>19534</v>
      </c>
      <c r="D21" s="109">
        <f>SUBTOTAL(9,D17:D20)</f>
        <v>3080</v>
      </c>
      <c r="E21" s="109">
        <f>SUBTOTAL(9,E17:E20)</f>
        <v>18760030</v>
      </c>
      <c r="F21" s="110"/>
      <c r="I21" s="106"/>
      <c r="J21" s="106"/>
      <c r="K21" s="106"/>
    </row>
    <row r="22" spans="1:16" outlineLevel="2" x14ac:dyDescent="0.25">
      <c r="A22" s="108" t="s">
        <v>520</v>
      </c>
      <c r="B22" s="108" t="s">
        <v>513</v>
      </c>
      <c r="C22" s="109">
        <v>11344</v>
      </c>
      <c r="D22" s="109">
        <v>425</v>
      </c>
      <c r="E22" s="109">
        <f>C22*D22</f>
        <v>4821200</v>
      </c>
      <c r="F22" s="110" t="s">
        <v>518</v>
      </c>
      <c r="I22" s="106"/>
      <c r="J22" s="106"/>
      <c r="K22" s="106"/>
    </row>
    <row r="23" spans="1:16" outlineLevel="2" x14ac:dyDescent="0.25">
      <c r="A23" s="108" t="s">
        <v>520</v>
      </c>
      <c r="B23" s="108" t="s">
        <v>513</v>
      </c>
      <c r="C23" s="109">
        <v>6400</v>
      </c>
      <c r="D23" s="109">
        <v>800</v>
      </c>
      <c r="E23" s="109">
        <f>C23*D23</f>
        <v>5120000</v>
      </c>
      <c r="F23" s="110" t="s">
        <v>514</v>
      </c>
      <c r="I23" s="106"/>
      <c r="J23" s="106"/>
      <c r="K23" s="106"/>
    </row>
    <row r="24" spans="1:16" outlineLevel="2" x14ac:dyDescent="0.25">
      <c r="A24" s="108" t="s">
        <v>520</v>
      </c>
      <c r="B24" s="108" t="s">
        <v>515</v>
      </c>
      <c r="C24" s="109">
        <v>11840</v>
      </c>
      <c r="D24" s="109">
        <v>745</v>
      </c>
      <c r="E24" s="109">
        <f>C24*D24</f>
        <v>8820800</v>
      </c>
      <c r="F24" s="110" t="s">
        <v>518</v>
      </c>
      <c r="I24" s="106"/>
      <c r="J24" s="106"/>
      <c r="K24" s="106"/>
    </row>
    <row r="25" spans="1:16" outlineLevel="2" x14ac:dyDescent="0.25">
      <c r="A25" s="108" t="s">
        <v>520</v>
      </c>
      <c r="B25" s="108" t="s">
        <v>515</v>
      </c>
      <c r="C25" s="109">
        <v>3550</v>
      </c>
      <c r="D25" s="109">
        <v>810</v>
      </c>
      <c r="E25" s="109">
        <f>C25*D25</f>
        <v>2875500</v>
      </c>
      <c r="F25" s="110" t="s">
        <v>518</v>
      </c>
      <c r="I25" s="106"/>
      <c r="J25" s="106"/>
      <c r="K25" s="106"/>
    </row>
    <row r="26" spans="1:16" outlineLevel="1" x14ac:dyDescent="0.25">
      <c r="A26" s="111" t="s">
        <v>613</v>
      </c>
      <c r="C26" s="109">
        <f>SUBTOTAL(9,C22:C25)</f>
        <v>33134</v>
      </c>
      <c r="D26" s="109">
        <f>SUBTOTAL(9,D22:D25)</f>
        <v>2780</v>
      </c>
      <c r="E26" s="109">
        <f>SUBTOTAL(9,E22:E25)</f>
        <v>21637500</v>
      </c>
      <c r="F26" s="110"/>
      <c r="I26" s="106"/>
      <c r="J26" s="106"/>
      <c r="K26" s="106"/>
    </row>
    <row r="27" spans="1:16" outlineLevel="2" x14ac:dyDescent="0.25">
      <c r="A27" s="108" t="s">
        <v>516</v>
      </c>
      <c r="B27" s="108" t="s">
        <v>517</v>
      </c>
      <c r="C27" s="109">
        <v>4900</v>
      </c>
      <c r="D27" s="109">
        <v>400</v>
      </c>
      <c r="E27" s="109">
        <f>C27*D27</f>
        <v>1960000</v>
      </c>
      <c r="F27" s="110" t="s">
        <v>518</v>
      </c>
      <c r="I27" s="106"/>
      <c r="J27" s="106"/>
      <c r="K27" s="106"/>
    </row>
    <row r="28" spans="1:16" outlineLevel="2" x14ac:dyDescent="0.25">
      <c r="A28" s="108" t="s">
        <v>516</v>
      </c>
      <c r="B28" s="108" t="s">
        <v>517</v>
      </c>
      <c r="C28" s="109">
        <v>2290</v>
      </c>
      <c r="D28" s="109">
        <v>405</v>
      </c>
      <c r="E28" s="109">
        <f>C28*D28</f>
        <v>927450</v>
      </c>
      <c r="F28" s="110" t="s">
        <v>518</v>
      </c>
      <c r="I28" s="106"/>
      <c r="J28" s="106"/>
      <c r="K28" s="106"/>
    </row>
    <row r="29" spans="1:16" outlineLevel="2" x14ac:dyDescent="0.25">
      <c r="A29" s="108" t="s">
        <v>516</v>
      </c>
      <c r="B29" s="108" t="s">
        <v>517</v>
      </c>
      <c r="C29" s="109">
        <v>4000</v>
      </c>
      <c r="D29" s="109">
        <v>410</v>
      </c>
      <c r="E29" s="109">
        <f>C29*D29</f>
        <v>1640000</v>
      </c>
      <c r="F29" s="110" t="s">
        <v>519</v>
      </c>
      <c r="I29" s="106"/>
      <c r="J29" s="106"/>
      <c r="K29" s="106"/>
    </row>
    <row r="30" spans="1:16" outlineLevel="2" x14ac:dyDescent="0.25">
      <c r="A30" s="108" t="s">
        <v>516</v>
      </c>
      <c r="B30" s="108" t="s">
        <v>517</v>
      </c>
      <c r="C30" s="109">
        <v>4000</v>
      </c>
      <c r="D30" s="109">
        <v>420</v>
      </c>
      <c r="E30" s="109">
        <f>C30*D30</f>
        <v>1680000</v>
      </c>
      <c r="F30" s="110" t="s">
        <v>514</v>
      </c>
      <c r="I30" s="106"/>
      <c r="J30" s="106"/>
      <c r="K30" s="106"/>
    </row>
    <row r="31" spans="1:16" outlineLevel="2" x14ac:dyDescent="0.25">
      <c r="A31" s="108" t="s">
        <v>516</v>
      </c>
      <c r="B31" s="108" t="s">
        <v>517</v>
      </c>
      <c r="C31" s="109">
        <v>6619</v>
      </c>
      <c r="D31" s="109">
        <v>420</v>
      </c>
      <c r="E31" s="109">
        <f>C31*D31</f>
        <v>2779980</v>
      </c>
      <c r="F31" s="110" t="s">
        <v>514</v>
      </c>
      <c r="I31" s="106"/>
      <c r="J31" s="106"/>
      <c r="K31" s="106"/>
    </row>
    <row r="32" spans="1:16" outlineLevel="2" x14ac:dyDescent="0.25">
      <c r="A32" s="108" t="s">
        <v>516</v>
      </c>
      <c r="B32" s="108" t="s">
        <v>515</v>
      </c>
      <c r="C32" s="109">
        <v>6500</v>
      </c>
      <c r="D32" s="109">
        <v>760</v>
      </c>
      <c r="E32" s="109">
        <f>C32*D32</f>
        <v>4940000</v>
      </c>
      <c r="F32" s="110" t="s">
        <v>514</v>
      </c>
      <c r="J32" s="106"/>
      <c r="K32" s="106"/>
      <c r="L32" s="106"/>
      <c r="M32" s="106"/>
      <c r="N32" s="106"/>
      <c r="O32" s="106"/>
      <c r="P32" s="106"/>
    </row>
    <row r="33" spans="1:16" outlineLevel="2" x14ac:dyDescent="0.25">
      <c r="A33" s="108" t="s">
        <v>516</v>
      </c>
      <c r="B33" s="108" t="s">
        <v>515</v>
      </c>
      <c r="C33" s="109">
        <v>6940</v>
      </c>
      <c r="D33" s="109">
        <v>760</v>
      </c>
      <c r="E33" s="109">
        <f>C33*D33</f>
        <v>5274400</v>
      </c>
      <c r="F33" s="110" t="s">
        <v>514</v>
      </c>
      <c r="J33" s="106"/>
      <c r="K33" s="106"/>
      <c r="L33" s="106"/>
      <c r="M33" s="106"/>
      <c r="N33" s="106"/>
      <c r="O33" s="106"/>
      <c r="P33" s="106"/>
    </row>
    <row r="34" spans="1:16" outlineLevel="2" x14ac:dyDescent="0.25">
      <c r="A34" s="108" t="s">
        <v>516</v>
      </c>
      <c r="B34" s="108" t="s">
        <v>515</v>
      </c>
      <c r="C34" s="109">
        <v>6930</v>
      </c>
      <c r="D34" s="109">
        <v>790</v>
      </c>
      <c r="E34" s="109">
        <f>C34*D34</f>
        <v>5474700</v>
      </c>
      <c r="F34" s="110" t="s">
        <v>519</v>
      </c>
    </row>
    <row r="35" spans="1:16" outlineLevel="2" x14ac:dyDescent="0.25">
      <c r="A35" s="108" t="s">
        <v>516</v>
      </c>
      <c r="B35" s="108" t="s">
        <v>515</v>
      </c>
      <c r="C35" s="109">
        <v>3499</v>
      </c>
      <c r="D35" s="109">
        <v>810</v>
      </c>
      <c r="E35" s="109">
        <f>C35*D35</f>
        <v>2834190</v>
      </c>
      <c r="F35" s="110" t="s">
        <v>518</v>
      </c>
    </row>
    <row r="36" spans="1:16" outlineLevel="1" x14ac:dyDescent="0.25">
      <c r="A36" s="111" t="s">
        <v>614</v>
      </c>
      <c r="C36" s="109">
        <f>SUBTOTAL(9,C27:C35)</f>
        <v>45678</v>
      </c>
      <c r="D36" s="109">
        <f>SUBTOTAL(9,D27:D35)</f>
        <v>5175</v>
      </c>
      <c r="E36" s="109">
        <f>SUBTOTAL(9,E27:E35)</f>
        <v>27510720</v>
      </c>
      <c r="F36" s="110"/>
    </row>
    <row r="37" spans="1:16" x14ac:dyDescent="0.25">
      <c r="A37" s="111" t="s">
        <v>579</v>
      </c>
      <c r="C37" s="109">
        <f>SUBTOTAL(9,C2:C35)</f>
        <v>179294</v>
      </c>
      <c r="D37" s="109">
        <f>SUBTOTAL(9,D2:D35)</f>
        <v>26755</v>
      </c>
      <c r="E37" s="109">
        <f>SUBTOTAL(9,E2:E35)</f>
        <v>159356440</v>
      </c>
      <c r="F37" s="110"/>
    </row>
    <row r="38" spans="1:16" x14ac:dyDescent="0.25">
      <c r="C38" s="109"/>
    </row>
  </sheetData>
  <sortState ref="A2:F31">
    <sortCondition ref="A2:A31"/>
  </sortState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"/>
  <sheetViews>
    <sheetView zoomScale="130" zoomScaleNormal="130" workbookViewId="0">
      <selection activeCell="G4" sqref="G4"/>
    </sheetView>
  </sheetViews>
  <sheetFormatPr defaultColWidth="9.33203125" defaultRowHeight="13.2" outlineLevelRow="1" x14ac:dyDescent="0.25"/>
  <cols>
    <col min="1" max="1" width="14" style="59" bestFit="1" customWidth="1"/>
    <col min="2" max="2" width="9.33203125" style="59"/>
    <col min="3" max="7" width="12" style="59" customWidth="1"/>
    <col min="8" max="16384" width="9.33203125" style="59"/>
  </cols>
  <sheetData>
    <row r="1" spans="1:7" outlineLevel="1" x14ac:dyDescent="0.25">
      <c r="A1" s="58" t="s">
        <v>523</v>
      </c>
    </row>
    <row r="3" spans="1:7" x14ac:dyDescent="0.25">
      <c r="A3" s="60" t="s">
        <v>524</v>
      </c>
      <c r="C3" s="61" t="s">
        <v>528</v>
      </c>
      <c r="E3" s="62">
        <v>43835</v>
      </c>
      <c r="G3" s="63">
        <v>123456</v>
      </c>
    </row>
    <row r="4" spans="1:7" x14ac:dyDescent="0.25">
      <c r="A4" s="60" t="s">
        <v>525</v>
      </c>
      <c r="C4" s="64"/>
      <c r="E4" s="65"/>
      <c r="G4" s="66"/>
    </row>
    <row r="5" spans="1:7" x14ac:dyDescent="0.25">
      <c r="A5" s="60" t="s">
        <v>526</v>
      </c>
      <c r="C5" s="64"/>
      <c r="E5" s="65"/>
      <c r="G5" s="66"/>
    </row>
    <row r="6" spans="1:7" x14ac:dyDescent="0.25">
      <c r="A6" s="60" t="s">
        <v>527</v>
      </c>
      <c r="C6" s="64"/>
      <c r="E6" s="65"/>
      <c r="G6" s="66"/>
    </row>
    <row r="7" spans="1:7" x14ac:dyDescent="0.25">
      <c r="A7" s="60" t="s">
        <v>528</v>
      </c>
      <c r="C7" s="64"/>
      <c r="E7" s="65"/>
      <c r="G7" s="66"/>
    </row>
    <row r="8" spans="1:7" x14ac:dyDescent="0.25">
      <c r="A8" s="60" t="s">
        <v>529</v>
      </c>
      <c r="C8" s="64"/>
      <c r="E8" s="65"/>
      <c r="G8" s="66"/>
    </row>
    <row r="9" spans="1:7" x14ac:dyDescent="0.25">
      <c r="A9" s="60" t="s">
        <v>530</v>
      </c>
      <c r="C9" s="67"/>
      <c r="E9" s="68"/>
      <c r="G9" s="69"/>
    </row>
    <row r="20" spans="3:3" x14ac:dyDescent="0.25">
      <c r="C20" s="59" t="s">
        <v>531</v>
      </c>
    </row>
  </sheetData>
  <dataConsolidate/>
  <dataValidations count="3">
    <dataValidation type="list" showInputMessage="1" showErrorMessage="1" sqref="C3:C9">
      <formula1>$A$3:$A$9</formula1>
    </dataValidation>
    <dataValidation type="textLength" operator="lessThanOrEqual" allowBlank="1" showInputMessage="1" showErrorMessage="1" sqref="G3:G9">
      <formula1>6</formula1>
    </dataValidation>
    <dataValidation type="date" allowBlank="1" showInputMessage="1" showErrorMessage="1" errorTitle="Hata" error="Tanlış Tarih Girdiniz" promptTitle="Tarih Giriniz" prompt="01.01.2020-31.01.2020 arasında bir Tarih Giriniz" sqref="E3:E9">
      <formula1>43831</formula1>
      <formula2>43861</formula2>
    </dataValidation>
  </dataValidations>
  <pageMargins left="0.75" right="0.75" top="1" bottom="1" header="0.5" footer="0.5"/>
  <pageSetup paperSize="9" orientation="portrait" horizontalDpi="204" verticalDpi="196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zoomScale="175" zoomScaleNormal="175" workbookViewId="0">
      <selection activeCell="B2" sqref="B2:B10"/>
    </sheetView>
  </sheetViews>
  <sheetFormatPr defaultRowHeight="14.4" x14ac:dyDescent="0.3"/>
  <cols>
    <col min="6" max="6" width="10.88671875" bestFit="1" customWidth="1"/>
  </cols>
  <sheetData>
    <row r="1" spans="1:8" x14ac:dyDescent="0.3">
      <c r="A1" t="s">
        <v>605</v>
      </c>
      <c r="B1" t="s">
        <v>606</v>
      </c>
      <c r="F1" t="s">
        <v>587</v>
      </c>
      <c r="G1" t="s">
        <v>588</v>
      </c>
      <c r="H1" t="s">
        <v>589</v>
      </c>
    </row>
    <row r="2" spans="1:8" x14ac:dyDescent="0.3">
      <c r="A2" t="s">
        <v>587</v>
      </c>
      <c r="B2" t="s">
        <v>590</v>
      </c>
      <c r="F2" t="s">
        <v>590</v>
      </c>
      <c r="G2" t="s">
        <v>595</v>
      </c>
      <c r="H2" t="s">
        <v>601</v>
      </c>
    </row>
    <row r="3" spans="1:8" x14ac:dyDescent="0.3">
      <c r="A3" t="s">
        <v>587</v>
      </c>
      <c r="B3" t="s">
        <v>591</v>
      </c>
      <c r="F3" t="s">
        <v>591</v>
      </c>
      <c r="G3" t="s">
        <v>596</v>
      </c>
      <c r="H3" t="s">
        <v>602</v>
      </c>
    </row>
    <row r="4" spans="1:8" x14ac:dyDescent="0.3">
      <c r="A4" t="s">
        <v>589</v>
      </c>
      <c r="F4" t="s">
        <v>592</v>
      </c>
      <c r="G4" t="s">
        <v>597</v>
      </c>
      <c r="H4" t="s">
        <v>603</v>
      </c>
    </row>
    <row r="5" spans="1:8" x14ac:dyDescent="0.3">
      <c r="A5" t="s">
        <v>588</v>
      </c>
      <c r="F5" t="s">
        <v>593</v>
      </c>
      <c r="G5" t="s">
        <v>598</v>
      </c>
      <c r="H5" t="s">
        <v>604</v>
      </c>
    </row>
    <row r="6" spans="1:8" x14ac:dyDescent="0.3">
      <c r="A6" t="s">
        <v>589</v>
      </c>
      <c r="F6" t="s">
        <v>594</v>
      </c>
      <c r="G6" t="s">
        <v>599</v>
      </c>
    </row>
    <row r="7" spans="1:8" x14ac:dyDescent="0.3">
      <c r="A7" t="s">
        <v>587</v>
      </c>
      <c r="G7" t="s">
        <v>600</v>
      </c>
    </row>
    <row r="8" spans="1:8" x14ac:dyDescent="0.3">
      <c r="A8" t="s">
        <v>588</v>
      </c>
    </row>
    <row r="9" spans="1:8" x14ac:dyDescent="0.3">
      <c r="A9" t="s">
        <v>587</v>
      </c>
      <c r="F9" t="s">
        <v>607</v>
      </c>
    </row>
    <row r="10" spans="1:8" x14ac:dyDescent="0.3">
      <c r="A10" t="s">
        <v>589</v>
      </c>
    </row>
    <row r="11" spans="1:8" x14ac:dyDescent="0.3">
      <c r="F11" t="s">
        <v>608</v>
      </c>
    </row>
    <row r="12" spans="1:8" x14ac:dyDescent="0.3">
      <c r="F12" t="s">
        <v>609</v>
      </c>
    </row>
  </sheetData>
  <dataValidations count="2">
    <dataValidation type="list" allowBlank="1" showInputMessage="1" showErrorMessage="1" sqref="A2:A10">
      <formula1>$F$1:$H$1</formula1>
    </dataValidation>
    <dataValidation type="list" allowBlank="1" showInputMessage="1" showErrorMessage="1" sqref="B2:B10">
      <formula1>INDIRECT($A2)</formula1>
    </dataValidation>
  </dataValidation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0"/>
  <sheetViews>
    <sheetView zoomScale="145" zoomScaleNormal="145" workbookViewId="0">
      <pane ySplit="1" topLeftCell="A2" activePane="bottomLeft" state="frozen"/>
      <selection pane="bottomLeft" activeCell="A2" sqref="A2:XFD2"/>
    </sheetView>
  </sheetViews>
  <sheetFormatPr defaultColWidth="9.33203125" defaultRowHeight="13.2" x14ac:dyDescent="0.25"/>
  <cols>
    <col min="1" max="1" width="13.6640625" style="59" customWidth="1"/>
    <col min="2" max="2" width="15.109375" style="59" bestFit="1" customWidth="1"/>
    <col min="3" max="7" width="13.6640625" style="59" customWidth="1"/>
    <col min="8" max="16384" width="9.33203125" style="59"/>
  </cols>
  <sheetData>
    <row r="1" spans="1:7" ht="23.25" customHeight="1" x14ac:dyDescent="0.25">
      <c r="A1" s="70" t="s">
        <v>532</v>
      </c>
      <c r="B1" s="70" t="s">
        <v>533</v>
      </c>
      <c r="C1" s="70" t="s">
        <v>534</v>
      </c>
      <c r="D1" s="70" t="s">
        <v>535</v>
      </c>
      <c r="E1" s="70" t="s">
        <v>536</v>
      </c>
      <c r="F1" s="70" t="s">
        <v>537</v>
      </c>
      <c r="G1" s="70" t="s">
        <v>538</v>
      </c>
    </row>
    <row r="2" spans="1:7" ht="14.1" customHeight="1" x14ac:dyDescent="0.25">
      <c r="A2" s="71" t="s">
        <v>539</v>
      </c>
      <c r="B2" s="71" t="s">
        <v>540</v>
      </c>
      <c r="C2" s="71" t="s">
        <v>541</v>
      </c>
      <c r="D2" s="72">
        <v>5</v>
      </c>
      <c r="E2" s="73">
        <v>400</v>
      </c>
      <c r="F2" s="73">
        <f t="shared" ref="F2:F40" si="0">D2*E2</f>
        <v>2000</v>
      </c>
      <c r="G2" s="74">
        <v>35311</v>
      </c>
    </row>
    <row r="3" spans="1:7" ht="14.1" customHeight="1" x14ac:dyDescent="0.25">
      <c r="A3" s="71" t="s">
        <v>539</v>
      </c>
      <c r="B3" s="71" t="s">
        <v>540</v>
      </c>
      <c r="C3" s="71" t="s">
        <v>542</v>
      </c>
      <c r="D3" s="72">
        <v>3</v>
      </c>
      <c r="E3" s="73">
        <v>500</v>
      </c>
      <c r="F3" s="73">
        <f t="shared" si="0"/>
        <v>1500</v>
      </c>
      <c r="G3" s="74">
        <v>35424</v>
      </c>
    </row>
    <row r="4" spans="1:7" ht="14.1" customHeight="1" x14ac:dyDescent="0.25">
      <c r="A4" s="71" t="s">
        <v>539</v>
      </c>
      <c r="B4" s="71" t="s">
        <v>540</v>
      </c>
      <c r="C4" s="71" t="s">
        <v>542</v>
      </c>
      <c r="D4" s="72">
        <v>3</v>
      </c>
      <c r="E4" s="73">
        <v>350</v>
      </c>
      <c r="F4" s="73">
        <f t="shared" si="0"/>
        <v>1050</v>
      </c>
      <c r="G4" s="74">
        <v>35449</v>
      </c>
    </row>
    <row r="5" spans="1:7" ht="14.1" customHeight="1" x14ac:dyDescent="0.25">
      <c r="A5" s="71" t="s">
        <v>539</v>
      </c>
      <c r="B5" s="71" t="s">
        <v>540</v>
      </c>
      <c r="C5" s="71" t="s">
        <v>543</v>
      </c>
      <c r="D5" s="72">
        <v>10</v>
      </c>
      <c r="E5" s="73">
        <v>300</v>
      </c>
      <c r="F5" s="73">
        <f t="shared" si="0"/>
        <v>3000</v>
      </c>
      <c r="G5" s="74">
        <v>35098</v>
      </c>
    </row>
    <row r="6" spans="1:7" ht="14.1" customHeight="1" x14ac:dyDescent="0.25">
      <c r="A6" s="71" t="s">
        <v>539</v>
      </c>
      <c r="B6" s="71" t="s">
        <v>540</v>
      </c>
      <c r="C6" s="71" t="s">
        <v>542</v>
      </c>
      <c r="D6" s="72">
        <v>32</v>
      </c>
      <c r="E6" s="73">
        <v>300</v>
      </c>
      <c r="F6" s="73">
        <f t="shared" si="0"/>
        <v>9600</v>
      </c>
      <c r="G6" s="74">
        <v>35292</v>
      </c>
    </row>
    <row r="7" spans="1:7" ht="14.1" customHeight="1" x14ac:dyDescent="0.25">
      <c r="A7" s="71" t="s">
        <v>539</v>
      </c>
      <c r="B7" s="71" t="s">
        <v>540</v>
      </c>
      <c r="C7" s="71" t="s">
        <v>544</v>
      </c>
      <c r="D7" s="72">
        <v>10</v>
      </c>
      <c r="E7" s="73">
        <v>350</v>
      </c>
      <c r="F7" s="73">
        <f t="shared" si="0"/>
        <v>3500</v>
      </c>
      <c r="G7" s="74">
        <v>35130</v>
      </c>
    </row>
    <row r="8" spans="1:7" ht="14.1" customHeight="1" x14ac:dyDescent="0.25">
      <c r="A8" s="71" t="s">
        <v>539</v>
      </c>
      <c r="B8" s="71" t="s">
        <v>540</v>
      </c>
      <c r="C8" s="71" t="s">
        <v>545</v>
      </c>
      <c r="D8" s="72">
        <v>20</v>
      </c>
      <c r="E8" s="73">
        <v>300</v>
      </c>
      <c r="F8" s="73">
        <f t="shared" si="0"/>
        <v>6000</v>
      </c>
      <c r="G8" s="74">
        <v>35161</v>
      </c>
    </row>
    <row r="9" spans="1:7" ht="14.1" customHeight="1" x14ac:dyDescent="0.25">
      <c r="A9" s="71" t="s">
        <v>546</v>
      </c>
      <c r="B9" s="71" t="s">
        <v>547</v>
      </c>
      <c r="C9" s="71" t="s">
        <v>548</v>
      </c>
      <c r="D9" s="72">
        <v>15</v>
      </c>
      <c r="E9" s="73">
        <v>2500</v>
      </c>
      <c r="F9" s="73">
        <f t="shared" si="0"/>
        <v>37500</v>
      </c>
      <c r="G9" s="74">
        <v>35404</v>
      </c>
    </row>
    <row r="10" spans="1:7" ht="14.1" customHeight="1" x14ac:dyDescent="0.25">
      <c r="A10" s="71" t="s">
        <v>546</v>
      </c>
      <c r="B10" s="71" t="s">
        <v>549</v>
      </c>
      <c r="C10" s="71" t="s">
        <v>548</v>
      </c>
      <c r="D10" s="72">
        <v>25</v>
      </c>
      <c r="E10" s="73">
        <v>3500</v>
      </c>
      <c r="F10" s="73">
        <f t="shared" si="0"/>
        <v>87500</v>
      </c>
      <c r="G10" s="74">
        <v>35376</v>
      </c>
    </row>
    <row r="11" spans="1:7" ht="14.1" customHeight="1" x14ac:dyDescent="0.25">
      <c r="A11" s="71" t="s">
        <v>546</v>
      </c>
      <c r="B11" s="71" t="s">
        <v>550</v>
      </c>
      <c r="C11" s="71" t="s">
        <v>548</v>
      </c>
      <c r="D11" s="72">
        <v>20</v>
      </c>
      <c r="E11" s="73">
        <v>1850</v>
      </c>
      <c r="F11" s="73">
        <f t="shared" si="0"/>
        <v>37000</v>
      </c>
      <c r="G11" s="74">
        <v>35476</v>
      </c>
    </row>
    <row r="12" spans="1:7" ht="14.1" customHeight="1" x14ac:dyDescent="0.25">
      <c r="A12" s="71" t="s">
        <v>546</v>
      </c>
      <c r="B12" s="71" t="s">
        <v>551</v>
      </c>
      <c r="C12" s="71" t="s">
        <v>543</v>
      </c>
      <c r="D12" s="72">
        <v>4</v>
      </c>
      <c r="E12" s="73">
        <v>2000</v>
      </c>
      <c r="F12" s="73">
        <f t="shared" si="0"/>
        <v>8000</v>
      </c>
      <c r="G12" s="74">
        <v>35242</v>
      </c>
    </row>
    <row r="13" spans="1:7" ht="14.1" customHeight="1" x14ac:dyDescent="0.25">
      <c r="A13" s="71" t="s">
        <v>546</v>
      </c>
      <c r="B13" s="71" t="s">
        <v>552</v>
      </c>
      <c r="C13" s="71" t="s">
        <v>553</v>
      </c>
      <c r="D13" s="72">
        <v>20</v>
      </c>
      <c r="E13" s="73">
        <v>3500</v>
      </c>
      <c r="F13" s="73">
        <f t="shared" si="0"/>
        <v>70000</v>
      </c>
      <c r="G13" s="74">
        <v>35440</v>
      </c>
    </row>
    <row r="14" spans="1:7" ht="14.1" customHeight="1" x14ac:dyDescent="0.25">
      <c r="A14" s="71" t="s">
        <v>546</v>
      </c>
      <c r="B14" s="71" t="s">
        <v>554</v>
      </c>
      <c r="C14" s="71" t="s">
        <v>553</v>
      </c>
      <c r="D14" s="72">
        <v>15</v>
      </c>
      <c r="E14" s="73">
        <v>1850</v>
      </c>
      <c r="F14" s="73">
        <f t="shared" si="0"/>
        <v>27750</v>
      </c>
      <c r="G14" s="74">
        <v>35443</v>
      </c>
    </row>
    <row r="15" spans="1:7" ht="14.1" customHeight="1" x14ac:dyDescent="0.25">
      <c r="A15" s="71" t="s">
        <v>546</v>
      </c>
      <c r="B15" s="71" t="s">
        <v>547</v>
      </c>
      <c r="C15" s="71" t="s">
        <v>555</v>
      </c>
      <c r="D15" s="72">
        <v>10</v>
      </c>
      <c r="E15" s="73">
        <v>2850</v>
      </c>
      <c r="F15" s="73">
        <f t="shared" si="0"/>
        <v>28500</v>
      </c>
      <c r="G15" s="74">
        <v>35136</v>
      </c>
    </row>
    <row r="16" spans="1:7" ht="14.1" customHeight="1" x14ac:dyDescent="0.25">
      <c r="A16" s="71" t="s">
        <v>546</v>
      </c>
      <c r="B16" s="71" t="s">
        <v>552</v>
      </c>
      <c r="C16" s="71" t="s">
        <v>548</v>
      </c>
      <c r="D16" s="72">
        <v>15</v>
      </c>
      <c r="E16" s="73">
        <v>3250</v>
      </c>
      <c r="F16" s="73">
        <f t="shared" si="0"/>
        <v>48750</v>
      </c>
      <c r="G16" s="74">
        <v>35267</v>
      </c>
    </row>
    <row r="17" spans="1:7" ht="14.1" customHeight="1" x14ac:dyDescent="0.25">
      <c r="A17" s="71" t="s">
        <v>546</v>
      </c>
      <c r="B17" s="71" t="s">
        <v>554</v>
      </c>
      <c r="C17" s="71" t="s">
        <v>542</v>
      </c>
      <c r="D17" s="72">
        <v>8</v>
      </c>
      <c r="E17" s="73">
        <v>1850</v>
      </c>
      <c r="F17" s="73">
        <f t="shared" si="0"/>
        <v>14800</v>
      </c>
      <c r="G17" s="74">
        <v>35386</v>
      </c>
    </row>
    <row r="18" spans="1:7" ht="14.1" customHeight="1" x14ac:dyDescent="0.25">
      <c r="A18" s="71" t="s">
        <v>546</v>
      </c>
      <c r="B18" s="71" t="s">
        <v>554</v>
      </c>
      <c r="C18" s="71" t="s">
        <v>548</v>
      </c>
      <c r="D18" s="72">
        <v>56</v>
      </c>
      <c r="E18" s="73">
        <v>2000</v>
      </c>
      <c r="F18" s="73">
        <f t="shared" si="0"/>
        <v>112000</v>
      </c>
      <c r="G18" s="74">
        <v>35301</v>
      </c>
    </row>
    <row r="19" spans="1:7" ht="14.1" customHeight="1" x14ac:dyDescent="0.25">
      <c r="A19" s="71" t="s">
        <v>546</v>
      </c>
      <c r="B19" s="71" t="s">
        <v>547</v>
      </c>
      <c r="C19" s="71" t="s">
        <v>555</v>
      </c>
      <c r="D19" s="72">
        <v>15</v>
      </c>
      <c r="E19" s="73">
        <v>3200</v>
      </c>
      <c r="F19" s="73">
        <f t="shared" si="0"/>
        <v>48000</v>
      </c>
      <c r="G19" s="74">
        <v>35331</v>
      </c>
    </row>
    <row r="20" spans="1:7" ht="14.1" customHeight="1" x14ac:dyDescent="0.25">
      <c r="A20" s="71" t="s">
        <v>546</v>
      </c>
      <c r="B20" s="71" t="s">
        <v>552</v>
      </c>
      <c r="C20" s="71" t="s">
        <v>548</v>
      </c>
      <c r="D20" s="72">
        <v>20</v>
      </c>
      <c r="E20" s="71">
        <v>3000</v>
      </c>
      <c r="F20" s="73">
        <f t="shared" si="0"/>
        <v>60000</v>
      </c>
      <c r="G20" s="74">
        <v>35481</v>
      </c>
    </row>
    <row r="21" spans="1:7" ht="14.1" customHeight="1" x14ac:dyDescent="0.25">
      <c r="A21" s="71" t="s">
        <v>556</v>
      </c>
      <c r="B21" s="71" t="s">
        <v>551</v>
      </c>
      <c r="C21" s="71" t="s">
        <v>541</v>
      </c>
      <c r="D21" s="72">
        <v>5</v>
      </c>
      <c r="E21" s="73">
        <v>500</v>
      </c>
      <c r="F21" s="73">
        <f t="shared" si="0"/>
        <v>2500</v>
      </c>
      <c r="G21" s="74">
        <v>35192</v>
      </c>
    </row>
    <row r="22" spans="1:7" ht="14.1" customHeight="1" x14ac:dyDescent="0.25">
      <c r="A22" s="71" t="s">
        <v>556</v>
      </c>
      <c r="B22" s="71" t="s">
        <v>547</v>
      </c>
      <c r="C22" s="71" t="s">
        <v>545</v>
      </c>
      <c r="D22" s="72">
        <v>5</v>
      </c>
      <c r="E22" s="73">
        <v>600</v>
      </c>
      <c r="F22" s="73">
        <f t="shared" si="0"/>
        <v>3000</v>
      </c>
      <c r="G22" s="74">
        <v>35268</v>
      </c>
    </row>
    <row r="23" spans="1:7" ht="14.1" customHeight="1" x14ac:dyDescent="0.25">
      <c r="A23" s="71" t="s">
        <v>556</v>
      </c>
      <c r="B23" s="71" t="s">
        <v>549</v>
      </c>
      <c r="C23" s="71" t="s">
        <v>555</v>
      </c>
      <c r="D23" s="72">
        <v>10</v>
      </c>
      <c r="E23" s="73">
        <v>650</v>
      </c>
      <c r="F23" s="73">
        <f t="shared" si="0"/>
        <v>6500</v>
      </c>
      <c r="G23" s="74">
        <v>35431</v>
      </c>
    </row>
    <row r="24" spans="1:7" ht="14.1" customHeight="1" x14ac:dyDescent="0.25">
      <c r="A24" s="71" t="s">
        <v>556</v>
      </c>
      <c r="B24" s="71" t="s">
        <v>552</v>
      </c>
      <c r="C24" s="71" t="s">
        <v>544</v>
      </c>
      <c r="D24" s="72">
        <v>15</v>
      </c>
      <c r="E24" s="73">
        <v>1000</v>
      </c>
      <c r="F24" s="73">
        <f t="shared" si="0"/>
        <v>15000</v>
      </c>
      <c r="G24" s="74">
        <v>35443</v>
      </c>
    </row>
    <row r="25" spans="1:7" ht="14.1" customHeight="1" x14ac:dyDescent="0.25">
      <c r="A25" s="71" t="s">
        <v>557</v>
      </c>
      <c r="B25" s="71" t="s">
        <v>558</v>
      </c>
      <c r="C25" s="71" t="s">
        <v>543</v>
      </c>
      <c r="D25" s="72">
        <v>50</v>
      </c>
      <c r="E25" s="73">
        <v>200</v>
      </c>
      <c r="F25" s="73">
        <f t="shared" si="0"/>
        <v>10000</v>
      </c>
      <c r="G25" s="74">
        <v>35231</v>
      </c>
    </row>
    <row r="26" spans="1:7" ht="14.1" customHeight="1" x14ac:dyDescent="0.25">
      <c r="A26" s="71" t="s">
        <v>557</v>
      </c>
      <c r="B26" s="71" t="s">
        <v>558</v>
      </c>
      <c r="C26" s="71" t="s">
        <v>544</v>
      </c>
      <c r="D26" s="72">
        <v>100</v>
      </c>
      <c r="E26" s="73">
        <v>100</v>
      </c>
      <c r="F26" s="73">
        <f t="shared" si="0"/>
        <v>10000</v>
      </c>
      <c r="G26" s="74">
        <v>35478</v>
      </c>
    </row>
    <row r="27" spans="1:7" ht="14.1" customHeight="1" x14ac:dyDescent="0.25">
      <c r="A27" s="71" t="s">
        <v>557</v>
      </c>
      <c r="B27" s="71" t="s">
        <v>559</v>
      </c>
      <c r="C27" s="71" t="s">
        <v>548</v>
      </c>
      <c r="D27" s="72">
        <v>20</v>
      </c>
      <c r="E27" s="73">
        <v>150</v>
      </c>
      <c r="F27" s="73">
        <f t="shared" si="0"/>
        <v>3000</v>
      </c>
      <c r="G27" s="74">
        <v>35185</v>
      </c>
    </row>
    <row r="28" spans="1:7" ht="14.1" customHeight="1" x14ac:dyDescent="0.25">
      <c r="A28" s="71" t="s">
        <v>557</v>
      </c>
      <c r="B28" s="71" t="s">
        <v>558</v>
      </c>
      <c r="C28" s="71" t="s">
        <v>543</v>
      </c>
      <c r="D28" s="72">
        <v>25</v>
      </c>
      <c r="E28" s="73">
        <v>350</v>
      </c>
      <c r="F28" s="73">
        <f t="shared" si="0"/>
        <v>8750</v>
      </c>
      <c r="G28" s="74">
        <v>35326</v>
      </c>
    </row>
    <row r="29" spans="1:7" ht="14.1" customHeight="1" x14ac:dyDescent="0.25">
      <c r="A29" s="71" t="s">
        <v>557</v>
      </c>
      <c r="B29" s="71" t="s">
        <v>559</v>
      </c>
      <c r="C29" s="71" t="s">
        <v>545</v>
      </c>
      <c r="D29" s="72">
        <v>45</v>
      </c>
      <c r="E29" s="73">
        <v>85</v>
      </c>
      <c r="F29" s="73">
        <f t="shared" si="0"/>
        <v>3825</v>
      </c>
      <c r="G29" s="74">
        <v>35296</v>
      </c>
    </row>
    <row r="30" spans="1:7" ht="14.1" customHeight="1" x14ac:dyDescent="0.25">
      <c r="A30" s="71" t="s">
        <v>557</v>
      </c>
      <c r="B30" s="71" t="s">
        <v>552</v>
      </c>
      <c r="C30" s="71" t="s">
        <v>548</v>
      </c>
      <c r="D30" s="72">
        <v>12</v>
      </c>
      <c r="E30" s="73">
        <v>250</v>
      </c>
      <c r="F30" s="73">
        <f t="shared" si="0"/>
        <v>3000</v>
      </c>
      <c r="G30" s="74">
        <v>35119</v>
      </c>
    </row>
    <row r="31" spans="1:7" ht="14.1" customHeight="1" x14ac:dyDescent="0.25">
      <c r="A31" s="71" t="s">
        <v>557</v>
      </c>
      <c r="B31" s="71" t="s">
        <v>559</v>
      </c>
      <c r="C31" s="71" t="s">
        <v>542</v>
      </c>
      <c r="D31" s="72">
        <v>23</v>
      </c>
      <c r="E31" s="73">
        <v>100</v>
      </c>
      <c r="F31" s="73">
        <f t="shared" si="0"/>
        <v>2300</v>
      </c>
      <c r="G31" s="74">
        <v>35179</v>
      </c>
    </row>
    <row r="32" spans="1:7" ht="14.1" customHeight="1" x14ac:dyDescent="0.25">
      <c r="A32" s="71" t="s">
        <v>557</v>
      </c>
      <c r="B32" s="71" t="s">
        <v>559</v>
      </c>
      <c r="C32" s="71" t="s">
        <v>553</v>
      </c>
      <c r="D32" s="72">
        <v>50</v>
      </c>
      <c r="E32" s="73">
        <v>150</v>
      </c>
      <c r="F32" s="73">
        <f t="shared" si="0"/>
        <v>7500</v>
      </c>
      <c r="G32" s="74">
        <v>35305</v>
      </c>
    </row>
    <row r="33" spans="1:7" ht="14.1" customHeight="1" x14ac:dyDescent="0.25">
      <c r="A33" s="71" t="s">
        <v>557</v>
      </c>
      <c r="B33" s="71" t="s">
        <v>558</v>
      </c>
      <c r="C33" s="71" t="s">
        <v>553</v>
      </c>
      <c r="D33" s="72">
        <v>100</v>
      </c>
      <c r="E33" s="73">
        <v>250</v>
      </c>
      <c r="F33" s="73">
        <f t="shared" si="0"/>
        <v>25000</v>
      </c>
      <c r="G33" s="74">
        <v>35455</v>
      </c>
    </row>
    <row r="34" spans="1:7" ht="14.1" customHeight="1" x14ac:dyDescent="0.25">
      <c r="A34" s="71" t="s">
        <v>560</v>
      </c>
      <c r="B34" s="71" t="s">
        <v>561</v>
      </c>
      <c r="C34" s="71" t="s">
        <v>555</v>
      </c>
      <c r="D34" s="72">
        <v>20</v>
      </c>
      <c r="E34" s="73">
        <v>450</v>
      </c>
      <c r="F34" s="73">
        <f t="shared" si="0"/>
        <v>9000</v>
      </c>
      <c r="G34" s="74">
        <v>35303</v>
      </c>
    </row>
    <row r="35" spans="1:7" ht="14.1" customHeight="1" x14ac:dyDescent="0.25">
      <c r="A35" s="71" t="s">
        <v>560</v>
      </c>
      <c r="B35" s="71" t="s">
        <v>561</v>
      </c>
      <c r="C35" s="71" t="s">
        <v>553</v>
      </c>
      <c r="D35" s="72">
        <v>15</v>
      </c>
      <c r="E35" s="73">
        <v>450</v>
      </c>
      <c r="F35" s="73">
        <f t="shared" si="0"/>
        <v>6750</v>
      </c>
      <c r="G35" s="74">
        <v>35362</v>
      </c>
    </row>
    <row r="36" spans="1:7" ht="14.1" customHeight="1" x14ac:dyDescent="0.25">
      <c r="A36" s="71" t="s">
        <v>560</v>
      </c>
      <c r="B36" s="71" t="s">
        <v>547</v>
      </c>
      <c r="C36" s="71" t="s">
        <v>555</v>
      </c>
      <c r="D36" s="72">
        <v>15</v>
      </c>
      <c r="E36" s="73">
        <v>750</v>
      </c>
      <c r="F36" s="73">
        <f t="shared" si="0"/>
        <v>11250</v>
      </c>
      <c r="G36" s="74">
        <v>35396</v>
      </c>
    </row>
    <row r="37" spans="1:7" ht="14.1" customHeight="1" x14ac:dyDescent="0.25">
      <c r="A37" s="71" t="s">
        <v>560</v>
      </c>
      <c r="B37" s="71" t="s">
        <v>552</v>
      </c>
      <c r="C37" s="71" t="s">
        <v>541</v>
      </c>
      <c r="D37" s="72">
        <v>5</v>
      </c>
      <c r="E37" s="73">
        <v>650</v>
      </c>
      <c r="F37" s="73">
        <f t="shared" si="0"/>
        <v>3250</v>
      </c>
      <c r="G37" s="74">
        <v>35208</v>
      </c>
    </row>
    <row r="38" spans="1:7" ht="14.1" customHeight="1" x14ac:dyDescent="0.25">
      <c r="A38" s="71" t="s">
        <v>560</v>
      </c>
      <c r="B38" s="71" t="s">
        <v>561</v>
      </c>
      <c r="C38" s="71" t="s">
        <v>548</v>
      </c>
      <c r="D38" s="72">
        <v>15</v>
      </c>
      <c r="E38" s="73">
        <v>350</v>
      </c>
      <c r="F38" s="73">
        <f t="shared" si="0"/>
        <v>5250</v>
      </c>
      <c r="G38" s="74">
        <v>35184</v>
      </c>
    </row>
    <row r="39" spans="1:7" ht="14.1" customHeight="1" x14ac:dyDescent="0.25">
      <c r="A39" s="71" t="s">
        <v>560</v>
      </c>
      <c r="B39" s="71" t="s">
        <v>562</v>
      </c>
      <c r="C39" s="71" t="s">
        <v>541</v>
      </c>
      <c r="D39" s="72">
        <v>17</v>
      </c>
      <c r="E39" s="73">
        <v>350</v>
      </c>
      <c r="F39" s="73">
        <f t="shared" si="0"/>
        <v>5950</v>
      </c>
      <c r="G39" s="74">
        <v>35461</v>
      </c>
    </row>
    <row r="40" spans="1:7" ht="14.1" customHeight="1" x14ac:dyDescent="0.25">
      <c r="A40" s="71" t="s">
        <v>560</v>
      </c>
      <c r="B40" s="71" t="s">
        <v>562</v>
      </c>
      <c r="C40" s="71" t="s">
        <v>543</v>
      </c>
      <c r="D40" s="72">
        <v>40</v>
      </c>
      <c r="E40" s="73">
        <v>400</v>
      </c>
      <c r="F40" s="73">
        <f t="shared" si="0"/>
        <v>16000</v>
      </c>
      <c r="G40" s="74">
        <v>35358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15"/>
  <sheetViews>
    <sheetView zoomScale="130" zoomScaleNormal="130" workbookViewId="0">
      <selection activeCell="H19" sqref="H19"/>
    </sheetView>
  </sheetViews>
  <sheetFormatPr defaultRowHeight="14.4" x14ac:dyDescent="0.3"/>
  <cols>
    <col min="1" max="1" width="25.109375" style="9" bestFit="1" customWidth="1"/>
    <col min="2" max="2" width="15.109375" style="9" bestFit="1" customWidth="1"/>
    <col min="3" max="3" width="22.21875" style="9" bestFit="1" customWidth="1"/>
    <col min="4" max="4" width="23.21875" style="9" bestFit="1" customWidth="1"/>
    <col min="5" max="16384" width="8.88671875" style="9"/>
  </cols>
  <sheetData>
    <row r="1" spans="1:22" x14ac:dyDescent="0.3"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T1" s="76"/>
      <c r="U1" s="76"/>
      <c r="V1" s="76"/>
    </row>
    <row r="2" spans="1:22" x14ac:dyDescent="0.3">
      <c r="B2" s="9" t="s">
        <v>563</v>
      </c>
      <c r="C2" s="9" t="s">
        <v>564</v>
      </c>
      <c r="D2" s="9" t="s">
        <v>565</v>
      </c>
      <c r="T2" s="76"/>
      <c r="U2" s="76"/>
      <c r="V2" s="76"/>
    </row>
    <row r="3" spans="1:22" x14ac:dyDescent="0.3">
      <c r="A3" s="77">
        <v>41275</v>
      </c>
      <c r="B3" s="78">
        <v>6.6</v>
      </c>
      <c r="C3" s="75">
        <v>240</v>
      </c>
      <c r="D3" s="75">
        <v>319</v>
      </c>
      <c r="T3" s="76"/>
      <c r="U3" s="76"/>
      <c r="V3" s="76"/>
    </row>
    <row r="4" spans="1:22" x14ac:dyDescent="0.3">
      <c r="A4" s="77">
        <v>41306</v>
      </c>
      <c r="B4" s="78">
        <v>6.6</v>
      </c>
      <c r="C4" s="75">
        <v>252</v>
      </c>
      <c r="D4" s="75">
        <v>286</v>
      </c>
      <c r="T4" s="76"/>
      <c r="U4" s="76"/>
      <c r="V4" s="76"/>
    </row>
    <row r="5" spans="1:22" x14ac:dyDescent="0.3">
      <c r="A5" s="77">
        <v>41334</v>
      </c>
      <c r="B5" s="78">
        <v>8.4</v>
      </c>
      <c r="C5" s="75">
        <v>280</v>
      </c>
      <c r="D5" s="75">
        <v>279</v>
      </c>
      <c r="T5" s="76"/>
      <c r="U5" s="76"/>
      <c r="V5" s="76"/>
    </row>
    <row r="6" spans="1:22" x14ac:dyDescent="0.3">
      <c r="A6" s="77">
        <v>41365</v>
      </c>
      <c r="B6" s="78">
        <v>12.7</v>
      </c>
      <c r="C6" s="75">
        <v>288</v>
      </c>
      <c r="D6" s="75">
        <v>266</v>
      </c>
      <c r="T6" s="76"/>
      <c r="U6" s="76"/>
      <c r="V6" s="76"/>
    </row>
    <row r="7" spans="1:22" x14ac:dyDescent="0.3">
      <c r="A7" s="77">
        <v>41395</v>
      </c>
      <c r="B7" s="78">
        <v>17.399999999999999</v>
      </c>
      <c r="C7" s="75">
        <v>440</v>
      </c>
      <c r="D7" s="75">
        <v>234</v>
      </c>
      <c r="T7" s="76"/>
      <c r="U7" s="76"/>
      <c r="V7" s="76"/>
    </row>
    <row r="8" spans="1:22" x14ac:dyDescent="0.3">
      <c r="A8" s="77">
        <v>41426</v>
      </c>
      <c r="B8" s="78">
        <v>22.1</v>
      </c>
      <c r="C8" s="75">
        <v>710</v>
      </c>
      <c r="D8" s="75">
        <v>194</v>
      </c>
      <c r="T8" s="76"/>
      <c r="U8" s="76"/>
      <c r="V8" s="76"/>
    </row>
    <row r="9" spans="1:22" x14ac:dyDescent="0.3">
      <c r="A9" s="77">
        <v>41456</v>
      </c>
      <c r="B9" s="78">
        <v>24.5</v>
      </c>
      <c r="C9" s="75">
        <v>960</v>
      </c>
      <c r="D9" s="75">
        <v>128</v>
      </c>
      <c r="T9" s="76"/>
      <c r="U9" s="76"/>
      <c r="V9" s="76"/>
    </row>
    <row r="10" spans="1:22" x14ac:dyDescent="0.3">
      <c r="A10" s="77">
        <v>41487</v>
      </c>
      <c r="B10" s="78">
        <v>24.2</v>
      </c>
      <c r="C10" s="75">
        <v>986</v>
      </c>
      <c r="D10" s="75">
        <v>131</v>
      </c>
      <c r="T10" s="76"/>
      <c r="U10" s="76"/>
      <c r="V10" s="76"/>
    </row>
    <row r="11" spans="1:22" x14ac:dyDescent="0.3">
      <c r="A11" s="77">
        <v>41518</v>
      </c>
      <c r="B11" s="78">
        <v>20.8</v>
      </c>
      <c r="C11" s="75">
        <v>834</v>
      </c>
      <c r="D11" s="75">
        <v>160</v>
      </c>
      <c r="T11" s="76"/>
      <c r="U11" s="76"/>
      <c r="V11" s="76"/>
    </row>
    <row r="12" spans="1:22" x14ac:dyDescent="0.3">
      <c r="A12" s="77">
        <v>41548</v>
      </c>
      <c r="B12" s="78">
        <v>16.399999999999999</v>
      </c>
      <c r="C12" s="75">
        <v>668</v>
      </c>
      <c r="D12" s="75">
        <v>209</v>
      </c>
      <c r="T12" s="76"/>
      <c r="U12" s="76"/>
      <c r="V12" s="76"/>
    </row>
    <row r="13" spans="1:22" x14ac:dyDescent="0.3">
      <c r="A13" s="77">
        <v>41579</v>
      </c>
      <c r="B13" s="78">
        <v>11.9</v>
      </c>
      <c r="C13" s="75">
        <v>435</v>
      </c>
      <c r="D13" s="75">
        <v>235</v>
      </c>
      <c r="T13" s="76"/>
      <c r="U13" s="76"/>
      <c r="V13" s="76"/>
    </row>
    <row r="14" spans="1:22" x14ac:dyDescent="0.3">
      <c r="A14" s="77">
        <v>41609</v>
      </c>
      <c r="B14" s="78">
        <v>8.5</v>
      </c>
      <c r="C14" s="75">
        <v>384</v>
      </c>
      <c r="D14" s="75">
        <v>294</v>
      </c>
      <c r="T14" s="76"/>
      <c r="U14" s="76"/>
      <c r="V14" s="76"/>
    </row>
    <row r="15" spans="1:22" x14ac:dyDescent="0.3">
      <c r="T15" s="104" t="s">
        <v>566</v>
      </c>
      <c r="U15" s="104"/>
      <c r="V15" s="104"/>
    </row>
  </sheetData>
  <mergeCells count="1">
    <mergeCell ref="T15:V15"/>
  </mergeCells>
  <hyperlinks>
    <hyperlink ref="T1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21</vt:i4>
      </vt:variant>
      <vt:variant>
        <vt:lpstr>Adlandırılmış Aralıklar</vt:lpstr>
      </vt:variant>
      <vt:variant>
        <vt:i4>11</vt:i4>
      </vt:variant>
    </vt:vector>
  </HeadingPairs>
  <TitlesOfParts>
    <vt:vector size="32" baseType="lpstr">
      <vt:lpstr>Sorular</vt:lpstr>
      <vt:lpstr>Cevap7</vt:lpstr>
      <vt:lpstr>Cevap5</vt:lpstr>
      <vt:lpstr>Cevap3</vt:lpstr>
      <vt:lpstr>Cevap4</vt:lpstr>
      <vt:lpstr>Tüm Liste</vt:lpstr>
      <vt:lpstr>Cevap8 Özel Liste</vt:lpstr>
      <vt:lpstr>Senaryo Özeti</vt:lpstr>
      <vt:lpstr>Senaryo</vt:lpstr>
      <vt:lpstr>Hedef Ara-1</vt:lpstr>
      <vt:lpstr>Hedef Ara-2</vt:lpstr>
      <vt:lpstr>VeriTablosu-2</vt:lpstr>
      <vt:lpstr>Veri Tablosu</vt:lpstr>
      <vt:lpstr>Tablo Birleştir</vt:lpstr>
      <vt:lpstr>Çözücü</vt:lpstr>
      <vt:lpstr>Metni sütunlara dönüştür</vt:lpstr>
      <vt:lpstr>Alt Toplam</vt:lpstr>
      <vt:lpstr>Cevap15 Veri Doğrulama</vt:lpstr>
      <vt:lpstr>Veri Doğrulama-2</vt:lpstr>
      <vt:lpstr>Başlık sabitleme</vt:lpstr>
      <vt:lpstr>Iki_Eksen</vt:lpstr>
      <vt:lpstr>Ankara</vt:lpstr>
      <vt:lpstr>Eğitim</vt:lpstr>
      <vt:lpstr>İstanbul</vt:lpstr>
      <vt:lpstr>İzmir</vt:lpstr>
      <vt:lpstr>Kasa</vt:lpstr>
      <vt:lpstr>Personel</vt:lpstr>
      <vt:lpstr>Satış</vt:lpstr>
      <vt:lpstr>Servis</vt:lpstr>
      <vt:lpstr>Ürün_Maliyeti</vt:lpstr>
      <vt:lpstr>Vergi</vt:lpstr>
      <vt:lpstr>'Tüm Liste'!Yazdırma_Başlıkları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