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HP\Desktop\Excel\"/>
    </mc:Choice>
  </mc:AlternateContent>
  <xr:revisionPtr revIDLastSave="0" documentId="13_ncr:1_{6D07C696-A8AA-4688-8A77-B976731FD2CE}" xr6:coauthVersionLast="47" xr6:coauthVersionMax="47" xr10:uidLastSave="{00000000-0000-0000-0000-000000000000}"/>
  <bookViews>
    <workbookView xWindow="-110" yWindow="-110" windowWidth="19420" windowHeight="10300" activeTab="2" xr2:uid="{57F26654-5957-4126-B3D2-62985C4F7510}"/>
  </bookViews>
  <sheets>
    <sheet name="رئيسي" sheetId="1" r:id="rId1"/>
    <sheet name="قاعدة البيانات" sheetId="2" r:id="rId2"/>
    <sheet name="لوحة التحكم" sheetId="12" r:id="rId3"/>
    <sheet name="Filtr" sheetId="13" r:id="rId4"/>
    <sheet name="المبيعات بالعملاء" sheetId="6" r:id="rId5"/>
    <sheet name="المبيعات بأنواع العملاء" sheetId="7" r:id="rId6"/>
    <sheet name="المبيعات بالمنطقة" sheetId="8" r:id="rId7"/>
    <sheet name="المبيعات بالمندوب" sheetId="9" r:id="rId8"/>
    <sheet name="تريند المبيعات" sheetId="10" r:id="rId9"/>
  </sheets>
  <definedNames>
    <definedName name="_xlnm._FilterDatabase" localSheetId="0" hidden="1">رئيسي!$E$6:$K$23</definedName>
    <definedName name="_xlcn.WorksheetConnection_Book1.xlsxالرئيسي" hidden="1">الرئيسي[]</definedName>
    <definedName name="_xlcn.WorksheetConnection_Book1.xlsxمختصر" hidden="1">مختصر[]</definedName>
    <definedName name="_xlnm.Extract" localSheetId="3">Filtr!$O$1:$Q$1</definedName>
    <definedName name="_xlnm.Extract" localSheetId="0">رئيسي!$O$6:$O$18</definedName>
    <definedName name="_xlnm.Print_Area" localSheetId="5">'المبيعات بأنواع العملاء'!$A$1:$AC$37</definedName>
    <definedName name="Slicer_اسم_العميل">#N/A</definedName>
    <definedName name="Slicer_المنطقه">#N/A</definedName>
    <definedName name="اجمالي_المبيعات">رئيسي!$J$27</definedName>
  </definedNames>
  <calcPr calcId="191029"/>
  <pivotCaches>
    <pivotCache cacheId="9" r:id="rId10"/>
    <pivotCache cacheId="12" r:id="rId11"/>
    <pivotCache cacheId="15" r:id="rId12"/>
    <pivotCache cacheId="18" r:id="rId13"/>
    <pivotCache cacheId="21" r:id="rId14"/>
    <pivotCache cacheId="24" r:id="rId15"/>
  </pivotCaches>
  <extLst>
    <ext xmlns:x14="http://schemas.microsoft.com/office/spreadsheetml/2009/9/main" uri="{876F7934-8845-4945-9796-88D515C7AA90}">
      <x14:pivotCaches>
        <pivotCache cacheId="6"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مختصر" name="مختصر" connection="WorksheetConnection_Book1.xlsx!مختصر"/>
          <x15:modelTable id="الرئيسي" name="الرئيسي" connection="WorksheetConnection_Book1.xlsx!الرئيسي"/>
        </x15:modelTables>
        <x15:modelRelationships>
          <x15:modelRelationship fromTable="الرئيسي" fromColumn="اسم العميل" toTable="مختصر" toColumn="اسم العميل"/>
        </x15:modelRelationships>
        <x15:extLst>
          <ext xmlns:x16="http://schemas.microsoft.com/office/spreadsheetml/2014/11/main" uri="{9835A34E-60A6-4A7C-AAB8-D5F71C897F49}">
            <x16:modelTimeGroupings>
              <x16:modelTimeGrouping tableName="الرئيسي" columnName="التاريخ" columnId="التاريخ">
                <x16:calculatedTimeColumn columnName="التاريخ (Year)" columnId="التاريخ (Year)" contentType="years" isSelected="1"/>
                <x16:calculatedTimeColumn columnName="التاريخ (Quarter)" columnId="التاريخ (Quarter)" contentType="quarters" isSelected="1"/>
                <x16:calculatedTimeColumn columnName="التاريخ (Month Index)" columnId="التاريخ (Month Index)" contentType="monthsindex" isSelected="1"/>
                <x16:calculatedTimeColumn columnName="التاريخ (Month)" columnId="التاريخ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5" i="1" l="1"/>
  <c r="U12" i="1"/>
  <c r="U13" i="1"/>
  <c r="U14" i="1"/>
  <c r="U11" i="1"/>
  <c r="I9" i="1"/>
  <c r="J27" i="1" s="1"/>
  <c r="G30" i="1"/>
  <c r="H30" i="1"/>
  <c r="F30" i="1"/>
  <c r="N6" i="1"/>
  <c r="O6" i="1" s="1"/>
  <c r="N7" i="1"/>
  <c r="O7" i="1" s="1"/>
  <c r="N8" i="1"/>
  <c r="O8" i="1" s="1"/>
  <c r="N9" i="1"/>
  <c r="O9" i="1" s="1"/>
  <c r="N10" i="1"/>
  <c r="O10" i="1" s="1"/>
  <c r="N11" i="1"/>
  <c r="O11" i="1" s="1"/>
  <c r="N12" i="1"/>
  <c r="O12" i="1" s="1"/>
  <c r="N13" i="1"/>
  <c r="O13" i="1" s="1"/>
  <c r="N14" i="1"/>
  <c r="O14" i="1" s="1"/>
  <c r="N15" i="1"/>
  <c r="N16" i="1"/>
  <c r="O16" i="1" s="1"/>
  <c r="N17" i="1"/>
  <c r="O17" i="1" s="1"/>
  <c r="N18" i="1"/>
  <c r="O18" i="1" s="1"/>
  <c r="N19" i="1"/>
  <c r="O19" i="1" s="1"/>
  <c r="N20" i="1"/>
  <c r="O20" i="1" s="1"/>
  <c r="N21" i="1"/>
  <c r="O21" i="1" s="1"/>
  <c r="N22" i="1"/>
  <c r="O22" i="1" s="1"/>
  <c r="O15" i="1"/>
  <c r="X11" i="1"/>
  <c r="X10" i="1"/>
  <c r="H7" i="1"/>
  <c r="I7" i="1" s="1"/>
  <c r="H8" i="1"/>
  <c r="I8" i="1" s="1"/>
  <c r="H9" i="1"/>
  <c r="H10" i="1"/>
  <c r="I10" i="1" s="1"/>
  <c r="H11" i="1"/>
  <c r="I11" i="1" s="1"/>
  <c r="H12" i="1"/>
  <c r="I12" i="1" s="1"/>
  <c r="H13" i="1"/>
  <c r="I13" i="1" s="1"/>
  <c r="W13" i="1" s="1"/>
  <c r="H14" i="1"/>
  <c r="I14" i="1" s="1"/>
  <c r="W11" i="1" s="1"/>
  <c r="H15" i="1"/>
  <c r="I15" i="1" s="1"/>
  <c r="H16" i="1"/>
  <c r="I16" i="1" s="1"/>
  <c r="H17" i="1"/>
  <c r="I17" i="1" s="1"/>
  <c r="W10" i="1" s="1"/>
  <c r="H18" i="1"/>
  <c r="I18" i="1" s="1"/>
  <c r="H19" i="1"/>
  <c r="I19" i="1" s="1"/>
  <c r="H20" i="1"/>
  <c r="I20" i="1" s="1"/>
  <c r="H21" i="1"/>
  <c r="I21" i="1" s="1"/>
  <c r="H22" i="1"/>
  <c r="I22" i="1" s="1"/>
  <c r="W7" i="1" s="1"/>
  <c r="H6" i="1"/>
  <c r="I6" i="1" s="1"/>
  <c r="X6" i="1"/>
  <c r="X13" i="1"/>
  <c r="X12" i="1"/>
  <c r="X8" i="1"/>
  <c r="X9" i="1"/>
  <c r="X7" i="1"/>
  <c r="W8" i="1" l="1"/>
  <c r="Y8" i="1" s="1"/>
  <c r="W9" i="1"/>
  <c r="Y9" i="1" s="1"/>
  <c r="W6" i="1"/>
  <c r="Y6" i="1" s="1"/>
  <c r="W12" i="1"/>
  <c r="Y12" i="1" s="1"/>
  <c r="Y13" i="1"/>
  <c r="Y11" i="1"/>
  <c r="Y7" i="1"/>
  <c r="Z6" i="1" l="1"/>
  <c r="Z11" i="1"/>
  <c r="Z8" i="1"/>
  <c r="Z7" i="1"/>
  <c r="Z13" i="1"/>
  <c r="Y10" i="1"/>
  <c r="Z9" i="1"/>
  <c r="Z10" i="1"/>
  <c r="Z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689B70-9153-4D9C-82B8-4B5E38C797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712C692-7E96-410D-9F7C-5E78F7AC0666}" name="WorksheetConnection_Book1.xlsx!الرئيسي" type="102" refreshedVersion="8" minRefreshableVersion="5">
    <extLst>
      <ext xmlns:x15="http://schemas.microsoft.com/office/spreadsheetml/2010/11/main" uri="{DE250136-89BD-433C-8126-D09CA5730AF9}">
        <x15:connection id="الرئيسي" autoDelete="1">
          <x15:rangePr sourceName="_xlcn.WorksheetConnection_Book1.xlsxالرئيسي"/>
        </x15:connection>
      </ext>
    </extLst>
  </connection>
  <connection id="3" xr16:uid="{39D4ACEB-CB84-43C8-898B-E8E207F92341}" name="WorksheetConnection_Book1.xlsx!مختصر" type="102" refreshedVersion="8" minRefreshableVersion="5">
    <extLst>
      <ext xmlns:x15="http://schemas.microsoft.com/office/spreadsheetml/2010/11/main" uri="{DE250136-89BD-433C-8126-D09CA5730AF9}">
        <x15:connection id="مختصر" autoDelete="1">
          <x15:rangePr sourceName="_xlcn.WorksheetConnection_Book1.xlsxمختصر"/>
        </x15:connection>
      </ext>
    </extLst>
  </connection>
</connections>
</file>

<file path=xl/sharedStrings.xml><?xml version="1.0" encoding="utf-8"?>
<sst xmlns="http://schemas.openxmlformats.org/spreadsheetml/2006/main" count="239" uniqueCount="91">
  <si>
    <t>اسم العميل</t>
  </si>
  <si>
    <t>البيان</t>
  </si>
  <si>
    <t>القيمه</t>
  </si>
  <si>
    <t>المنطقه</t>
  </si>
  <si>
    <t>التاريخ</t>
  </si>
  <si>
    <t>بيانات العملاء</t>
  </si>
  <si>
    <t>احمد ممدوح</t>
  </si>
  <si>
    <t>القاهره</t>
  </si>
  <si>
    <t>احمد لوو</t>
  </si>
  <si>
    <t>انور</t>
  </si>
  <si>
    <t>جعفر</t>
  </si>
  <si>
    <t>اكرم</t>
  </si>
  <si>
    <t>حمزه</t>
  </si>
  <si>
    <t>اخضر</t>
  </si>
  <si>
    <t>مرتجع</t>
  </si>
  <si>
    <t>اسوان</t>
  </si>
  <si>
    <t>طنطا</t>
  </si>
  <si>
    <t>الاسكندريه</t>
  </si>
  <si>
    <t>قانا</t>
  </si>
  <si>
    <t>الضريبة</t>
  </si>
  <si>
    <t>الصافي</t>
  </si>
  <si>
    <t>اجماليات العملاء</t>
  </si>
  <si>
    <t>اجمالي المبيعات</t>
  </si>
  <si>
    <t>خصم</t>
  </si>
  <si>
    <t>المنطقة</t>
  </si>
  <si>
    <t>نوع العميل</t>
  </si>
  <si>
    <t>فاتورة</t>
  </si>
  <si>
    <t>الاسكندرية</t>
  </si>
  <si>
    <t>القاهرة</t>
  </si>
  <si>
    <t>قنا</t>
  </si>
  <si>
    <t>اصغر</t>
  </si>
  <si>
    <t>حمزة</t>
  </si>
  <si>
    <t>نسبة المبيعات</t>
  </si>
  <si>
    <t>Row Labels</t>
  </si>
  <si>
    <t>Grand Total</t>
  </si>
  <si>
    <t>Sum of الصافي</t>
  </si>
  <si>
    <t>Column Labels</t>
  </si>
  <si>
    <t>المندوب</t>
  </si>
  <si>
    <t>محمد</t>
  </si>
  <si>
    <t>عدنان</t>
  </si>
  <si>
    <t>ايهاب</t>
  </si>
  <si>
    <t>رافت</t>
  </si>
  <si>
    <t>محمود</t>
  </si>
  <si>
    <t xml:space="preserve"> الصافي</t>
  </si>
  <si>
    <t>2023</t>
  </si>
  <si>
    <t>2024</t>
  </si>
  <si>
    <t>Qtr1</t>
  </si>
  <si>
    <t>Qtr2</t>
  </si>
  <si>
    <t>Qtr3</t>
  </si>
  <si>
    <t>Qtr4</t>
  </si>
  <si>
    <t>Mar</t>
  </si>
  <si>
    <t>May</t>
  </si>
  <si>
    <t>Jun</t>
  </si>
  <si>
    <t>Jul</t>
  </si>
  <si>
    <t>Oct</t>
  </si>
  <si>
    <t>Feb</t>
  </si>
  <si>
    <t>عميل جيد</t>
  </si>
  <si>
    <t>عميل ضعيف</t>
  </si>
  <si>
    <t>تاريخ التحصيل</t>
  </si>
  <si>
    <t>عدد الايام المتبقية</t>
  </si>
  <si>
    <t>نوع البيان</t>
  </si>
  <si>
    <t>حالة الفاتورة</t>
  </si>
  <si>
    <t>تم التحصيل</t>
  </si>
  <si>
    <t>تحت التحصيل</t>
  </si>
  <si>
    <t>لم تحصل</t>
  </si>
  <si>
    <t>العميل</t>
  </si>
  <si>
    <t>الماركة</t>
  </si>
  <si>
    <t xml:space="preserve"> اسم العميل</t>
  </si>
  <si>
    <t>الماركه</t>
  </si>
  <si>
    <t>تيشيرت</t>
  </si>
  <si>
    <t>بناطيل</t>
  </si>
  <si>
    <t>قميص</t>
  </si>
  <si>
    <t>&gt;=7/12/2023</t>
  </si>
  <si>
    <t>المبيعات الربع السنوي</t>
  </si>
  <si>
    <t>06/31/2021</t>
  </si>
  <si>
    <t>30/9/2021</t>
  </si>
  <si>
    <t>31/12/2021</t>
  </si>
  <si>
    <t>الربع الاول</t>
  </si>
  <si>
    <t>الربع الثاني</t>
  </si>
  <si>
    <t>الربع الثالث</t>
  </si>
  <si>
    <t>الربع الرابع</t>
  </si>
  <si>
    <t>مبيعات اخر 3 شهور</t>
  </si>
  <si>
    <t>عميل مهم</t>
  </si>
  <si>
    <t>(blank)</t>
  </si>
  <si>
    <t>Jan</t>
  </si>
  <si>
    <t>Apr</t>
  </si>
  <si>
    <t>Aug</t>
  </si>
  <si>
    <t>Sep</t>
  </si>
  <si>
    <t>Nov</t>
  </si>
  <si>
    <t>Dec</t>
  </si>
  <si>
    <t>المبيعات في مصر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</si>
</sst>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dd\-mmm\-yy;@"/>
  </numFmts>
  <fonts count="10" x14ac:knownFonts="1">
    <font>
      <sz val="11"/>
      <color theme="1"/>
      <name val="Aptos Narrow"/>
      <family val="2"/>
      <scheme val="minor"/>
    </font>
    <font>
      <sz val="11"/>
      <color theme="0"/>
      <name val="Aptos Narrow"/>
      <family val="2"/>
      <scheme val="minor"/>
    </font>
    <font>
      <sz val="12"/>
      <color theme="0"/>
      <name val="Aptos Narrow"/>
      <family val="2"/>
      <scheme val="minor"/>
    </font>
    <font>
      <sz val="14"/>
      <color theme="0"/>
      <name val="Aptos Narrow"/>
      <family val="2"/>
      <scheme val="minor"/>
    </font>
    <font>
      <sz val="16"/>
      <color theme="0"/>
      <name val="Aptos Narrow"/>
      <family val="2"/>
      <scheme val="minor"/>
    </font>
    <font>
      <sz val="18"/>
      <color theme="0"/>
      <name val="Aptos Narrow"/>
      <family val="2"/>
      <scheme val="minor"/>
    </font>
    <font>
      <b/>
      <sz val="11"/>
      <color theme="0"/>
      <name val="Aptos Narrow"/>
      <family val="2"/>
      <scheme val="minor"/>
    </font>
    <font>
      <b/>
      <sz val="12"/>
      <color theme="0"/>
      <name val="Aptos Narrow"/>
      <family val="2"/>
      <scheme val="minor"/>
    </font>
    <font>
      <sz val="8"/>
      <name val="Aptos Narrow"/>
      <family val="2"/>
      <scheme val="minor"/>
    </font>
    <font>
      <sz val="20"/>
      <color theme="1"/>
      <name val="Aptos Narrow"/>
      <family val="2"/>
      <scheme val="minor"/>
    </font>
  </fonts>
  <fills count="10">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
      <patternFill patternType="solid">
        <fgColor theme="2" tint="-0.249977111117893"/>
        <bgColor indexed="64"/>
      </patternFill>
    </fill>
    <fill>
      <patternFill patternType="solid">
        <fgColor theme="3" tint="0.74999237037263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50">
    <xf numFmtId="0" fontId="0" fillId="0" borderId="0" xfId="0"/>
    <xf numFmtId="0" fontId="0" fillId="0" borderId="1" xfId="0" applyBorder="1"/>
    <xf numFmtId="2" fontId="0" fillId="0" borderId="1" xfId="0" applyNumberFormat="1" applyBorder="1"/>
    <xf numFmtId="0" fontId="0" fillId="4" borderId="1" xfId="0" applyFill="1" applyBorder="1"/>
    <xf numFmtId="0" fontId="0" fillId="0" borderId="1" xfId="0" applyBorder="1" applyAlignment="1">
      <alignment vertical="center" wrapText="1"/>
    </xf>
    <xf numFmtId="0" fontId="0" fillId="0" borderId="0" xfId="0" pivotButton="1"/>
    <xf numFmtId="0" fontId="0" fillId="0" borderId="2"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2" xfId="0" applyBorder="1"/>
    <xf numFmtId="164" fontId="0" fillId="0" borderId="3" xfId="0" applyNumberFormat="1" applyBorder="1"/>
    <xf numFmtId="0" fontId="3" fillId="3" borderId="4" xfId="0" applyFont="1" applyFill="1" applyBorder="1"/>
    <xf numFmtId="0" fontId="2" fillId="3" borderId="5" xfId="0" applyFont="1" applyFill="1" applyBorder="1"/>
    <xf numFmtId="0" fontId="3" fillId="3" borderId="5" xfId="0" applyFont="1" applyFill="1" applyBorder="1"/>
    <xf numFmtId="0" fontId="0" fillId="3" borderId="5" xfId="0" applyFill="1" applyBorder="1"/>
    <xf numFmtId="0" fontId="0" fillId="3" borderId="6" xfId="0" applyFill="1" applyBorder="1"/>
    <xf numFmtId="2" fontId="0" fillId="0" borderId="8" xfId="0" applyNumberFormat="1" applyBorder="1"/>
    <xf numFmtId="0" fontId="0" fillId="0" borderId="8" xfId="0" applyBorder="1"/>
    <xf numFmtId="164" fontId="0" fillId="0" borderId="9" xfId="0" applyNumberFormat="1" applyBorder="1"/>
    <xf numFmtId="0" fontId="0" fillId="0" borderId="0" xfId="0" applyAlignment="1">
      <alignment horizontal="righ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horizontal="right" indent="1"/>
    </xf>
    <xf numFmtId="49" fontId="0" fillId="0" borderId="8" xfId="0" applyNumberFormat="1" applyBorder="1" applyAlignment="1">
      <alignment vertical="center" wrapText="1"/>
    </xf>
    <xf numFmtId="49" fontId="0" fillId="0" borderId="1" xfId="0" applyNumberFormat="1" applyBorder="1" applyAlignment="1">
      <alignment horizontal="right" vertical="center" wrapText="1"/>
    </xf>
    <xf numFmtId="14" fontId="0" fillId="0" borderId="1" xfId="0" applyNumberFormat="1" applyBorder="1" applyAlignment="1">
      <alignment vertical="center" wrapText="1"/>
    </xf>
    <xf numFmtId="14" fontId="0" fillId="0" borderId="8" xfId="0" applyNumberFormat="1" applyBorder="1" applyAlignment="1">
      <alignment vertical="center" wrapText="1"/>
    </xf>
    <xf numFmtId="0" fontId="0" fillId="5" borderId="1" xfId="0" applyFill="1" applyBorder="1"/>
    <xf numFmtId="0" fontId="0" fillId="6" borderId="1" xfId="0" applyFill="1" applyBorder="1"/>
    <xf numFmtId="0" fontId="0" fillId="0" borderId="0" xfId="0" applyAlignment="1">
      <alignment horizontal="center"/>
    </xf>
    <xf numFmtId="0" fontId="1" fillId="2" borderId="1" xfId="0" applyFont="1" applyFill="1" applyBorder="1"/>
    <xf numFmtId="49" fontId="1" fillId="2" borderId="1" xfId="0" applyNumberFormat="1" applyFont="1" applyFill="1" applyBorder="1"/>
    <xf numFmtId="0" fontId="0" fillId="0" borderId="9" xfId="0" applyBorder="1" applyAlignment="1">
      <alignment vertical="center" wrapText="1"/>
    </xf>
    <xf numFmtId="0" fontId="0" fillId="7" borderId="1" xfId="0" applyFill="1" applyBorder="1"/>
    <xf numFmtId="0" fontId="6" fillId="2" borderId="1" xfId="0" applyFont="1" applyFill="1" applyBorder="1"/>
    <xf numFmtId="49" fontId="6" fillId="2" borderId="1" xfId="0" applyNumberFormat="1" applyFont="1" applyFill="1" applyBorder="1"/>
    <xf numFmtId="165" fontId="0" fillId="0" borderId="0" xfId="0" applyNumberFormat="1"/>
    <xf numFmtId="0" fontId="5" fillId="3" borderId="0" xfId="0" applyFont="1" applyFill="1" applyAlignment="1">
      <alignment horizontal="center"/>
    </xf>
    <xf numFmtId="0" fontId="4" fillId="2" borderId="0" xfId="0" applyFont="1" applyFill="1" applyAlignment="1">
      <alignment horizontal="center"/>
    </xf>
    <xf numFmtId="0" fontId="7" fillId="7" borderId="0" xfId="0" applyFont="1" applyFill="1" applyAlignment="1">
      <alignment horizontal="center"/>
    </xf>
    <xf numFmtId="0" fontId="0" fillId="0" borderId="0" xfId="0" applyNumberFormat="1"/>
    <xf numFmtId="0" fontId="0" fillId="8" borderId="0" xfId="0" applyFill="1"/>
    <xf numFmtId="0" fontId="9" fillId="9" borderId="0" xfId="0" applyFont="1" applyFill="1" applyAlignment="1">
      <alignment horizontal="center" vertical="center"/>
    </xf>
  </cellXfs>
  <cellStyles count="1">
    <cellStyle name="Normal" xfId="0" builtinId="0"/>
  </cellStyles>
  <dxfs count="34">
    <dxf>
      <font>
        <color theme="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4" formatCode="0.0%"/>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0" formatCode="General"/>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9" formatCode="m/d/yyyy"/>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0"/>
        <name val="Aptos Narrow"/>
        <family val="2"/>
        <scheme val="minor"/>
      </font>
      <fill>
        <patternFill patternType="solid">
          <fgColor indexed="64"/>
          <bgColor theme="4"/>
        </patternFill>
      </fill>
      <border diagonalUp="0" diagonalDown="0">
        <left style="thin">
          <color indexed="64"/>
        </left>
        <right style="thin">
          <color indexed="64"/>
        </right>
        <top/>
        <bottom/>
        <vertical style="thin">
          <color indexed="64"/>
        </vertical>
        <horizontal style="thin">
          <color indexed="64"/>
        </horizontal>
      </border>
    </dxf>
  </dxfs>
  <tableStyles count="1" defaultTableStyle="TableStyleMedium2" defaultPivotStyle="PivotStyleLight16">
    <tableStyle name="Slicer Style 1" pivot="0" table="0" count="1" xr9:uid="{F9DFC204-ECD4-4D5A-961B-2F8FDB8AD35B}">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owerPivotData" Target="model/item.data"/><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[Book1.xlsx]المبيعات بالعملاء!المبيعات بالعملاء</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ar-JO"/>
              <a:t>المبيعات بالعملاء</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'المبيعات بالعملاء'!$B$1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'المبيعات بالعملاء'!$A$2:$A$11</c:f>
              <c:strCache>
                <c:ptCount val="9"/>
                <c:pt idx="0">
                  <c:v>احمد لوو</c:v>
                </c:pt>
                <c:pt idx="1">
                  <c:v>احمد ممدوح</c:v>
                </c:pt>
                <c:pt idx="2">
                  <c:v>اخضر</c:v>
                </c:pt>
                <c:pt idx="3">
                  <c:v>اصغر</c:v>
                </c:pt>
                <c:pt idx="4">
                  <c:v>اكرم</c:v>
                </c:pt>
                <c:pt idx="5">
                  <c:v>انور</c:v>
                </c:pt>
                <c:pt idx="6">
                  <c:v>جعفر</c:v>
                </c:pt>
                <c:pt idx="7">
                  <c:v>حمزة</c:v>
                </c:pt>
                <c:pt idx="8">
                  <c:v>حمزه</c:v>
                </c:pt>
              </c:strCache>
            </c:strRef>
          </c:cat>
          <c:val>
            <c:numRef>
              <c:f>'المبيعات بالعملاء'!$B$2:$B$11</c:f>
              <c:numCache>
                <c:formatCode>General</c:formatCode>
                <c:ptCount val="9"/>
                <c:pt idx="0">
                  <c:v>18920</c:v>
                </c:pt>
                <c:pt idx="1">
                  <c:v>55900</c:v>
                </c:pt>
                <c:pt idx="2">
                  <c:v>4300</c:v>
                </c:pt>
                <c:pt idx="3">
                  <c:v>1290</c:v>
                </c:pt>
                <c:pt idx="4">
                  <c:v>8170</c:v>
                </c:pt>
                <c:pt idx="5">
                  <c:v>7740</c:v>
                </c:pt>
                <c:pt idx="6">
                  <c:v>24080</c:v>
                </c:pt>
                <c:pt idx="7">
                  <c:v>8600</c:v>
                </c:pt>
                <c:pt idx="8">
                  <c:v>2580</c:v>
                </c:pt>
              </c:numCache>
            </c:numRef>
          </c:val>
          <c:extLst>
            <c:ext xmlns:c16="http://schemas.microsoft.com/office/drawing/2014/chart" uri="{C3380CC4-5D6E-409C-BE32-E72D297353CC}">
              <c16:uniqueId val="{00000003-6581-40BF-964C-613648F545DA}"/>
            </c:ext>
          </c:extLst>
        </c:ser>
        <c:dLbls>
          <c:dLblPos val="outEnd"/>
          <c:showLegendKey val="0"/>
          <c:showVal val="1"/>
          <c:showCatName val="0"/>
          <c:showSerName val="0"/>
          <c:showPercent val="0"/>
          <c:showBubbleSize val="0"/>
        </c:dLbls>
        <c:gapWidth val="100"/>
        <c:overlap val="-24"/>
        <c:axId val="1120933247"/>
        <c:axId val="1120933727"/>
      </c:barChart>
      <c:catAx>
        <c:axId val="11209332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0933727"/>
        <c:crosses val="autoZero"/>
        <c:auto val="1"/>
        <c:lblAlgn val="ctr"/>
        <c:lblOffset val="100"/>
        <c:noMultiLvlLbl val="0"/>
      </c:catAx>
      <c:valAx>
        <c:axId val="1120933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093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[Book1.xlsx]تريند المبيعات!تريند المبيعات</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'تريند المبيعات'!$B$1:$B$2</c:f>
              <c:strCache>
                <c:ptCount val="1"/>
                <c:pt idx="0">
                  <c:v>2023</c:v>
                </c:pt>
              </c:strCache>
            </c:strRef>
          </c:tx>
          <c:spPr>
            <a:solidFill>
              <a:schemeClr val="accent1"/>
            </a:solidFill>
            <a:ln>
              <a:noFill/>
            </a:ln>
            <a:effectLst/>
          </c:spPr>
          <c:invertIfNegative val="0"/>
          <c:cat>
            <c:multiLvlStrRef>
              <c:f>'تريند المبيعات'!$A$3:$A$27</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'تريند المبيعات'!$B$3:$B$27</c:f>
              <c:numCache>
                <c:formatCode>General</c:formatCode>
                <c:ptCount val="12"/>
                <c:pt idx="2">
                  <c:v>12900</c:v>
                </c:pt>
                <c:pt idx="3">
                  <c:v>2580</c:v>
                </c:pt>
                <c:pt idx="4">
                  <c:v>2150</c:v>
                </c:pt>
                <c:pt idx="5">
                  <c:v>12900</c:v>
                </c:pt>
                <c:pt idx="6">
                  <c:v>1290</c:v>
                </c:pt>
                <c:pt idx="7">
                  <c:v>860</c:v>
                </c:pt>
                <c:pt idx="8">
                  <c:v>2150</c:v>
                </c:pt>
                <c:pt idx="9">
                  <c:v>1290</c:v>
                </c:pt>
                <c:pt idx="10">
                  <c:v>4300</c:v>
                </c:pt>
                <c:pt idx="11">
                  <c:v>34400</c:v>
                </c:pt>
              </c:numCache>
            </c:numRef>
          </c:val>
          <c:extLst>
            <c:ext xmlns:c16="http://schemas.microsoft.com/office/drawing/2014/chart" uri="{C3380CC4-5D6E-409C-BE32-E72D297353CC}">
              <c16:uniqueId val="{0000000B-9252-423C-9439-A1BC0BDE4EAF}"/>
            </c:ext>
          </c:extLst>
        </c:ser>
        <c:ser>
          <c:idx val="1"/>
          <c:order val="1"/>
          <c:tx>
            <c:strRef>
              <c:f>'تريند المبيعات'!$C$1:$C$2</c:f>
              <c:strCache>
                <c:ptCount val="1"/>
                <c:pt idx="0">
                  <c:v>2024</c:v>
                </c:pt>
              </c:strCache>
            </c:strRef>
          </c:tx>
          <c:spPr>
            <a:solidFill>
              <a:schemeClr val="accent2"/>
            </a:solidFill>
            <a:ln>
              <a:noFill/>
            </a:ln>
            <a:effectLst/>
          </c:spPr>
          <c:invertIfNegative val="0"/>
          <c:cat>
            <c:multiLvlStrRef>
              <c:f>'تريند المبيعات'!$A$3:$A$27</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'تريند المبيعات'!$C$3:$C$27</c:f>
              <c:numCache>
                <c:formatCode>General</c:formatCode>
                <c:ptCount val="12"/>
                <c:pt idx="0">
                  <c:v>21500</c:v>
                </c:pt>
                <c:pt idx="1">
                  <c:v>3010</c:v>
                </c:pt>
                <c:pt idx="2">
                  <c:v>3010</c:v>
                </c:pt>
                <c:pt idx="3">
                  <c:v>6020</c:v>
                </c:pt>
                <c:pt idx="4">
                  <c:v>6880</c:v>
                </c:pt>
                <c:pt idx="5">
                  <c:v>7740</c:v>
                </c:pt>
                <c:pt idx="6">
                  <c:v>8600</c:v>
                </c:pt>
              </c:numCache>
            </c:numRef>
          </c:val>
          <c:extLst>
            <c:ext xmlns:c16="http://schemas.microsoft.com/office/drawing/2014/chart" uri="{C3380CC4-5D6E-409C-BE32-E72D297353CC}">
              <c16:uniqueId val="{0000000C-9252-423C-9439-A1BC0BDE4EAF}"/>
            </c:ext>
          </c:extLst>
        </c:ser>
        <c:dLbls>
          <c:showLegendKey val="0"/>
          <c:showVal val="0"/>
          <c:showCatName val="0"/>
          <c:showSerName val="0"/>
          <c:showPercent val="0"/>
          <c:showBubbleSize val="0"/>
        </c:dLbls>
        <c:gapWidth val="219"/>
        <c:overlap val="-27"/>
        <c:axId val="1972797775"/>
        <c:axId val="1972798255"/>
      </c:barChart>
      <c:catAx>
        <c:axId val="197279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98255"/>
        <c:crosses val="autoZero"/>
        <c:auto val="1"/>
        <c:lblAlgn val="ctr"/>
        <c:lblOffset val="100"/>
        <c:noMultiLvlLbl val="0"/>
      </c:catAx>
      <c:valAx>
        <c:axId val="197279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9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[Book1.xlsx]المبيعات بأنواع العملاء!رئيسي</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ar-JO"/>
              <a:t>المبيعات تنصيف العملاء</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'المبيعات بأنواع العملاء'!$B$1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'المبيعات بأنواع العملاء'!$A$2:$A$6</c:f>
              <c:strCache>
                <c:ptCount val="4"/>
                <c:pt idx="0">
                  <c:v>عميل جيد</c:v>
                </c:pt>
                <c:pt idx="1">
                  <c:v>عميل ضعيف</c:v>
                </c:pt>
                <c:pt idx="2">
                  <c:v>عميل مهم</c:v>
                </c:pt>
                <c:pt idx="3">
                  <c:v>(blank)</c:v>
                </c:pt>
              </c:strCache>
            </c:strRef>
          </c:cat>
          <c:val>
            <c:numRef>
              <c:f>'المبيعات بأنواع العملاء'!$B$2:$B$6</c:f>
              <c:numCache>
                <c:formatCode>General</c:formatCode>
                <c:ptCount val="4"/>
                <c:pt idx="0">
                  <c:v>18920</c:v>
                </c:pt>
                <c:pt idx="1">
                  <c:v>54180</c:v>
                </c:pt>
                <c:pt idx="2">
                  <c:v>55900</c:v>
                </c:pt>
                <c:pt idx="3">
                  <c:v>2580</c:v>
                </c:pt>
              </c:numCache>
            </c:numRef>
          </c:val>
          <c:extLst>
            <c:ext xmlns:c16="http://schemas.microsoft.com/office/drawing/2014/chart" uri="{C3380CC4-5D6E-409C-BE32-E72D297353CC}">
              <c16:uniqueId val="{00000003-F990-4F60-AC38-FC8C9FCA02C9}"/>
            </c:ext>
          </c:extLst>
        </c:ser>
        <c:dLbls>
          <c:dLblPos val="outEnd"/>
          <c:showLegendKey val="0"/>
          <c:showVal val="1"/>
          <c:showCatName val="0"/>
          <c:showSerName val="0"/>
          <c:showPercent val="0"/>
          <c:showBubbleSize val="0"/>
        </c:dLbls>
        <c:gapWidth val="115"/>
        <c:overlap val="-20"/>
        <c:axId val="1254749200"/>
        <c:axId val="1254746320"/>
      </c:barChart>
      <c:catAx>
        <c:axId val="1254749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746320"/>
        <c:crosses val="autoZero"/>
        <c:auto val="1"/>
        <c:lblAlgn val="ctr"/>
        <c:lblOffset val="100"/>
        <c:noMultiLvlLbl val="0"/>
      </c:catAx>
      <c:valAx>
        <c:axId val="12547463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7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[Book1.xlsx]المبيعات بالمنطقة!المبيعات بالمنطقة</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ar-JO"/>
              <a:t>المبيعات في المنطقه</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'المبيعات بالمنطقة'!$B$1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F1-47AB-9F89-766156164B6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F1-47AB-9F89-766156164B6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FC3-4F58-A948-CB252F958B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FC3-4F58-A948-CB252F958B8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FC3-4F58-A948-CB252F958B8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'المبيعات بالمنطقة'!$A$2:$A$7</c:f>
              <c:strCache>
                <c:ptCount val="5"/>
                <c:pt idx="0">
                  <c:v>اسوان</c:v>
                </c:pt>
                <c:pt idx="1">
                  <c:v>الاسكندرية</c:v>
                </c:pt>
                <c:pt idx="2">
                  <c:v>القاهرة</c:v>
                </c:pt>
                <c:pt idx="3">
                  <c:v>طنطا</c:v>
                </c:pt>
                <c:pt idx="4">
                  <c:v>قنا</c:v>
                </c:pt>
              </c:strCache>
            </c:strRef>
          </c:cat>
          <c:val>
            <c:numRef>
              <c:f>'المبيعات بالمنطقة'!$B$2:$B$7</c:f>
              <c:numCache>
                <c:formatCode>General</c:formatCode>
                <c:ptCount val="5"/>
                <c:pt idx="0">
                  <c:v>11180</c:v>
                </c:pt>
                <c:pt idx="1">
                  <c:v>42140</c:v>
                </c:pt>
                <c:pt idx="2">
                  <c:v>31820</c:v>
                </c:pt>
                <c:pt idx="3">
                  <c:v>38700</c:v>
                </c:pt>
                <c:pt idx="4">
                  <c:v>7740</c:v>
                </c:pt>
              </c:numCache>
            </c:numRef>
          </c:val>
          <c:extLst>
            <c:ext xmlns:c16="http://schemas.microsoft.com/office/drawing/2014/chart" uri="{C3380CC4-5D6E-409C-BE32-E72D297353CC}">
              <c16:uniqueId val="{0000000D-A0A7-42B4-99DB-5ABD06607C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[Book1.xlsx]المبيعات بالمندوب!المبيعات بالمندوب</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ar-JO"/>
              <a:t>المبيعات بالمندوب</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'المبيعات بالمندوب'!$B$1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'المبيعات بالمندوب'!$A$2:$A$9</c:f>
              <c:strCache>
                <c:ptCount val="7"/>
                <c:pt idx="0">
                  <c:v>اكرم</c:v>
                </c:pt>
                <c:pt idx="1">
                  <c:v>انور</c:v>
                </c:pt>
                <c:pt idx="2">
                  <c:v>ايهاب</c:v>
                </c:pt>
                <c:pt idx="3">
                  <c:v>رافت</c:v>
                </c:pt>
                <c:pt idx="4">
                  <c:v>عدنان</c:v>
                </c:pt>
                <c:pt idx="5">
                  <c:v>محمد</c:v>
                </c:pt>
                <c:pt idx="6">
                  <c:v>محمود</c:v>
                </c:pt>
              </c:strCache>
            </c:strRef>
          </c:cat>
          <c:val>
            <c:numRef>
              <c:f>'المبيعات بالمندوب'!$B$2:$B$9</c:f>
              <c:numCache>
                <c:formatCode>General</c:formatCode>
                <c:ptCount val="7"/>
                <c:pt idx="0">
                  <c:v>8170</c:v>
                </c:pt>
                <c:pt idx="1">
                  <c:v>4300</c:v>
                </c:pt>
                <c:pt idx="2">
                  <c:v>45150</c:v>
                </c:pt>
                <c:pt idx="3">
                  <c:v>34400</c:v>
                </c:pt>
                <c:pt idx="4">
                  <c:v>14620</c:v>
                </c:pt>
                <c:pt idx="5">
                  <c:v>21070</c:v>
                </c:pt>
                <c:pt idx="6">
                  <c:v>3870</c:v>
                </c:pt>
              </c:numCache>
            </c:numRef>
          </c:val>
          <c:extLst>
            <c:ext xmlns:c16="http://schemas.microsoft.com/office/drawing/2014/chart" uri="{C3380CC4-5D6E-409C-BE32-E72D297353CC}">
              <c16:uniqueId val="{0000000A-0957-454E-BFAF-B0DBD1F6DE8D}"/>
            </c:ext>
          </c:extLst>
        </c:ser>
        <c:dLbls>
          <c:dLblPos val="outEnd"/>
          <c:showLegendKey val="0"/>
          <c:showVal val="1"/>
          <c:showCatName val="0"/>
          <c:showSerName val="0"/>
          <c:showPercent val="0"/>
          <c:showBubbleSize val="0"/>
        </c:dLbls>
        <c:gapWidth val="115"/>
        <c:overlap val="-20"/>
        <c:axId val="1254766128"/>
        <c:axId val="1254768048"/>
      </c:barChart>
      <c:catAx>
        <c:axId val="1254766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768048"/>
        <c:crosses val="autoZero"/>
        <c:auto val="1"/>
        <c:lblAlgn val="ctr"/>
        <c:lblOffset val="100"/>
        <c:noMultiLvlLbl val="0"/>
      </c:catAx>
      <c:valAx>
        <c:axId val="12547680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7661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[Book1.xlsx]تريند المبيعات!تريند المبيعات</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'تريند المبيعات'!$B$1:$B$2</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'تريند المبيعات'!$A$3:$A$27</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'تريند المبيعات'!$B$3:$B$27</c:f>
              <c:numCache>
                <c:formatCode>General</c:formatCode>
                <c:ptCount val="12"/>
                <c:pt idx="2">
                  <c:v>12900</c:v>
                </c:pt>
                <c:pt idx="3">
                  <c:v>2580</c:v>
                </c:pt>
                <c:pt idx="4">
                  <c:v>2150</c:v>
                </c:pt>
                <c:pt idx="5">
                  <c:v>12900</c:v>
                </c:pt>
                <c:pt idx="6">
                  <c:v>1290</c:v>
                </c:pt>
                <c:pt idx="7">
                  <c:v>860</c:v>
                </c:pt>
                <c:pt idx="8">
                  <c:v>2150</c:v>
                </c:pt>
                <c:pt idx="9">
                  <c:v>1290</c:v>
                </c:pt>
                <c:pt idx="10">
                  <c:v>4300</c:v>
                </c:pt>
                <c:pt idx="11">
                  <c:v>34400</c:v>
                </c:pt>
              </c:numCache>
            </c:numRef>
          </c:val>
          <c:extLst>
            <c:ext xmlns:c16="http://schemas.microsoft.com/office/drawing/2014/chart" uri="{C3380CC4-5D6E-409C-BE32-E72D297353CC}">
              <c16:uniqueId val="{0000000A-65BB-4818-BF55-245818C5D9EC}"/>
            </c:ext>
          </c:extLst>
        </c:ser>
        <c:ser>
          <c:idx val="1"/>
          <c:order val="1"/>
          <c:tx>
            <c:strRef>
              <c:f>'تريند المبيعات'!$C$1:$C$2</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'تريند المبيعات'!$A$3:$A$27</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'تريند المبيعات'!$C$3:$C$27</c:f>
              <c:numCache>
                <c:formatCode>General</c:formatCode>
                <c:ptCount val="12"/>
                <c:pt idx="0">
                  <c:v>21500</c:v>
                </c:pt>
                <c:pt idx="1">
                  <c:v>3010</c:v>
                </c:pt>
                <c:pt idx="2">
                  <c:v>3010</c:v>
                </c:pt>
                <c:pt idx="3">
                  <c:v>6020</c:v>
                </c:pt>
                <c:pt idx="4">
                  <c:v>6880</c:v>
                </c:pt>
                <c:pt idx="5">
                  <c:v>7740</c:v>
                </c:pt>
                <c:pt idx="6">
                  <c:v>8600</c:v>
                </c:pt>
              </c:numCache>
            </c:numRef>
          </c:val>
          <c:extLst>
            <c:ext xmlns:c16="http://schemas.microsoft.com/office/drawing/2014/chart" uri="{C3380CC4-5D6E-409C-BE32-E72D297353CC}">
              <c16:uniqueId val="{0000000B-65BB-4818-BF55-245818C5D9EC}"/>
            </c:ext>
          </c:extLst>
        </c:ser>
        <c:dLbls>
          <c:showLegendKey val="0"/>
          <c:showVal val="0"/>
          <c:showCatName val="0"/>
          <c:showSerName val="0"/>
          <c:showPercent val="0"/>
          <c:showBubbleSize val="0"/>
        </c:dLbls>
        <c:gapWidth val="100"/>
        <c:overlap val="-24"/>
        <c:axId val="1972797775"/>
        <c:axId val="1972798255"/>
      </c:barChart>
      <c:catAx>
        <c:axId val="1972797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2798255"/>
        <c:crosses val="autoZero"/>
        <c:auto val="1"/>
        <c:lblAlgn val="ctr"/>
        <c:lblOffset val="100"/>
        <c:noMultiLvlLbl val="0"/>
      </c:catAx>
      <c:valAx>
        <c:axId val="1972798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279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[Book1.xlsx]المبيعات بالعملاء!المبيعات بالعملاء</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 بالعملاء</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'المبيعات بالعملاء'!$B$1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بالعملاء'!$A$2:$A$11</c:f>
              <c:strCache>
                <c:ptCount val="9"/>
                <c:pt idx="0">
                  <c:v>احمد لوو</c:v>
                </c:pt>
                <c:pt idx="1">
                  <c:v>احمد ممدوح</c:v>
                </c:pt>
                <c:pt idx="2">
                  <c:v>اخضر</c:v>
                </c:pt>
                <c:pt idx="3">
                  <c:v>اصغر</c:v>
                </c:pt>
                <c:pt idx="4">
                  <c:v>اكرم</c:v>
                </c:pt>
                <c:pt idx="5">
                  <c:v>انور</c:v>
                </c:pt>
                <c:pt idx="6">
                  <c:v>جعفر</c:v>
                </c:pt>
                <c:pt idx="7">
                  <c:v>حمزة</c:v>
                </c:pt>
                <c:pt idx="8">
                  <c:v>حمزه</c:v>
                </c:pt>
              </c:strCache>
            </c:strRef>
          </c:cat>
          <c:val>
            <c:numRef>
              <c:f>'المبيعات بالعملاء'!$B$2:$B$11</c:f>
              <c:numCache>
                <c:formatCode>General</c:formatCode>
                <c:ptCount val="9"/>
                <c:pt idx="0">
                  <c:v>18920</c:v>
                </c:pt>
                <c:pt idx="1">
                  <c:v>55900</c:v>
                </c:pt>
                <c:pt idx="2">
                  <c:v>4300</c:v>
                </c:pt>
                <c:pt idx="3">
                  <c:v>1290</c:v>
                </c:pt>
                <c:pt idx="4">
                  <c:v>8170</c:v>
                </c:pt>
                <c:pt idx="5">
                  <c:v>7740</c:v>
                </c:pt>
                <c:pt idx="6">
                  <c:v>24080</c:v>
                </c:pt>
                <c:pt idx="7">
                  <c:v>8600</c:v>
                </c:pt>
                <c:pt idx="8">
                  <c:v>2580</c:v>
                </c:pt>
              </c:numCache>
            </c:numRef>
          </c:val>
          <c:extLst>
            <c:ext xmlns:c16="http://schemas.microsoft.com/office/drawing/2014/chart" uri="{C3380CC4-5D6E-409C-BE32-E72D297353CC}">
              <c16:uniqueId val="{00000003-AA9A-485B-AFB0-CCEB1EB609B2}"/>
            </c:ext>
          </c:extLst>
        </c:ser>
        <c:dLbls>
          <c:dLblPos val="outEnd"/>
          <c:showLegendKey val="0"/>
          <c:showVal val="1"/>
          <c:showCatName val="0"/>
          <c:showSerName val="0"/>
          <c:showPercent val="0"/>
          <c:showBubbleSize val="0"/>
        </c:dLbls>
        <c:gapWidth val="219"/>
        <c:overlap val="-27"/>
        <c:axId val="1120933247"/>
        <c:axId val="1120933727"/>
      </c:barChart>
      <c:catAx>
        <c:axId val="112093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33727"/>
        <c:crosses val="autoZero"/>
        <c:auto val="1"/>
        <c:lblAlgn val="ctr"/>
        <c:lblOffset val="100"/>
        <c:noMultiLvlLbl val="0"/>
      </c:catAx>
      <c:valAx>
        <c:axId val="112093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3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[Book1.xlsx]المبيعات بأنواع العملاء!رئيسي</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 تنصيف العملاء</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'المبيعات بأنواع العملاء'!$B$1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بأنواع العملاء'!$A$2:$A$6</c:f>
              <c:strCache>
                <c:ptCount val="4"/>
                <c:pt idx="0">
                  <c:v>عميل جيد</c:v>
                </c:pt>
                <c:pt idx="1">
                  <c:v>عميل ضعيف</c:v>
                </c:pt>
                <c:pt idx="2">
                  <c:v>عميل مهم</c:v>
                </c:pt>
                <c:pt idx="3">
                  <c:v>(blank)</c:v>
                </c:pt>
              </c:strCache>
            </c:strRef>
          </c:cat>
          <c:val>
            <c:numRef>
              <c:f>'المبيعات بأنواع العملاء'!$B$2:$B$6</c:f>
              <c:numCache>
                <c:formatCode>General</c:formatCode>
                <c:ptCount val="4"/>
                <c:pt idx="0">
                  <c:v>18920</c:v>
                </c:pt>
                <c:pt idx="1">
                  <c:v>54180</c:v>
                </c:pt>
                <c:pt idx="2">
                  <c:v>55900</c:v>
                </c:pt>
                <c:pt idx="3">
                  <c:v>2580</c:v>
                </c:pt>
              </c:numCache>
            </c:numRef>
          </c:val>
          <c:extLst>
            <c:ext xmlns:c16="http://schemas.microsoft.com/office/drawing/2014/chart" uri="{C3380CC4-5D6E-409C-BE32-E72D297353CC}">
              <c16:uniqueId val="{00000003-F8B9-4468-91FE-9FAF6258BCA7}"/>
            </c:ext>
          </c:extLst>
        </c:ser>
        <c:dLbls>
          <c:dLblPos val="outEnd"/>
          <c:showLegendKey val="0"/>
          <c:showVal val="1"/>
          <c:showCatName val="0"/>
          <c:showSerName val="0"/>
          <c:showPercent val="0"/>
          <c:showBubbleSize val="0"/>
        </c:dLbls>
        <c:gapWidth val="182"/>
        <c:axId val="1254749200"/>
        <c:axId val="1254746320"/>
      </c:barChart>
      <c:catAx>
        <c:axId val="125474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46320"/>
        <c:crosses val="autoZero"/>
        <c:auto val="1"/>
        <c:lblAlgn val="ctr"/>
        <c:lblOffset val="100"/>
        <c:noMultiLvlLbl val="0"/>
      </c:catAx>
      <c:valAx>
        <c:axId val="1254746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[Book1.xlsx]المبيعات بالمنطقة!المبيعات بالمنطقة</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 بالمنطقة</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'المبيعات بالمنطقة'!$B$1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73-455A-8623-AE4F686072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73-455A-8623-AE4F68607245}"/>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'المبيعات بالمنطقة'!$A$2:$A$7</c:f>
              <c:strCache>
                <c:ptCount val="5"/>
                <c:pt idx="0">
                  <c:v>اسوان</c:v>
                </c:pt>
                <c:pt idx="1">
                  <c:v>الاسكندرية</c:v>
                </c:pt>
                <c:pt idx="2">
                  <c:v>القاهرة</c:v>
                </c:pt>
                <c:pt idx="3">
                  <c:v>طنطا</c:v>
                </c:pt>
                <c:pt idx="4">
                  <c:v>قنا</c:v>
                </c:pt>
              </c:strCache>
            </c:strRef>
          </c:cat>
          <c:val>
            <c:numRef>
              <c:f>'المبيعات بالمنطقة'!$B$2:$B$7</c:f>
              <c:numCache>
                <c:formatCode>General</c:formatCode>
                <c:ptCount val="5"/>
                <c:pt idx="0">
                  <c:v>11180</c:v>
                </c:pt>
                <c:pt idx="1">
                  <c:v>42140</c:v>
                </c:pt>
                <c:pt idx="2">
                  <c:v>31820</c:v>
                </c:pt>
                <c:pt idx="3">
                  <c:v>38700</c:v>
                </c:pt>
                <c:pt idx="4">
                  <c:v>7740</c:v>
                </c:pt>
              </c:numCache>
            </c:numRef>
          </c:val>
          <c:extLst>
            <c:ext xmlns:c16="http://schemas.microsoft.com/office/drawing/2014/chart" uri="{C3380CC4-5D6E-409C-BE32-E72D297353CC}">
              <c16:uniqueId val="{00000003-D9B8-4CF5-A632-B2C17DECEC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[Book1.xlsx]المبيعات بالمندوب!المبيعات بالمندوب</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 بالمندوب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'المبيعات بالمندوب'!$B$1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'المبيعات بالمندوب'!$A$2:$A$9</c:f>
              <c:strCache>
                <c:ptCount val="7"/>
                <c:pt idx="0">
                  <c:v>اكرم</c:v>
                </c:pt>
                <c:pt idx="1">
                  <c:v>انور</c:v>
                </c:pt>
                <c:pt idx="2">
                  <c:v>ايهاب</c:v>
                </c:pt>
                <c:pt idx="3">
                  <c:v>رافت</c:v>
                </c:pt>
                <c:pt idx="4">
                  <c:v>عدنان</c:v>
                </c:pt>
                <c:pt idx="5">
                  <c:v>محمد</c:v>
                </c:pt>
                <c:pt idx="6">
                  <c:v>محمود</c:v>
                </c:pt>
              </c:strCache>
            </c:strRef>
          </c:cat>
          <c:val>
            <c:numRef>
              <c:f>'المبيعات بالمندوب'!$B$2:$B$9</c:f>
              <c:numCache>
                <c:formatCode>General</c:formatCode>
                <c:ptCount val="7"/>
                <c:pt idx="0">
                  <c:v>8170</c:v>
                </c:pt>
                <c:pt idx="1">
                  <c:v>4300</c:v>
                </c:pt>
                <c:pt idx="2">
                  <c:v>45150</c:v>
                </c:pt>
                <c:pt idx="3">
                  <c:v>34400</c:v>
                </c:pt>
                <c:pt idx="4">
                  <c:v>14620</c:v>
                </c:pt>
                <c:pt idx="5">
                  <c:v>21070</c:v>
                </c:pt>
                <c:pt idx="6">
                  <c:v>3870</c:v>
                </c:pt>
              </c:numCache>
            </c:numRef>
          </c:val>
          <c:extLst>
            <c:ext xmlns:c16="http://schemas.microsoft.com/office/drawing/2014/chart" uri="{C3380CC4-5D6E-409C-BE32-E72D297353CC}">
              <c16:uniqueId val="{0000000A-7359-448B-816E-EA08C47828E4}"/>
            </c:ext>
          </c:extLst>
        </c:ser>
        <c:dLbls>
          <c:dLblPos val="outEnd"/>
          <c:showLegendKey val="0"/>
          <c:showVal val="1"/>
          <c:showCatName val="0"/>
          <c:showSerName val="0"/>
          <c:showPercent val="0"/>
          <c:showBubbleSize val="0"/>
        </c:dLbls>
        <c:gapWidth val="182"/>
        <c:axId val="1254766128"/>
        <c:axId val="1254768048"/>
      </c:barChart>
      <c:catAx>
        <c:axId val="1254766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68048"/>
        <c:crosses val="autoZero"/>
        <c:auto val="1"/>
        <c:lblAlgn val="ctr"/>
        <c:lblOffset val="100"/>
        <c:noMultiLvlLbl val="0"/>
      </c:catAx>
      <c:valAx>
        <c:axId val="1254768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66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578970</xdr:colOff>
      <xdr:row>3</xdr:row>
      <xdr:rowOff>3362</xdr:rowOff>
    </xdr:from>
    <xdr:to>
      <xdr:col>12</xdr:col>
      <xdr:colOff>245034</xdr:colOff>
      <xdr:row>14</xdr:row>
      <xdr:rowOff>47812</xdr:rowOff>
    </xdr:to>
    <xdr:graphicFrame macro="">
      <xdr:nvGraphicFramePr>
        <xdr:cNvPr id="2" name="Chart 1">
          <a:extLst>
            <a:ext uri="{FF2B5EF4-FFF2-40B4-BE49-F238E27FC236}">
              <a16:creationId xmlns:a16="http://schemas.microsoft.com/office/drawing/2014/main" id="{A31F1BCA-F73F-41CF-8AD7-E45561AB0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251384</xdr:colOff>
      <xdr:row>2</xdr:row>
      <xdr:rowOff>177427</xdr:rowOff>
    </xdr:from>
    <xdr:to>
      <xdr:col>17</xdr:col>
      <xdr:colOff>321235</xdr:colOff>
      <xdr:row>14</xdr:row>
      <xdr:rowOff>35112</xdr:rowOff>
    </xdr:to>
    <xdr:graphicFrame macro="">
      <xdr:nvGraphicFramePr>
        <xdr:cNvPr id="3" name="Chart 2">
          <a:extLst>
            <a:ext uri="{FF2B5EF4-FFF2-40B4-BE49-F238E27FC236}">
              <a16:creationId xmlns:a16="http://schemas.microsoft.com/office/drawing/2014/main" id="{89707D1A-F744-402D-8D98-7996B32DB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578970</xdr:colOff>
      <xdr:row>14</xdr:row>
      <xdr:rowOff>54162</xdr:rowOff>
    </xdr:from>
    <xdr:to>
      <xdr:col>12</xdr:col>
      <xdr:colOff>271341</xdr:colOff>
      <xdr:row>26</xdr:row>
      <xdr:rowOff>140074</xdr:rowOff>
    </xdr:to>
    <xdr:graphicFrame macro="">
      <xdr:nvGraphicFramePr>
        <xdr:cNvPr id="4" name="Chart 3">
          <a:extLst>
            <a:ext uri="{FF2B5EF4-FFF2-40B4-BE49-F238E27FC236}">
              <a16:creationId xmlns:a16="http://schemas.microsoft.com/office/drawing/2014/main" id="{5F3AA9A8-8E2A-447F-9AAD-450362319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307628</xdr:colOff>
      <xdr:row>2</xdr:row>
      <xdr:rowOff>177427</xdr:rowOff>
    </xdr:from>
    <xdr:to>
      <xdr:col>25</xdr:col>
      <xdr:colOff>597114</xdr:colOff>
      <xdr:row>14</xdr:row>
      <xdr:rowOff>36019</xdr:rowOff>
    </xdr:to>
    <xdr:graphicFrame macro="">
      <xdr:nvGraphicFramePr>
        <xdr:cNvPr id="5" name="Chart 4">
          <a:extLst>
            <a:ext uri="{FF2B5EF4-FFF2-40B4-BE49-F238E27FC236}">
              <a16:creationId xmlns:a16="http://schemas.microsoft.com/office/drawing/2014/main" id="{6C985E4B-BC84-40F9-8750-2D6D9C764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291298</xdr:colOff>
      <xdr:row>14</xdr:row>
      <xdr:rowOff>47812</xdr:rowOff>
    </xdr:from>
    <xdr:to>
      <xdr:col>25</xdr:col>
      <xdr:colOff>606185</xdr:colOff>
      <xdr:row>26</xdr:row>
      <xdr:rowOff>117662</xdr:rowOff>
    </xdr:to>
    <xdr:graphicFrame macro="">
      <xdr:nvGraphicFramePr>
        <xdr:cNvPr id="6" name="المبيعات بالسنة">
          <a:extLst>
            <a:ext uri="{FF2B5EF4-FFF2-40B4-BE49-F238E27FC236}">
              <a16:creationId xmlns:a16="http://schemas.microsoft.com/office/drawing/2014/main" id="{18E4C3B9-35F1-445C-A525-8C46ED49C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12806</xdr:colOff>
      <xdr:row>3</xdr:row>
      <xdr:rowOff>640</xdr:rowOff>
    </xdr:from>
    <xdr:to>
      <xdr:col>29</xdr:col>
      <xdr:colOff>18248</xdr:colOff>
      <xdr:row>14</xdr:row>
      <xdr:rowOff>54162</xdr:rowOff>
    </xdr:to>
    <mc:AlternateContent xmlns:mc="http://schemas.openxmlformats.org/markup-compatibility/2006">
      <mc:Choice xmlns:a14="http://schemas.microsoft.com/office/drawing/2010/main" Requires="a14">
        <xdr:graphicFrame macro="">
          <xdr:nvGraphicFramePr>
            <xdr:cNvPr id="7" name="اسم العميل">
              <a:extLst>
                <a:ext uri="{FF2B5EF4-FFF2-40B4-BE49-F238E27FC236}">
                  <a16:creationId xmlns:a16="http://schemas.microsoft.com/office/drawing/2014/main" id="{C6291A7D-B706-54AA-F9EB-EEEA73687E53}"/>
                </a:ext>
              </a:extLst>
            </xdr:cNvPr>
            <xdr:cNvGraphicFramePr/>
          </xdr:nvGraphicFramePr>
          <xdr:xfrm>
            <a:off x="0" y="0"/>
            <a:ext cx="0" cy="0"/>
          </xdr:xfrm>
          <a:graphic>
            <a:graphicData uri="http://schemas.microsoft.com/office/drawing/2010/slicer">
              <sle:slicer xmlns:sle="http://schemas.microsoft.com/office/drawing/2010/slicer" name="اسم العميل"/>
            </a:graphicData>
          </a:graphic>
        </xdr:graphicFrame>
      </mc:Choice>
      <mc:Fallback>
        <xdr:sp macro="" textlink="">
          <xdr:nvSpPr>
            <xdr:cNvPr id="0" name=""/>
            <xdr:cNvSpPr>
              <a:spLocks noTextEdit="1"/>
            </xdr:cNvSpPr>
          </xdr:nvSpPr>
          <xdr:spPr>
            <a:xfrm>
              <a:off x="9906079444" y="557486"/>
              <a:ext cx="1822519" cy="209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12806</xdr:colOff>
      <xdr:row>14</xdr:row>
      <xdr:rowOff>73212</xdr:rowOff>
    </xdr:from>
    <xdr:to>
      <xdr:col>29</xdr:col>
      <xdr:colOff>18248</xdr:colOff>
      <xdr:row>26</xdr:row>
      <xdr:rowOff>117662</xdr:rowOff>
    </xdr:to>
    <mc:AlternateContent xmlns:mc="http://schemas.openxmlformats.org/markup-compatibility/2006">
      <mc:Choice xmlns:a14="http://schemas.microsoft.com/office/drawing/2010/main" Requires="a14">
        <xdr:graphicFrame macro="">
          <xdr:nvGraphicFramePr>
            <xdr:cNvPr id="8" name="المنطقه">
              <a:extLst>
                <a:ext uri="{FF2B5EF4-FFF2-40B4-BE49-F238E27FC236}">
                  <a16:creationId xmlns:a16="http://schemas.microsoft.com/office/drawing/2014/main" id="{583977AE-547A-C14A-5043-4AB7C431E107}"/>
                </a:ext>
              </a:extLst>
            </xdr:cNvPr>
            <xdr:cNvGraphicFramePr/>
          </xdr:nvGraphicFramePr>
          <xdr:xfrm>
            <a:off x="0" y="0"/>
            <a:ext cx="0" cy="0"/>
          </xdr:xfrm>
          <a:graphic>
            <a:graphicData uri="http://schemas.microsoft.com/office/drawing/2010/slicer">
              <sle:slicer xmlns:sle="http://schemas.microsoft.com/office/drawing/2010/slicer" name="المنطقه"/>
            </a:graphicData>
          </a:graphic>
        </xdr:graphicFrame>
      </mc:Choice>
      <mc:Fallback>
        <xdr:sp macro="" textlink="">
          <xdr:nvSpPr>
            <xdr:cNvPr id="0" name=""/>
            <xdr:cNvSpPr>
              <a:spLocks noTextEdit="1"/>
            </xdr:cNvSpPr>
          </xdr:nvSpPr>
          <xdr:spPr>
            <a:xfrm>
              <a:off x="9906079444" y="2671827"/>
              <a:ext cx="1822519" cy="2271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577850</xdr:colOff>
      <xdr:row>0</xdr:row>
      <xdr:rowOff>0</xdr:rowOff>
    </xdr:from>
    <xdr:to>
      <xdr:col>10</xdr:col>
      <xdr:colOff>273050</xdr:colOff>
      <xdr:row>14</xdr:row>
      <xdr:rowOff>165100</xdr:rowOff>
    </xdr:to>
    <xdr:graphicFrame macro="">
      <xdr:nvGraphicFramePr>
        <xdr:cNvPr id="2" name="Chart 1">
          <a:extLst>
            <a:ext uri="{FF2B5EF4-FFF2-40B4-BE49-F238E27FC236}">
              <a16:creationId xmlns:a16="http://schemas.microsoft.com/office/drawing/2014/main" id="{840DE872-A140-422C-51BA-EF3FCBCB2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241300</xdr:colOff>
      <xdr:row>1</xdr:row>
      <xdr:rowOff>28575</xdr:rowOff>
    </xdr:from>
    <xdr:to>
      <xdr:col>9</xdr:col>
      <xdr:colOff>546100</xdr:colOff>
      <xdr:row>16</xdr:row>
      <xdr:rowOff>9525</xdr:rowOff>
    </xdr:to>
    <xdr:graphicFrame macro="">
      <xdr:nvGraphicFramePr>
        <xdr:cNvPr id="2" name="Chart 1">
          <a:extLst>
            <a:ext uri="{FF2B5EF4-FFF2-40B4-BE49-F238E27FC236}">
              <a16:creationId xmlns:a16="http://schemas.microsoft.com/office/drawing/2014/main" id="{E18C086F-2CC1-5263-9F27-0418873A5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xdr:colOff>
      <xdr:row>0</xdr:row>
      <xdr:rowOff>0</xdr:rowOff>
    </xdr:from>
    <xdr:to>
      <xdr:col>9</xdr:col>
      <xdr:colOff>311150</xdr:colOff>
      <xdr:row>14</xdr:row>
      <xdr:rowOff>165100</xdr:rowOff>
    </xdr:to>
    <xdr:graphicFrame macro="">
      <xdr:nvGraphicFramePr>
        <xdr:cNvPr id="2" name="Chart 1">
          <a:extLst>
            <a:ext uri="{FF2B5EF4-FFF2-40B4-BE49-F238E27FC236}">
              <a16:creationId xmlns:a16="http://schemas.microsoft.com/office/drawing/2014/main" id="{561AAD37-DA6C-EE8B-DCBA-26E569AE2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139700</xdr:colOff>
      <xdr:row>0</xdr:row>
      <xdr:rowOff>60325</xdr:rowOff>
    </xdr:from>
    <xdr:to>
      <xdr:col>9</xdr:col>
      <xdr:colOff>444500</xdr:colOff>
      <xdr:row>15</xdr:row>
      <xdr:rowOff>41275</xdr:rowOff>
    </xdr:to>
    <xdr:graphicFrame macro="">
      <xdr:nvGraphicFramePr>
        <xdr:cNvPr id="2" name="Chart 1">
          <a:extLst>
            <a:ext uri="{FF2B5EF4-FFF2-40B4-BE49-F238E27FC236}">
              <a16:creationId xmlns:a16="http://schemas.microsoft.com/office/drawing/2014/main" id="{3CE7EE0D-652F-F97B-1410-D9FF182B7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12700</xdr:colOff>
      <xdr:row>0</xdr:row>
      <xdr:rowOff>123825</xdr:rowOff>
    </xdr:from>
    <xdr:to>
      <xdr:col>10</xdr:col>
      <xdr:colOff>558800</xdr:colOff>
      <xdr:row>15</xdr:row>
      <xdr:rowOff>104775</xdr:rowOff>
    </xdr:to>
    <xdr:graphicFrame macro="">
      <xdr:nvGraphicFramePr>
        <xdr:cNvPr id="3" name="المبيعات بالسنة">
          <a:extLst>
            <a:ext uri="{FF2B5EF4-FFF2-40B4-BE49-F238E27FC236}">
              <a16:creationId xmlns:a16="http://schemas.microsoft.com/office/drawing/2014/main" id="{CFD5FA9A-5C29-F13B-1F3E-F027B822B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533873032407" backgroundQuery="1" createdVersion="8" refreshedVersion="8" minRefreshableVersion="3" recordCount="0" supportSubquery="1" supportAdvancedDrill="1" xr:uid="{C942A806-6DCA-490C-A66F-6D643E893D94}">
  <cacheSource type="external" connectionId="1"/>
  <cacheFields count="3">
    <cacheField name="[الرئيسي].[المندوب].[المندوب]" caption="المندوب" numFmtId="0" hierarchy="7" level="1">
      <sharedItems count="7">
        <s v="اكرم"/>
        <s v="انور"/>
        <s v="ايهاب"/>
        <s v="رافت"/>
        <s v="عدنان"/>
        <s v="محمد"/>
        <s v="محمود"/>
      </sharedItems>
    </cacheField>
    <cacheField name="[Measures].[Sum of الصافي]" caption="Sum of الصافي" numFmtId="0" hierarchy="20" level="32767"/>
    <cacheField name="[مختصر].[المنطقه].[المنطقه]" caption="المنطقه" numFmtId="0" hierarchy="13" level="1">
      <sharedItems containsSemiMixedTypes="0" containsNonDate="0" containsString="0"/>
    </cacheField>
  </cacheFields>
  <cacheHierarchies count="21">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cacheHierarchy uniqueName="[الرئيسي].[البيان]" caption="البيان" attribute="1" defaultMemberUniqueName="[الرئيسي].[البيان].[All]" allUniqueName="[الرئيسي].[البيان].[All]" dimensionUniqueName="[الرئيسي]" displayFolder="" count="2" memberValueDatatype="130" unbalanced="0"/>
    <cacheHierarchy uniqueName="[الرئيسي].[القيمه]" caption="القيمه" attribute="1" defaultMemberUniqueName="[الرئيسي].[القيمه].[All]" allUniqueName="[الرئيسي].[القيمه].[All]" dimensionUniqueName="[الرئيسي]" displayFolder="" count="2" memberValueDatatype="20" unbalanced="0"/>
    <cacheHierarchy uniqueName="[الرئيسي].[الضريبة]" caption="الضريبة" attribute="1" defaultMemberUniqueName="[الرئيسي].[الضريبة].[All]" allUniqueName="[الرئيسي].[الضريبة].[All]" dimensionUniqueName="[الرئيسي]" displayFolder="" count="2" memberValueDatatype="5" unbalanced="0"/>
    <cacheHierarchy uniqueName="[الرئيسي].[الصافي]" caption="الصافي" attribute="1" defaultMemberUniqueName="[الرئيسي].[الصافي].[All]" allUniqueName="[الرئيسي].[الصافي].[All]" dimensionUniqueName="[الرئيسي]" displayFolder="" count="2" memberValueDatatype="20" unbalanced="0"/>
    <cacheHierarchy uniqueName="[الرئيسي].[المنطقه]" caption="المنطقه" attribute="1" defaultMemberUniqueName="[الرئيسي].[المنطقه].[All]" allUniqueName="[الرئيسي].[المنطقه].[All]" dimensionUniqueName="[الرئيسي]" displayFolder="" count="2"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2" memberValueDatatype="7" unbalanced="0"/>
    <cacheHierarchy uniqueName="[الرئيسي].[المندوب]" caption="المندوب" attribute="1" defaultMemberUniqueName="[الرئيسي].[المندوب].[All]" allUniqueName="[الرئيسي].[المندوب].[All]" dimensionUniqueName="[الرئيسي]" displayFolder="" count="2" memberValueDatatype="130" unbalanced="0">
      <fieldsUsage count="2">
        <fieldUsage x="-1"/>
        <fieldUsage x="0"/>
      </fieldsUsage>
    </cacheHierarchy>
    <cacheHierarchy uniqueName="[الرئيسي].[التاريخ (Year)]" caption="التاريخ (Year)" attribute="1" defaultMemberUniqueName="[الرئيسي].[التاريخ (Year)].[All]" allUniqueName="[الرئيسي].[التاريخ (Year)].[All]" dimensionUniqueName="[الرئيسي]" displayFolder="" count="2" memberValueDatatype="130" unbalanced="0"/>
    <cacheHierarchy uniqueName="[الرئيسي].[التاريخ (Quarter)]" caption="التاريخ (Quarter)" attribute="1" defaultMemberUniqueName="[الرئيسي].[التاريخ (Quarter)].[All]" allUniqueName="[الرئيسي].[التاريخ (Quarter)].[All]" dimensionUniqueName="[الرئيسي]" displayFolder="" count="2" memberValueDatatype="130" unbalanced="0"/>
    <cacheHierarchy uniqueName="[الرئيسي].[التاريخ (Month)]" caption="التاريخ (Month)" attribute="1" defaultMemberUniqueName="[الرئيسي].[التاريخ (Month)].[All]" allUniqueName="[الرئيسي].[التاريخ (Month)].[All]" dimensionUniqueName="[الرئيسي]" displayFolder="" count="2" memberValueDatatype="130" unbalanced="0"/>
    <cacheHierarchy uniqueName="[مختصر].[اسم العميل]" caption="اسم العميل" attribute="1" defaultMemberUniqueName="[مختصر].[اسم العميل].[All]" allUniqueName="[مختصر].[اسم العميل].[All]" dimensionUniqueName="[مختصر]" displayFolder="" count="2"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2" memberValueDatatype="20" unbalanced="0"/>
    <cacheHierarchy uniqueName="[مختصر].[المنطقه]" caption="المنطقه" attribute="1" defaultMemberUniqueName="[مختصر].[المنطقه].[All]" allUniqueName="[مختصر].[المنطقه].[All]" dimensionUniqueName="[مختصر]" displayFolder="" count="2" memberValueDatatype="130" unbalanced="0">
      <fieldsUsage count="2">
        <fieldUsage x="-1"/>
        <fieldUsage x="2"/>
      </fieldsUsage>
    </cacheHierarchy>
    <cacheHierarchy uniqueName="[مختصر].[نوع العميل]" caption="نوع العميل" attribute="1" defaultMemberUniqueName="[مختصر].[نوع العميل].[All]" allUniqueName="[مختصر].[نوع العميل].[All]" dimensionUniqueName="[مختصر]" displayFolder="" count="2"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2" memberValueDatatype="5" unbalanced="0"/>
    <cacheHierarchy uniqueName="[الرئيسي].[التاريخ (Month Index)]" caption="التاريخ (Month Index)" attribute="1" defaultMemberUniqueName="[الرئيسي].[التاريخ (Month Index)].[All]" allUniqueName="[الرئيسي].[التاريخ (Month Index)].[All]" dimensionUniqueName="[الرئيسي]" displayFolder="" count="2" memberValueDatatype="20" unbalanced="0" hidden="1"/>
    <cacheHierarchy uniqueName="[Measures].[__XL_Count الرئيسي]" caption="__XL_Count الرئيسي" measure="1" displayFolder="" measureGroup="ال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caption="Sum of الصافي" measure="1" displayFolder="" measureGroup="الرئيسي"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الرئيسي" uniqueName="[الرئيسي]" caption="الرئيسي"/>
    <dimension name="مختصر" uniqueName="[مختصر]" caption="مختصر"/>
  </dimensions>
  <measureGroups count="2">
    <measureGroup name="الرئيسي" caption="ال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533874305554" backgroundQuery="1" createdVersion="8" refreshedVersion="8" minRefreshableVersion="3" recordCount="0" supportSubquery="1" supportAdvancedDrill="1" xr:uid="{F8E3C15A-52FD-4E42-9566-95288F437BA9}">
  <cacheSource type="external" connectionId="1"/>
  <cacheFields count="3">
    <cacheField name="[الرئيسي].[اسم العميل].[اسم العميل]" caption="اسم العميل" numFmtId="0" level="1">
      <sharedItems count="9">
        <s v="احمد لوو"/>
        <s v="احمد ممدوح"/>
        <s v="اخضر"/>
        <s v="اصغر"/>
        <s v="اكرم"/>
        <s v="انور"/>
        <s v="جعفر"/>
        <s v="حمزة"/>
        <s v="حمزه"/>
      </sharedItems>
    </cacheField>
    <cacheField name="[Measures].[Sum of الصافي]" caption="Sum of الصافي" numFmtId="0" hierarchy="20" level="32767"/>
    <cacheField name="[مختصر].[المنطقه].[المنطقه]" caption="المنطقه" numFmtId="0" hierarchy="13" level="1">
      <sharedItems containsSemiMixedTypes="0" containsNonDate="0" containsString="0"/>
    </cacheField>
  </cacheFields>
  <cacheHierarchies count="21">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fieldsUsage count="2">
        <fieldUsage x="-1"/>
        <fieldUsage x="0"/>
      </fieldsUsage>
    </cacheHierarchy>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ه]" caption="القيمه" attribute="1" defaultMemberUniqueName="[الرئيسي].[القيمه].[All]" allUniqueName="[الرئيسي].[القيمه].[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ه]" caption="المنطقه" attribute="1" defaultMemberUniqueName="[الرئيسي].[المنطقه].[All]" allUniqueName="[الرئيسي].[المنطقه].[All]" dimensionUniqueName="[الرئيسي]" displayFolder="" count="0"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0" memberValueDatatype="7" unbalanced="0"/>
    <cacheHierarchy uniqueName="[الرئيسي].[المندوب]" caption="المندوب" attribute="1" defaultMemberUniqueName="[الرئيسي].[المندوب].[All]" allUniqueName="[الرئيسي].[المندوب].[All]" dimensionUniqueName="[الرئيسي]" displayFolder="" count="0" memberValueDatatype="130" unbalanced="0"/>
    <cacheHierarchy uniqueName="[الرئيسي].[التاريخ (Year)]" caption="التاريخ (Year)" attribute="1" defaultMemberUniqueName="[الرئيسي].[التاريخ (Year)].[All]" allUniqueName="[الرئيسي].[التاريخ (Year)].[All]" dimensionUniqueName="[الرئيسي]" displayFolder="" count="0" memberValueDatatype="130" unbalanced="0"/>
    <cacheHierarchy uniqueName="[الرئيسي].[التاريخ (Quarter)]" caption="التاريخ (Quarter)" attribute="1" defaultMemberUniqueName="[الرئيسي].[التاريخ (Quarter)].[All]" allUniqueName="[الرئيسي].[التاريخ (Quarter)].[All]" dimensionUniqueName="[الرئيسي]" displayFolder="" count="0" memberValueDatatype="130" unbalanced="0"/>
    <cacheHierarchy uniqueName="[الرئيسي].[التاريخ (Month)]" caption="التاريخ (Month)" attribute="1" defaultMemberUniqueName="[الرئيسي].[التاريخ (Month)].[All]" allUniqueName="[الرئيسي].[التاريخ (Month)].[All]" dimensionUniqueName="[الرئيسي]" displayFolder="" count="0" memberValueDatatype="130" unbalanced="0"/>
    <cacheHierarchy uniqueName="[مختصر].[اسم العميل]" caption="اسم العميل" attribute="1" defaultMemberUniqueName="[مختصر].[اسم العميل].[All]" allUniqueName="[مختصر].[اسم العميل].[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20" unbalanced="0"/>
    <cacheHierarchy uniqueName="[مختصر].[المنطقه]" caption="المنطقه" attribute="1" defaultMemberUniqueName="[مختصر].[المنطقه].[All]" allUniqueName="[مختصر].[المنطقه].[All]" dimensionUniqueName="[مختصر]" displayFolder="" count="2" memberValueDatatype="130" unbalanced="0">
      <fieldsUsage count="2">
        <fieldUsage x="-1"/>
        <fieldUsage x="2"/>
      </fieldsUsage>
    </cacheHierarchy>
    <cacheHierarchy uniqueName="[مختصر].[نوع العميل]" caption="نوع العميل" attribute="1" defaultMemberUniqueName="[مختصر].[نوع العميل].[All]" allUniqueName="[مختصر].[نوع العميل].[All]" dimensionUniqueName="[مختصر]" displayFolder="" count="0"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الرئيسي].[التاريخ (Month Index)]" caption="التاريخ (Month Index)" attribute="1" defaultMemberUniqueName="[الرئيسي].[التاريخ (Month Index)].[All]" allUniqueName="[الرئيسي].[التاريخ (Month Index)].[All]" dimensionUniqueName="[الرئيسي]" displayFolder="" count="0" memberValueDatatype="20" unbalanced="0" hidden="1"/>
    <cacheHierarchy uniqueName="[Measures].[__XL_Count الرئيسي]" caption="__XL_Count الرئيسي" measure="1" displayFolder="" measureGroup="ال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caption="Sum of الصافي" measure="1" displayFolder="" measureGroup="الرئيسي"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الرئيسي" uniqueName="[الرئيسي]" caption="الرئيسي"/>
    <dimension name="مختصر" uniqueName="[مختصر]" caption="مختصر"/>
  </dimensions>
  <measureGroups count="2">
    <measureGroup name="الرئيسي" caption="ال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533875231478" backgroundQuery="1" createdVersion="8" refreshedVersion="8" minRefreshableVersion="3" recordCount="0" supportSubquery="1" supportAdvancedDrill="1" xr:uid="{BA37E882-8DC7-439B-9D47-5E10E1C8A8E7}">
  <cacheSource type="external" connectionId="1"/>
  <cacheFields count="3">
    <cacheField name="[الرئيسي].[المنطقه].[المنطقه]" caption="المنطقه" numFmtId="0" hierarchy="5" level="1">
      <sharedItems count="5">
        <s v="اسوان"/>
        <s v="الاسكندرية"/>
        <s v="القاهرة"/>
        <s v="طنطا"/>
        <s v="قنا"/>
      </sharedItems>
    </cacheField>
    <cacheField name="[Measures].[Sum of الصافي]" caption="Sum of الصافي" numFmtId="0" hierarchy="20" level="32767"/>
    <cacheField name="[مختصر].[المنطقه].[المنطقه]" caption="المنطقه" numFmtId="0" hierarchy="13" level="1">
      <sharedItems containsSemiMixedTypes="0" containsNonDate="0" containsString="0"/>
    </cacheField>
  </cacheFields>
  <cacheHierarchies count="21">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ه]" caption="القيمه" attribute="1" defaultMemberUniqueName="[الرئيسي].[القيمه].[All]" allUniqueName="[الرئيسي].[القيمه].[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ه]" caption="المنطقه" attribute="1" defaultMemberUniqueName="[الرئيسي].[المنطقه].[All]" allUniqueName="[الرئيسي].[المنطقه].[All]" dimensionUniqueName="[الرئيسي]" displayFolder="" count="2" memberValueDatatype="130" unbalanced="0">
      <fieldsUsage count="2">
        <fieldUsage x="-1"/>
        <fieldUsage x="0"/>
      </fieldsUsage>
    </cacheHierarchy>
    <cacheHierarchy uniqueName="[الرئيسي].[التاريخ]" caption="التاريخ" attribute="1" time="1" defaultMemberUniqueName="[الرئيسي].[التاريخ].[All]" allUniqueName="[الرئيسي].[التاريخ].[All]" dimensionUniqueName="[الرئيسي]" displayFolder="" count="0" memberValueDatatype="7" unbalanced="0"/>
    <cacheHierarchy uniqueName="[الرئيسي].[المندوب]" caption="المندوب" attribute="1" defaultMemberUniqueName="[الرئيسي].[المندوب].[All]" allUniqueName="[الرئيسي].[المندوب].[All]" dimensionUniqueName="[الرئيسي]" displayFolder="" count="0" memberValueDatatype="130" unbalanced="0"/>
    <cacheHierarchy uniqueName="[الرئيسي].[التاريخ (Year)]" caption="التاريخ (Year)" attribute="1" defaultMemberUniqueName="[الرئيسي].[التاريخ (Year)].[All]" allUniqueName="[الرئيسي].[التاريخ (Year)].[All]" dimensionUniqueName="[الرئيسي]" displayFolder="" count="0" memberValueDatatype="130" unbalanced="0"/>
    <cacheHierarchy uniqueName="[الرئيسي].[التاريخ (Quarter)]" caption="التاريخ (Quarter)" attribute="1" defaultMemberUniqueName="[الرئيسي].[التاريخ (Quarter)].[All]" allUniqueName="[الرئيسي].[التاريخ (Quarter)].[All]" dimensionUniqueName="[الرئيسي]" displayFolder="" count="0" memberValueDatatype="130" unbalanced="0"/>
    <cacheHierarchy uniqueName="[الرئيسي].[التاريخ (Month)]" caption="التاريخ (Month)" attribute="1" defaultMemberUniqueName="[الرئيسي].[التاريخ (Month)].[All]" allUniqueName="[الرئيسي].[التاريخ (Month)].[All]" dimensionUniqueName="[الرئيسي]" displayFolder="" count="0" memberValueDatatype="130" unbalanced="0"/>
    <cacheHierarchy uniqueName="[مختصر].[اسم العميل]" caption="اسم العميل" attribute="1" defaultMemberUniqueName="[مختصر].[اسم العميل].[All]" allUniqueName="[مختصر].[اسم العميل].[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20" unbalanced="0"/>
    <cacheHierarchy uniqueName="[مختصر].[المنطقه]" caption="المنطقه" attribute="1" defaultMemberUniqueName="[مختصر].[المنطقه].[All]" allUniqueName="[مختصر].[المنطقه].[All]" dimensionUniqueName="[مختصر]" displayFolder="" count="2" memberValueDatatype="130" unbalanced="0">
      <fieldsUsage count="2">
        <fieldUsage x="-1"/>
        <fieldUsage x="2"/>
      </fieldsUsage>
    </cacheHierarchy>
    <cacheHierarchy uniqueName="[مختصر].[نوع العميل]" caption="نوع العميل" attribute="1" defaultMemberUniqueName="[مختصر].[نوع العميل].[All]" allUniqueName="[مختصر].[نوع العميل].[All]" dimensionUniqueName="[مختصر]" displayFolder="" count="0"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الرئيسي].[التاريخ (Month Index)]" caption="التاريخ (Month Index)" attribute="1" defaultMemberUniqueName="[الرئيسي].[التاريخ (Month Index)].[All]" allUniqueName="[الرئيسي].[التاريخ (Month Index)].[All]" dimensionUniqueName="[الرئيسي]" displayFolder="" count="0" memberValueDatatype="20" unbalanced="0" hidden="1"/>
    <cacheHierarchy uniqueName="[Measures].[__XL_Count الرئيسي]" caption="__XL_Count الرئيسي" measure="1" displayFolder="" measureGroup="ال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caption="Sum of الصافي" measure="1" displayFolder="" measureGroup="الرئيسي"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الرئيسي" uniqueName="[الرئيسي]" caption="الرئيسي"/>
    <dimension name="مختصر" uniqueName="[مختصر]" caption="مختصر"/>
  </dimensions>
  <measureGroups count="2">
    <measureGroup name="الرئيسي" caption="ال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533876041663" backgroundQuery="1" createdVersion="8" refreshedVersion="8" minRefreshableVersion="3" recordCount="0" supportSubquery="1" supportAdvancedDrill="1" xr:uid="{57BBF135-3A94-4005-B37F-0E8C10129B35}">
  <cacheSource type="external" connectionId="1"/>
  <cacheFields count="3">
    <cacheField name="[Measures].[Sum of الصافي]" caption="Sum of الصافي" numFmtId="0" hierarchy="20" level="32767"/>
    <cacheField name="[مختصر].[نوع العميل].[نوع العميل]" caption="نوع العميل" numFmtId="0" hierarchy="14" level="1">
      <sharedItems containsBlank="1" count="4">
        <s v="عميل جيد"/>
        <s v="عميل ضعيف"/>
        <s v="عميل مهم"/>
        <m/>
      </sharedItems>
    </cacheField>
    <cacheField name="[مختصر].[المنطقه].[المنطقه]" caption="المنطقه" numFmtId="0" hierarchy="13" level="1">
      <sharedItems containsSemiMixedTypes="0" containsNonDate="0" containsString="0"/>
    </cacheField>
  </cacheFields>
  <cacheHierarchies count="21">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ه]" caption="القيمه" attribute="1" defaultMemberUniqueName="[الرئيسي].[القيمه].[All]" allUniqueName="[الرئيسي].[القيمه].[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ه]" caption="المنطقه" attribute="1" defaultMemberUniqueName="[الرئيسي].[المنطقه].[All]" allUniqueName="[الرئيسي].[المنطقه].[All]" dimensionUniqueName="[الرئيسي]" displayFolder="" count="0"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0" memberValueDatatype="7" unbalanced="0"/>
    <cacheHierarchy uniqueName="[الرئيسي].[المندوب]" caption="المندوب" attribute="1" defaultMemberUniqueName="[الرئيسي].[المندوب].[All]" allUniqueName="[الرئيسي].[المندوب].[All]" dimensionUniqueName="[الرئيسي]" displayFolder="" count="0" memberValueDatatype="130" unbalanced="0"/>
    <cacheHierarchy uniqueName="[الرئيسي].[التاريخ (Year)]" caption="التاريخ (Year)" attribute="1" defaultMemberUniqueName="[الرئيسي].[التاريخ (Year)].[All]" allUniqueName="[الرئيسي].[التاريخ (Year)].[All]" dimensionUniqueName="[الرئيسي]" displayFolder="" count="0" memberValueDatatype="130" unbalanced="0"/>
    <cacheHierarchy uniqueName="[الرئيسي].[التاريخ (Quarter)]" caption="التاريخ (Quarter)" attribute="1" defaultMemberUniqueName="[الرئيسي].[التاريخ (Quarter)].[All]" allUniqueName="[الرئيسي].[التاريخ (Quarter)].[All]" dimensionUniqueName="[الرئيسي]" displayFolder="" count="0" memberValueDatatype="130" unbalanced="0"/>
    <cacheHierarchy uniqueName="[الرئيسي].[التاريخ (Month)]" caption="التاريخ (Month)" attribute="1" defaultMemberUniqueName="[الرئيسي].[التاريخ (Month)].[All]" allUniqueName="[الرئيسي].[التاريخ (Month)].[All]" dimensionUniqueName="[الرئيسي]" displayFolder="" count="0" memberValueDatatype="130" unbalanced="0"/>
    <cacheHierarchy uniqueName="[مختصر].[اسم العميل]" caption="اسم العميل" attribute="1" defaultMemberUniqueName="[مختصر].[اسم العميل].[All]" allUniqueName="[مختصر].[اسم العميل].[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20" unbalanced="0"/>
    <cacheHierarchy uniqueName="[مختصر].[المنطقه]" caption="المنطقه" attribute="1" defaultMemberUniqueName="[مختصر].[المنطقه].[All]" allUniqueName="[مختصر].[المنطقه].[All]" dimensionUniqueName="[مختصر]" displayFolder="" count="2" memberValueDatatype="130" unbalanced="0">
      <fieldsUsage count="2">
        <fieldUsage x="-1"/>
        <fieldUsage x="2"/>
      </fieldsUsage>
    </cacheHierarchy>
    <cacheHierarchy uniqueName="[مختصر].[نوع العميل]" caption="نوع العميل" attribute="1" defaultMemberUniqueName="[مختصر].[نوع العميل].[All]" allUniqueName="[مختصر].[نوع العميل].[All]" dimensionUniqueName="[مختصر]" displayFolder="" count="2" memberValueDatatype="130" unbalanced="0">
      <fieldsUsage count="2">
        <fieldUsage x="-1"/>
        <fieldUsage x="1"/>
      </fieldsUsage>
    </cacheHierarchy>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الرئيسي].[التاريخ (Month Index)]" caption="التاريخ (Month Index)" attribute="1" defaultMemberUniqueName="[الرئيسي].[التاريخ (Month Index)].[All]" allUniqueName="[الرئيسي].[التاريخ (Month Index)].[All]" dimensionUniqueName="[الرئيسي]" displayFolder="" count="0" memberValueDatatype="20" unbalanced="0" hidden="1"/>
    <cacheHierarchy uniqueName="[Measures].[__XL_Count الرئيسي]" caption="__XL_Count الرئيسي" measure="1" displayFolder="" measureGroup="ال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caption="Sum of الصافي" measure="1" displayFolder="" measureGroup="الرئيسي"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الرئيسي" uniqueName="[الرئيسي]" caption="الرئيسي"/>
    <dimension name="مختصر" uniqueName="[مختصر]" caption="مختصر"/>
  </dimensions>
  <measureGroups count="2">
    <measureGroup name="الرئيسي" caption="ال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533876157409" backgroundQuery="1" createdVersion="8" refreshedVersion="8" minRefreshableVersion="3" recordCount="0" supportSubquery="1" supportAdvancedDrill="1" xr:uid="{51FC3136-895D-4213-8236-1D3889ECF205}">
  <cacheSource type="external" connectionId="1"/>
  <cacheFields count="1">
    <cacheField name="[مختصر].[المنطقه].[المنطقه]" caption="المنطقه" numFmtId="0" hierarchy="13" level="1">
      <sharedItems containsSemiMixedTypes="0" containsNonDate="0" containsString="0"/>
    </cacheField>
  </cacheFields>
  <cacheHierarchies count="21">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ه]" caption="القيمه" attribute="1" defaultMemberUniqueName="[الرئيسي].[القيمه].[All]" allUniqueName="[الرئيسي].[القيمه].[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ه]" caption="المنطقه" attribute="1" defaultMemberUniqueName="[الرئيسي].[المنطقه].[All]" allUniqueName="[الرئيسي].[المنطقه].[All]" dimensionUniqueName="[الرئيسي]" displayFolder="" count="0"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0" memberValueDatatype="7" unbalanced="0"/>
    <cacheHierarchy uniqueName="[الرئيسي].[المندوب]" caption="المندوب" attribute="1" defaultMemberUniqueName="[الرئيسي].[المندوب].[All]" allUniqueName="[الرئيسي].[المندوب].[All]" dimensionUniqueName="[الرئيسي]" displayFolder="" count="0" memberValueDatatype="130" unbalanced="0"/>
    <cacheHierarchy uniqueName="[الرئيسي].[التاريخ (Year)]" caption="التاريخ (Year)" attribute="1" defaultMemberUniqueName="[الرئيسي].[التاريخ (Year)].[All]" allUniqueName="[الرئيسي].[التاريخ (Year)].[All]" dimensionUniqueName="[الرئيسي]" displayFolder="" count="0" memberValueDatatype="130" unbalanced="0"/>
    <cacheHierarchy uniqueName="[الرئيسي].[التاريخ (Quarter)]" caption="التاريخ (Quarter)" attribute="1" defaultMemberUniqueName="[الرئيسي].[التاريخ (Quarter)].[All]" allUniqueName="[الرئيسي].[التاريخ (Quarter)].[All]" dimensionUniqueName="[الرئيسي]" displayFolder="" count="0" memberValueDatatype="130" unbalanced="0"/>
    <cacheHierarchy uniqueName="[الرئيسي].[التاريخ (Month)]" caption="التاريخ (Month)" attribute="1" defaultMemberUniqueName="[الرئيسي].[التاريخ (Month)].[All]" allUniqueName="[الرئيسي].[التاريخ (Month)].[All]" dimensionUniqueName="[الرئيسي]" displayFolder="" count="0" memberValueDatatype="130" unbalanced="0"/>
    <cacheHierarchy uniqueName="[مختصر].[اسم العميل]" caption="اسم العميل" attribute="1" defaultMemberUniqueName="[مختصر].[اسم العميل].[All]" allUniqueName="[مختصر].[اسم العميل].[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20" unbalanced="0"/>
    <cacheHierarchy uniqueName="[مختصر].[المنطقه]" caption="المنطقه" attribute="1" defaultMemberUniqueName="[مختصر].[المنطقه].[All]" allUniqueName="[مختصر].[المنطقه].[All]" dimensionUniqueName="[مختصر]" displayFolder="" count="2" memberValueDatatype="130" unbalanced="0">
      <fieldsUsage count="2">
        <fieldUsage x="-1"/>
        <fieldUsage x="0"/>
      </fieldsUsage>
    </cacheHierarchy>
    <cacheHierarchy uniqueName="[مختصر].[نوع العميل]" caption="نوع العميل" attribute="1" defaultMemberUniqueName="[مختصر].[نوع العميل].[All]" allUniqueName="[مختصر].[نوع العميل].[All]" dimensionUniqueName="[مختصر]" displayFolder="" count="0"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الرئيسي].[التاريخ (Month Index)]" caption="التاريخ (Month Index)" attribute="1" defaultMemberUniqueName="[الرئيسي].[التاريخ (Month Index)].[All]" allUniqueName="[الرئيسي].[التاريخ (Month Index)].[All]" dimensionUniqueName="[الرئيسي]" displayFolder="" count="0" memberValueDatatype="20" unbalanced="0" hidden="1"/>
    <cacheHierarchy uniqueName="[Measures].[__XL_Count الرئيسي]" caption="__XL_Count الرئيسي" measure="1" displayFolder="" measureGroup="ال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caption="Sum of الصافي" measure="1" displayFolder="" measureGroup="الرئيسي"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الرئيسي" uniqueName="[الرئيسي]" caption="الرئيسي"/>
    <dimension name="مختصر" uniqueName="[مختصر]" caption="مختصر"/>
  </dimensions>
  <measureGroups count="2">
    <measureGroup name="الرئيسي" caption="الرئيسي"/>
    <measureGroup name="مختصر" caption="مختصر"/>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533876851849" backgroundQuery="1" createdVersion="8" refreshedVersion="8" minRefreshableVersion="3" recordCount="0" supportSubquery="1" supportAdvancedDrill="1" xr:uid="{8C733FB5-9363-4F14-86CB-6CCDF192A7D9}">
  <cacheSource type="external" connectionId="1"/>
  <cacheFields count="5">
    <cacheField name="[Measures].[Sum of الصافي]" caption="Sum of الصافي" numFmtId="0" hierarchy="20" level="32767"/>
    <cacheField name="[الرئيسي].[التاريخ (Month)].[التاريخ (Month)]" caption="التاريخ (Month)" numFmtId="0" hierarchy="10" level="1">
      <sharedItems count="12">
        <s v="Jan"/>
        <s v="Feb"/>
        <s v="Mar"/>
        <s v="Apr"/>
        <s v="May"/>
        <s v="Jun"/>
        <s v="Jul"/>
        <s v="Aug"/>
        <s v="Sep"/>
        <s v="Oct"/>
        <s v="Nov"/>
        <s v="Dec"/>
      </sharedItems>
    </cacheField>
    <cacheField name="[الرئيسي].[التاريخ (Quarter)].[التاريخ (Quarter)]" caption="التاريخ (Quarter)" numFmtId="0" hierarchy="9" level="1">
      <sharedItems count="4">
        <s v="Qtr1"/>
        <s v="Qtr2"/>
        <s v="Qtr3"/>
        <s v="Qtr4"/>
      </sharedItems>
    </cacheField>
    <cacheField name="[الرئيسي].[التاريخ (Year)].[التاريخ (Year)]" caption="التاريخ (Year)" numFmtId="0" hierarchy="8" level="1">
      <sharedItems count="2">
        <s v="2023"/>
        <s v="2024"/>
      </sharedItems>
    </cacheField>
    <cacheField name="[مختصر].[المنطقه].[المنطقه]" caption="المنطقه" numFmtId="0" hierarchy="13" level="1">
      <sharedItems containsSemiMixedTypes="0" containsNonDate="0" containsString="0"/>
    </cacheField>
  </cacheFields>
  <cacheHierarchies count="21">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ه]" caption="القيمه" attribute="1" defaultMemberUniqueName="[الرئيسي].[القيمه].[All]" allUniqueName="[الرئيسي].[القيمه].[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ه]" caption="المنطقه" attribute="1" defaultMemberUniqueName="[الرئيسي].[المنطقه].[All]" allUniqueName="[الرئيسي].[المنطقه].[All]" dimensionUniqueName="[الرئيسي]" displayFolder="" count="0"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0" memberValueDatatype="7" unbalanced="0"/>
    <cacheHierarchy uniqueName="[الرئيسي].[المندوب]" caption="المندوب" attribute="1" defaultMemberUniqueName="[الرئيسي].[المندوب].[All]" allUniqueName="[الرئيسي].[المندوب].[All]" dimensionUniqueName="[الرئيسي]" displayFolder="" count="0" memberValueDatatype="130" unbalanced="0"/>
    <cacheHierarchy uniqueName="[الرئيسي].[التاريخ (Year)]" caption="التاريخ (Year)" attribute="1" defaultMemberUniqueName="[الرئيسي].[التاريخ (Year)].[All]" allUniqueName="[الرئيسي].[التاريخ (Year)].[All]" dimensionUniqueName="[الرئيسي]" displayFolder="" count="2" memberValueDatatype="130" unbalanced="0">
      <fieldsUsage count="2">
        <fieldUsage x="-1"/>
        <fieldUsage x="3"/>
      </fieldsUsage>
    </cacheHierarchy>
    <cacheHierarchy uniqueName="[الرئيسي].[التاريخ (Quarter)]" caption="التاريخ (Quarter)" attribute="1" defaultMemberUniqueName="[الرئيسي].[التاريخ (Quarter)].[All]" allUniqueName="[الرئيسي].[التاريخ (Quarter)].[All]" dimensionUniqueName="[الرئيسي]" displayFolder="" count="2" memberValueDatatype="130" unbalanced="0">
      <fieldsUsage count="2">
        <fieldUsage x="-1"/>
        <fieldUsage x="2"/>
      </fieldsUsage>
    </cacheHierarchy>
    <cacheHierarchy uniqueName="[الرئيسي].[التاريخ (Month)]" caption="التاريخ (Month)" attribute="1" defaultMemberUniqueName="[الرئيسي].[التاريخ (Month)].[All]" allUniqueName="[الرئيسي].[التاريخ (Month)].[All]" dimensionUniqueName="[الرئيسي]" displayFolder="" count="2" memberValueDatatype="130" unbalanced="0">
      <fieldsUsage count="2">
        <fieldUsage x="-1"/>
        <fieldUsage x="1"/>
      </fieldsUsage>
    </cacheHierarchy>
    <cacheHierarchy uniqueName="[مختصر].[اسم العميل]" caption="اسم العميل" attribute="1" defaultMemberUniqueName="[مختصر].[اسم العميل].[All]" allUniqueName="[مختصر].[اسم العميل].[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20" unbalanced="0"/>
    <cacheHierarchy uniqueName="[مختصر].[المنطقه]" caption="المنطقه" attribute="1" defaultMemberUniqueName="[مختصر].[المنطقه].[All]" allUniqueName="[مختصر].[المنطقه].[All]" dimensionUniqueName="[مختصر]" displayFolder="" count="2" memberValueDatatype="130" unbalanced="0">
      <fieldsUsage count="2">
        <fieldUsage x="-1"/>
        <fieldUsage x="4"/>
      </fieldsUsage>
    </cacheHierarchy>
    <cacheHierarchy uniqueName="[مختصر].[نوع العميل]" caption="نوع العميل" attribute="1" defaultMemberUniqueName="[مختصر].[نوع العميل].[All]" allUniqueName="[مختصر].[نوع العميل].[All]" dimensionUniqueName="[مختصر]" displayFolder="" count="0"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الرئيسي].[التاريخ (Month Index)]" caption="التاريخ (Month Index)" attribute="1" defaultMemberUniqueName="[الرئيسي].[التاريخ (Month Index)].[All]" allUniqueName="[الرئيسي].[التاريخ (Month Index)].[All]" dimensionUniqueName="[الرئيسي]" displayFolder="" count="0" memberValueDatatype="20" unbalanced="0" hidden="1"/>
    <cacheHierarchy uniqueName="[Measures].[__XL_Count الرئيسي]" caption="__XL_Count الرئيسي" measure="1" displayFolder="" measureGroup="ال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caption="Sum of الصافي" measure="1" displayFolder="" measureGroup="الرئيسي"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الرئيسي" uniqueName="[الرئيسي]" caption="الرئيسي"/>
    <dimension name="مختصر" uniqueName="[مختصر]" caption="مختصر"/>
  </dimensions>
  <measureGroups count="2">
    <measureGroup name="الرئيسي" caption="ال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0.067204513885" backgroundQuery="1" createdVersion="3" refreshedVersion="8" minRefreshableVersion="3" recordCount="0" supportSubquery="1" supportAdvancedDrill="1" xr:uid="{91CB0B81-7227-47FD-8B49-144D4004386C}">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الرئيسي].[اسم العميل]" caption="اسم العميل" attribute="1" defaultMemberUniqueName="[الرئيسي].[اسم العميل].[All]" allUniqueName="[الرئيسي].[اسم العميل].[All]" dimensionUniqueName="[الرئيسي]" displayFolder="" count="2" memberValueDatatype="130" unbalanced="0"/>
    <cacheHierarchy uniqueName="[الرئيسي].[البيان]" caption="البيان" attribute="1" defaultMemberUniqueName="[الرئيسي].[البيان].[All]" allUniqueName="[الرئيسي].[البيان].[All]" dimensionUniqueName="[الرئيسي]" displayFolder="" count="0" memberValueDatatype="130" unbalanced="0"/>
    <cacheHierarchy uniqueName="[الرئيسي].[القيمه]" caption="القيمه" attribute="1" defaultMemberUniqueName="[الرئيسي].[القيمه].[All]" allUniqueName="[الرئيسي].[القيمه].[All]" dimensionUniqueName="[الرئيسي]" displayFolder="" count="0" memberValueDatatype="20" unbalanced="0"/>
    <cacheHierarchy uniqueName="[الرئيسي].[الضريبة]" caption="الضريبة" attribute="1" defaultMemberUniqueName="[الرئيسي].[الضريبة].[All]" allUniqueName="[الرئيسي].[الضريبة].[All]" dimensionUniqueName="[الرئيسي]" displayFolder="" count="0" memberValueDatatype="5" unbalanced="0"/>
    <cacheHierarchy uniqueName="[الرئيسي].[الصافي]" caption="الصافي" attribute="1" defaultMemberUniqueName="[الرئيسي].[الصافي].[All]" allUniqueName="[الرئيسي].[الصافي].[All]" dimensionUniqueName="[الرئيسي]" displayFolder="" count="0" memberValueDatatype="20" unbalanced="0"/>
    <cacheHierarchy uniqueName="[الرئيسي].[المنطقه]" caption="المنطقه" attribute="1" defaultMemberUniqueName="[الرئيسي].[المنطقه].[All]" allUniqueName="[الرئيسي].[المنطقه].[All]" dimensionUniqueName="[الرئيسي]" displayFolder="" count="0" memberValueDatatype="130" unbalanced="0"/>
    <cacheHierarchy uniqueName="[الرئيسي].[التاريخ]" caption="التاريخ" attribute="1" time="1" defaultMemberUniqueName="[الرئيسي].[التاريخ].[All]" allUniqueName="[الرئيسي].[التاريخ].[All]" dimensionUniqueName="[الرئيسي]" displayFolder="" count="0" memberValueDatatype="7" unbalanced="0"/>
    <cacheHierarchy uniqueName="[الرئيسي].[المندوب]" caption="المندوب" attribute="1" defaultMemberUniqueName="[الرئيسي].[المندوب].[All]" allUniqueName="[الرئيسي].[المندوب].[All]" dimensionUniqueName="[الرئيسي]" displayFolder="" count="0" memberValueDatatype="130" unbalanced="0"/>
    <cacheHierarchy uniqueName="[الرئيسي].[التاريخ (Year)]" caption="التاريخ (Year)" attribute="1" defaultMemberUniqueName="[الرئيسي].[التاريخ (Year)].[All]" allUniqueName="[الرئيسي].[التاريخ (Year)].[All]" dimensionUniqueName="[الرئيسي]" displayFolder="" count="0" memberValueDatatype="130" unbalanced="0"/>
    <cacheHierarchy uniqueName="[الرئيسي].[التاريخ (Quarter)]" caption="التاريخ (Quarter)" attribute="1" defaultMemberUniqueName="[الرئيسي].[التاريخ (Quarter)].[All]" allUniqueName="[الرئيسي].[التاريخ (Quarter)].[All]" dimensionUniqueName="[الرئيسي]" displayFolder="" count="0" memberValueDatatype="130" unbalanced="0"/>
    <cacheHierarchy uniqueName="[الرئيسي].[التاريخ (Month)]" caption="التاريخ (Month)" attribute="1" defaultMemberUniqueName="[الرئيسي].[التاريخ (Month)].[All]" allUniqueName="[الرئيسي].[التاريخ (Month)].[All]" dimensionUniqueName="[الرئيسي]" displayFolder="" count="0" memberValueDatatype="130" unbalanced="0"/>
    <cacheHierarchy uniqueName="[مختصر].[اسم العميل]" caption="اسم العميل" attribute="1" defaultMemberUniqueName="[مختصر].[اسم العميل].[All]" allUniqueName="[مختصر].[اسم العميل].[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20" unbalanced="0"/>
    <cacheHierarchy uniqueName="[مختصر].[المنطقه]" caption="المنطقه" attribute="1" defaultMemberUniqueName="[مختصر].[المنطقه].[All]" allUniqueName="[مختصر].[المنطقه].[All]" dimensionUniqueName="[مختصر]" displayFolder="" count="2" memberValueDatatype="130" unbalanced="0"/>
    <cacheHierarchy uniqueName="[مختصر].[نوع العميل]" caption="نوع العميل" attribute="1" defaultMemberUniqueName="[مختصر].[نوع العميل].[All]" allUniqueName="[مختصر].[نوع العميل].[All]" dimensionUniqueName="[مختصر]" displayFolder="" count="0"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الرئيسي].[التاريخ (Month Index)]" caption="التاريخ (Month Index)" attribute="1" defaultMemberUniqueName="[الرئيسي].[التاريخ (Month Index)].[All]" allUniqueName="[الرئيسي].[التاريخ (Month Index)].[All]" dimensionUniqueName="[الرئيسي]" displayFolder="" count="0" memberValueDatatype="20" unbalanced="0" hidden="1"/>
    <cacheHierarchy uniqueName="[Measures].[__XL_Count الرئيسي]" caption="__XL_Count الرئيسي" measure="1" displayFolder="" measureGroup="ال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caption="Sum of الصافي" measure="1" displayFolder="" measureGroup="الرئيسي"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94832693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FAB782-0B95-46D4-8200-1314FE07AD31}" name="المبيعات بالعملاء"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1"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الصافي"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الرئيسي">
        <x15:activeTabTopLevelEntity name="[الرئيسي]"/>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FBDFB6-65AD-4F6F-A0C0-BB3E0BBCF2EE}" name="مختصر"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C37" firstHeaderRow="1" firstDataRow="1" firstDataCol="0"/>
  <pivotFields count="1">
    <pivotField allDrilled="1" subtotalTop="0" showAll="0" dataSourceSort="1" defaultSubtotal="0" defaultAttributeDrillState="1"/>
  </pivotField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مختصر">
        <x15:activeTabTopLevelEntity name="[مختصر]"/>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7633A7-1D30-472F-A0E3-07B34B696CD6}" name="رئيسي"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الصافي"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الرئيسي]"/>
        <x15:activeTabTopLevelEntity name="[مختصر]"/>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1D9ABE-AD33-4DD4-BC6E-420283029DAB}" name="المبيعات بالمنطقة"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الصافي" fld="1" baseField="0" baseItem="0"/>
  </dataFields>
  <chartFormats count="10">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الرئيسي">
        <x15:activeTabTopLevelEntity name="[الرئيسي]"/>
        <x15:activeTabTopLevelEntity name="[مختصر]"/>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D48607-1452-4645-AF67-53F6E53F7C33}" name="المبيعات بالمندوب"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 الصافي"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 الصافي"/>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الرئيسي">
        <x15:activeTabTopLevelEntity name="[الرئيسي]"/>
        <x15:activeTabTopLevelEntity name="[مختصر]"/>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A27BB0-595E-4213-8CA0-0620B22A1CDF}" name="تريند المبيعات"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27" firstHeaderRow="1" firstDataRow="2" firstDataCol="1"/>
  <pivotFields count="5">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1"/>
    <field x="2"/>
  </rowFields>
  <rowItems count="25">
    <i>
      <x/>
    </i>
    <i r="1">
      <x/>
    </i>
    <i>
      <x v="1"/>
    </i>
    <i r="1">
      <x/>
    </i>
    <i>
      <x v="2"/>
    </i>
    <i r="1">
      <x/>
    </i>
    <i>
      <x v="3"/>
    </i>
    <i r="1">
      <x v="1"/>
    </i>
    <i>
      <x v="4"/>
    </i>
    <i r="1">
      <x v="1"/>
    </i>
    <i>
      <x v="5"/>
    </i>
    <i r="1">
      <x v="1"/>
    </i>
    <i>
      <x v="6"/>
    </i>
    <i r="1">
      <x v="2"/>
    </i>
    <i>
      <x v="7"/>
    </i>
    <i r="1">
      <x v="2"/>
    </i>
    <i>
      <x v="8"/>
    </i>
    <i r="1">
      <x v="2"/>
    </i>
    <i>
      <x v="9"/>
    </i>
    <i r="1">
      <x v="3"/>
    </i>
    <i>
      <x v="10"/>
    </i>
    <i r="1">
      <x v="3"/>
    </i>
    <i>
      <x v="11"/>
    </i>
    <i r="1">
      <x v="3"/>
    </i>
    <i t="grand">
      <x/>
    </i>
  </rowItems>
  <colFields count="1">
    <field x="3"/>
  </colFields>
  <colItems count="3">
    <i>
      <x/>
    </i>
    <i>
      <x v="1"/>
    </i>
    <i t="grand">
      <x/>
    </i>
  </colItems>
  <dataFields count="1">
    <dataField name="Sum of الصافي" fld="0" baseField="0" baseItem="0"/>
  </dataFields>
  <chartFormats count="5">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0"/>
    <rowHierarchyUsage hierarchyUsage="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الرئيسي">
        <x15:activeTabTopLevelEntity name="[الرئيسي]"/>
        <x15:activeTabTopLevelEntity name="[مختصر]"/>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م_العميل" xr10:uid="{25FDD837-0E07-4ACE-BF73-9343A60F2280}" sourceName="[الرئيسي].[اسم العميل]">
  <pivotTables>
    <pivotTable tabId="9" name="المبيعات بالمندوب"/>
    <pivotTable tabId="6" name="المبيعات بالعملاء"/>
    <pivotTable tabId="8" name="المبيعات بالمنطقة"/>
    <pivotTable tabId="7" name="رئيسي"/>
    <pivotTable tabId="7" name="مختصر"/>
    <pivotTable tabId="10" name="تريند المبيعات"/>
  </pivotTables>
  <data>
    <olap pivotCacheId="948326934">
      <levels count="2">
        <level uniqueName="[الرئيسي].[اسم العميل].[(All)]" sourceCaption="(All)" count="0"/>
        <level uniqueName="[الرئيسي].[اسم العميل].[اسم العميل]" sourceCaption="اسم العميل" count="9">
          <ranges>
            <range startItem="0">
              <i n="[الرئيسي].[اسم العميل].&amp;[احمد لوو]" c="احمد لوو"/>
              <i n="[الرئيسي].[اسم العميل].&amp;[احمد ممدوح]" c="احمد ممدوح"/>
              <i n="[الرئيسي].[اسم العميل].&amp;[اخضر]" c="اخضر"/>
              <i n="[الرئيسي].[اسم العميل].&amp;[اصغر]" c="اصغر"/>
              <i n="[الرئيسي].[اسم العميل].&amp;[اكرم]" c="اكرم"/>
              <i n="[الرئيسي].[اسم العميل].&amp;[انور]" c="انور"/>
              <i n="[الرئيسي].[اسم العميل].&amp;[جعفر]" c="جعفر"/>
              <i n="[الرئيسي].[اسم العميل].&amp;[حمزة]" c="حمزة"/>
              <i n="[الرئيسي].[اسم العميل].&amp;[حمزه]" c="حمزه"/>
            </range>
          </ranges>
        </level>
      </levels>
      <selections count="1">
        <selection n="[الرئيسي].[اسم العميل].[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نطقه" xr10:uid="{1705ED29-D38B-4F5D-80FF-B0BF44611A83}" sourceName="[مختصر].[المنطقه]">
  <pivotTables>
    <pivotTable tabId="9" name="المبيعات بالمندوب"/>
    <pivotTable tabId="6" name="المبيعات بالعملاء"/>
    <pivotTable tabId="8" name="المبيعات بالمنطقة"/>
    <pivotTable tabId="7" name="رئيسي"/>
    <pivotTable tabId="7" name="مختصر"/>
    <pivotTable tabId="10" name="تريند المبيعات"/>
  </pivotTables>
  <data>
    <olap pivotCacheId="948326934">
      <levels count="2">
        <level uniqueName="[مختصر].[المنطقه].[(All)]" sourceCaption="(All)" count="0"/>
        <level uniqueName="[مختصر].[المنطقه].[المنطقه]" sourceCaption="المنطقه" count="6">
          <ranges>
            <range startItem="0">
              <i n="[مختصر].[المنطقه].&amp;[اسوان]" c="اسوان"/>
              <i n="[مختصر].[المنطقه].&amp;[الاسكندريه]" c="الاسكندريه"/>
              <i n="[مختصر].[المنطقه].&amp;[القاهره]" c="القاهره"/>
              <i n="[مختصر].[المنطقه].&amp;[طنطا]" c="طنطا"/>
              <i n="[مختصر].[المنطقه].&amp;[قانا]" c="قانا"/>
              <i n="[مختصر].[المنطقه].&amp;" c="(blank)"/>
            </range>
          </ranges>
        </level>
      </levels>
      <selections count="1">
        <selection n="[مختصر].[المنطقه].[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سم العميل" xr10:uid="{EFD1CAC1-7159-4971-B1DB-CFC0907489DC}" cache="Slicer_اسم_العميل" caption="اسم العميل" level="1" style="SlicerStyleOther1" rowHeight="251883"/>
  <slicer name="المنطقه" xr10:uid="{816810B1-6DF0-4638-BF35-37BE183C1F15}" cache="Slicer_المنطقه" caption="المنطقه" level="1"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5FCAC0-D99C-4BB8-BB9A-A51E129B9C7E}" name="الرئيسي" displayName="الرئيسي" ref="E5:O23" totalsRowShown="0" headerRowDxfId="33" dataDxfId="31" headerRowBorderDxfId="32" tableBorderDxfId="30" totalsRowBorderDxfId="29">
  <tableColumns count="11">
    <tableColumn id="1" xr3:uid="{868061C5-265F-4FD9-9A58-34662923F5F5}" name=" اسم العميل" dataDxfId="28"/>
    <tableColumn id="2" xr3:uid="{1F61528A-099A-47B4-ABA5-3644AFB84665}" name="البيان" dataDxfId="27"/>
    <tableColumn id="3" xr3:uid="{95BFCA88-1A8F-48CE-8D29-2CE65B20E35E}" name="القيمه" dataDxfId="26"/>
    <tableColumn id="4" xr3:uid="{86A9FAF8-D99E-460E-B65F-E4B9A26C5504}" name="الضريبة" dataDxfId="25">
      <calculatedColumnFormula>G6*0.14</calculatedColumnFormula>
    </tableColumn>
    <tableColumn id="5" xr3:uid="{CCA4F03E-0875-4E9F-9528-83D1417A44A1}" name="الصافي" dataDxfId="24">
      <calculatedColumnFormula>G6-H6</calculatedColumnFormula>
    </tableColumn>
    <tableColumn id="6" xr3:uid="{A14D4338-4E6E-4F4A-B2F9-A8B6D583C813}" name="المنطقه" dataDxfId="23"/>
    <tableColumn id="7" xr3:uid="{6784F892-791D-4E5E-9DD4-F01DF159DF8C}" name="التاريخ" dataDxfId="22"/>
    <tableColumn id="11" xr3:uid="{BC71AD9B-5BEF-459D-9B38-1FBECB0A3E2F}" name="الماركه" dataDxfId="21"/>
    <tableColumn id="8" xr3:uid="{8FF55D7D-495D-4116-A786-F72697A6BF82}" name="المندوب" dataDxfId="20"/>
    <tableColumn id="9" xr3:uid="{8A190587-1E63-46EE-AD90-BB3BE25C7A52}" name="تاريخ التحصيل" dataDxfId="19">
      <calculatedColumnFormula>EOMONTH(الرئيسي[[#This Row],[التاريخ]],0)</calculatedColumnFormula>
    </tableColumn>
    <tableColumn id="10" xr3:uid="{05C889CF-E648-41A5-9849-574964FEDA1E}" name="عدد الايام المتبقية" dataDxfId="18">
      <calculatedColumnFormula>الرئيسي[[#This Row],[تاريخ التحصيل]]-الرئيسي[[#This Row],[التاريخ]]</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E06A52-A659-49E8-A413-6E5712E3E889}" name="مختصر" displayName="مختصر" ref="V5:Z13" totalsRowShown="0" headerRowBorderDxfId="17" tableBorderDxfId="16" totalsRowBorderDxfId="15">
  <autoFilter ref="V5:Z13" xr:uid="{00E06A52-A659-49E8-A413-6E5712E3E889}"/>
  <sortState xmlns:xlrd2="http://schemas.microsoft.com/office/spreadsheetml/2017/richdata2" ref="V6:Z13">
    <sortCondition descending="1" ref="W6:W13"/>
  </sortState>
  <tableColumns count="5">
    <tableColumn id="1" xr3:uid="{D635E9D0-4160-471B-9312-8523BDFC01F0}" name="اسم العميل" dataDxfId="14"/>
    <tableColumn id="2" xr3:uid="{1A4FA58D-7D86-4B74-930B-AB8B98854545}" name="اجمالي المبيعات" dataDxfId="13">
      <calculatedColumnFormula>SUMIFS(I6:I23,E6:E23,V6,F6:F23,"فاتورة")-(SUMIFS(I6:I23,E6:E23,V6,F6:F23,"خصم")-SUMIFS(I6:I23,E6:E23,V6,F6:F23,"مرتجع"))</calculatedColumnFormula>
    </tableColumn>
    <tableColumn id="3" xr3:uid="{E81083DA-8159-4525-B771-5411EADA76F0}" name="المنطقه" dataDxfId="12">
      <calculatedColumnFormula>VLOOKUP(V6,'قاعدة البيانات'!B6:C14,2,FALSE)</calculatedColumnFormula>
    </tableColumn>
    <tableColumn id="4" xr3:uid="{FB16DCED-8091-4F5E-B15A-A7E3B6197054}" name="نوع العميل" dataDxfId="11">
      <calculatedColumnFormula>IF(W6&gt;20000,"عميل مهم",IF(W6&gt;10000,"عميل جيد","عميل ضعيف"))</calculatedColumnFormula>
    </tableColumn>
    <tableColumn id="5" xr3:uid="{19193C94-639D-45F7-B380-1E93FA2F183B}" name="نسبة المبيعات" dataDxfId="10">
      <calculatedColumnFormula>W6/SUM($W$6:$W$13)</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F50A3-5D84-477C-94BD-87A5F9221FD1}">
  <sheetPr>
    <tabColor rgb="FFFF0000"/>
  </sheetPr>
  <dimension ref="B3:Z30"/>
  <sheetViews>
    <sheetView rightToLeft="1" topLeftCell="A2" workbookViewId="0">
      <selection activeCell="G10" sqref="G10"/>
    </sheetView>
  </sheetViews>
  <sheetFormatPr defaultRowHeight="14.5" x14ac:dyDescent="0.35"/>
  <cols>
    <col min="5" max="5" width="9.54296875" customWidth="1"/>
    <col min="9" max="9" width="12.54296875" customWidth="1"/>
    <col min="11" max="11" width="12" customWidth="1"/>
    <col min="13" max="14" width="15.1796875" customWidth="1"/>
    <col min="15" max="15" width="16.90625" customWidth="1"/>
    <col min="16" max="16" width="12" customWidth="1"/>
    <col min="17" max="17" width="9.81640625" customWidth="1"/>
    <col min="18" max="18" width="11.453125" customWidth="1"/>
    <col min="19" max="19" width="9.1796875" bestFit="1" customWidth="1"/>
    <col min="20" max="20" width="14.36328125" bestFit="1" customWidth="1"/>
    <col min="21" max="21" width="12" customWidth="1"/>
    <col min="22" max="22" width="17.453125" customWidth="1"/>
    <col min="23" max="23" width="14.6328125" customWidth="1"/>
    <col min="24" max="24" width="9.90625" customWidth="1"/>
    <col min="25" max="25" width="13.6328125" bestFit="1" customWidth="1"/>
  </cols>
  <sheetData>
    <row r="3" spans="2:26" ht="23.5" x14ac:dyDescent="0.55000000000000004">
      <c r="E3" s="45" t="s">
        <v>5</v>
      </c>
      <c r="F3" s="45"/>
      <c r="G3" s="45"/>
      <c r="H3" s="45"/>
      <c r="I3" s="45"/>
      <c r="J3" s="45"/>
      <c r="K3" s="45"/>
      <c r="L3" s="45"/>
      <c r="M3" s="45"/>
      <c r="N3" s="45"/>
      <c r="U3" s="44" t="s">
        <v>21</v>
      </c>
      <c r="V3" s="44"/>
      <c r="W3" s="44"/>
      <c r="X3" s="44"/>
      <c r="Y3" s="44"/>
    </row>
    <row r="4" spans="2:26" x14ac:dyDescent="0.35">
      <c r="E4" s="36"/>
      <c r="F4" s="36"/>
      <c r="G4" s="36"/>
      <c r="H4" s="36"/>
      <c r="I4" s="36"/>
      <c r="J4" s="36"/>
      <c r="K4" s="36"/>
    </row>
    <row r="5" spans="2:26" ht="18.5" x14ac:dyDescent="0.45">
      <c r="B5" s="42" t="s">
        <v>37</v>
      </c>
      <c r="C5" s="41" t="s">
        <v>4</v>
      </c>
      <c r="E5" s="37" t="s">
        <v>67</v>
      </c>
      <c r="F5" s="37" t="s">
        <v>1</v>
      </c>
      <c r="G5" s="37" t="s">
        <v>2</v>
      </c>
      <c r="H5" s="37" t="s">
        <v>19</v>
      </c>
      <c r="I5" s="37" t="s">
        <v>20</v>
      </c>
      <c r="J5" s="37" t="s">
        <v>3</v>
      </c>
      <c r="K5" s="37" t="s">
        <v>4</v>
      </c>
      <c r="L5" s="37" t="s">
        <v>68</v>
      </c>
      <c r="M5" s="38" t="s">
        <v>37</v>
      </c>
      <c r="N5" s="37" t="s">
        <v>58</v>
      </c>
      <c r="O5" s="37" t="s">
        <v>59</v>
      </c>
      <c r="V5" s="11" t="s">
        <v>0</v>
      </c>
      <c r="W5" s="12" t="s">
        <v>22</v>
      </c>
      <c r="X5" s="13" t="s">
        <v>3</v>
      </c>
      <c r="Y5" s="14" t="s">
        <v>25</v>
      </c>
      <c r="Z5" s="15" t="s">
        <v>32</v>
      </c>
    </row>
    <row r="6" spans="2:26" ht="29" x14ac:dyDescent="0.35">
      <c r="B6" s="32" t="s">
        <v>69</v>
      </c>
      <c r="C6" s="32" t="s">
        <v>72</v>
      </c>
      <c r="E6" s="4" t="s">
        <v>8</v>
      </c>
      <c r="F6" s="4" t="s">
        <v>26</v>
      </c>
      <c r="G6" s="4">
        <v>15000</v>
      </c>
      <c r="H6" s="4">
        <f t="shared" ref="H6:H22" si="0">G6*0.14</f>
        <v>2100</v>
      </c>
      <c r="I6" s="4">
        <f t="shared" ref="I6:I22" si="1">G6-H6</f>
        <v>12900</v>
      </c>
      <c r="J6" s="4" t="s">
        <v>27</v>
      </c>
      <c r="K6" s="32">
        <v>44197</v>
      </c>
      <c r="L6" s="32" t="s">
        <v>69</v>
      </c>
      <c r="M6" s="31" t="s">
        <v>38</v>
      </c>
      <c r="N6" s="32">
        <f>EOMONTH(الرئيسي[[#This Row],[التاريخ]],0)</f>
        <v>44227</v>
      </c>
      <c r="O6" s="4">
        <f>الرئيسي[[#This Row],[تاريخ التحصيل]]-الرئيسي[[#This Row],[التاريخ]]</f>
        <v>30</v>
      </c>
      <c r="V6" s="9" t="s">
        <v>6</v>
      </c>
      <c r="W6" s="2">
        <f>SUMIFS(I6:I22,E6:E22,V6,F6:F22,"فاتورة")-(SUMIFS(I6:I22,E6:E22,V6,F6:F22,"خصم")-SUMIFS(I6:I22,E6:E22,V6,F6:F22,"مرتجع"))</f>
        <v>55900</v>
      </c>
      <c r="X6" s="1" t="str">
        <f>VLOOKUP(V6,'قاعدة البيانات'!B7:C15,2,FALSE)</f>
        <v>القاهره</v>
      </c>
      <c r="Y6" s="1" t="str">
        <f t="shared" ref="Y6:Y13" si="2">IF(W6&gt;20000,"عميل مهم",IF(W6&gt;10000,"عميل جيد","عميل ضعيف"))</f>
        <v>عميل مهم</v>
      </c>
      <c r="Z6" s="10">
        <f t="shared" ref="Z6:Z13" si="3">W6/SUM($W$6:$W$13)</f>
        <v>0.40752351097178685</v>
      </c>
    </row>
    <row r="7" spans="2:26" x14ac:dyDescent="0.35">
      <c r="E7" s="4" t="s">
        <v>12</v>
      </c>
      <c r="F7" s="4" t="s">
        <v>26</v>
      </c>
      <c r="G7" s="4">
        <v>3000</v>
      </c>
      <c r="H7" s="4">
        <f t="shared" si="0"/>
        <v>420.00000000000006</v>
      </c>
      <c r="I7" s="4">
        <f t="shared" si="1"/>
        <v>2580</v>
      </c>
      <c r="J7" s="4" t="s">
        <v>15</v>
      </c>
      <c r="K7" s="32">
        <v>44228</v>
      </c>
      <c r="L7" s="32" t="s">
        <v>70</v>
      </c>
      <c r="M7" s="31" t="s">
        <v>39</v>
      </c>
      <c r="N7" s="32">
        <f>EOMONTH(الرئيسي[[#This Row],[التاريخ]],0)</f>
        <v>44255</v>
      </c>
      <c r="O7" s="4">
        <f>الرئيسي[[#This Row],[تاريخ التحصيل]]-الرئيسي[[#This Row],[التاريخ]]</f>
        <v>27</v>
      </c>
      <c r="V7" s="9" t="s">
        <v>31</v>
      </c>
      <c r="W7" s="2">
        <f>SUMIFS(I7:I23,E7:E23,V7,F7:F23,"فاتورة")-(SUMIFS(I7:I23,E7:E23,V7,F7:F23,"خصم")-SUMIFS(I7:I23,E7:E23,V7,F7:F23,"مرتجع"))</f>
        <v>8600</v>
      </c>
      <c r="X7" s="1" t="str">
        <f>VLOOKUP(V7,'قاعدة البيانات'!B13:C21,2,FALSE)</f>
        <v>اسوان</v>
      </c>
      <c r="Y7" s="1" t="str">
        <f t="shared" si="2"/>
        <v>عميل ضعيف</v>
      </c>
      <c r="Z7" s="10">
        <f t="shared" si="3"/>
        <v>6.2695924764890276E-2</v>
      </c>
    </row>
    <row r="8" spans="2:26" x14ac:dyDescent="0.35">
      <c r="E8" s="4" t="s">
        <v>10</v>
      </c>
      <c r="F8" s="4" t="s">
        <v>26</v>
      </c>
      <c r="G8" s="4">
        <v>2500</v>
      </c>
      <c r="H8" s="4">
        <f t="shared" si="0"/>
        <v>350.00000000000006</v>
      </c>
      <c r="I8" s="4">
        <f t="shared" si="1"/>
        <v>2150</v>
      </c>
      <c r="J8" s="4" t="s">
        <v>28</v>
      </c>
      <c r="K8" s="32">
        <v>44256</v>
      </c>
      <c r="L8" s="32" t="s">
        <v>71</v>
      </c>
      <c r="M8" s="31" t="s">
        <v>40</v>
      </c>
      <c r="N8" s="32">
        <f>EOMONTH(الرئيسي[[#This Row],[التاريخ]],0)</f>
        <v>44286</v>
      </c>
      <c r="O8" s="4">
        <f>الرئيسي[[#This Row],[تاريخ التحصيل]]-الرئيسي[[#This Row],[التاريخ]]</f>
        <v>30</v>
      </c>
      <c r="V8" s="9" t="s">
        <v>9</v>
      </c>
      <c r="W8" s="2">
        <f>SUMIFS(I8:I24,E8:E24,V8,F8:F24,"فاتورة")-(SUMIFS(I8:I24,E8:E24,V8,F8:F24,"خصم")-SUMIFS(I8:I24,E8:E24,V8,F8:F24,"مرتجع"))</f>
        <v>7740</v>
      </c>
      <c r="X8" s="1" t="str">
        <f>VLOOKUP(V8,'قاعدة البيانات'!B11:C19,2,FALSE)</f>
        <v>قانا</v>
      </c>
      <c r="Y8" s="1" t="str">
        <f t="shared" si="2"/>
        <v>عميل ضعيف</v>
      </c>
      <c r="Z8" s="10">
        <f t="shared" si="3"/>
        <v>5.6426332288401257E-2</v>
      </c>
    </row>
    <row r="9" spans="2:26" ht="16" customHeight="1" x14ac:dyDescent="0.35">
      <c r="E9" s="4" t="s">
        <v>10</v>
      </c>
      <c r="F9" s="4" t="s">
        <v>26</v>
      </c>
      <c r="G9" s="4">
        <v>50000</v>
      </c>
      <c r="H9" s="4">
        <f t="shared" si="0"/>
        <v>7000.0000000000009</v>
      </c>
      <c r="I9" s="4">
        <f>G9-H9</f>
        <v>43000</v>
      </c>
      <c r="J9" s="4" t="s">
        <v>27</v>
      </c>
      <c r="K9" s="32">
        <v>44287</v>
      </c>
      <c r="L9" s="32" t="s">
        <v>69</v>
      </c>
      <c r="M9" s="31" t="s">
        <v>41</v>
      </c>
      <c r="N9" s="32">
        <f>EOMONTH(الرئيسي[[#This Row],[التاريخ]],0)</f>
        <v>44316</v>
      </c>
      <c r="O9" s="4">
        <f>الرئيسي[[#This Row],[تاريخ التحصيل]]-الرئيسي[[#This Row],[التاريخ]]</f>
        <v>29</v>
      </c>
      <c r="R9" s="46" t="s">
        <v>73</v>
      </c>
      <c r="S9" s="46"/>
      <c r="V9" s="9" t="s">
        <v>10</v>
      </c>
      <c r="W9" s="2">
        <f>SUMIFS(I9:I25,E9:E25,V9,F9:F25,"فاتورة")-(SUMIFS(I9:I25,E9:E25,V9,F9:F25,"خصم")-SUMIFS(I9:I25,E9:E25,V9,F9:F25,"مرتجع"))</f>
        <v>49450</v>
      </c>
      <c r="X9" s="1" t="str">
        <f>VLOOKUP(V9,'قاعدة البيانات'!B12:C20,2,FALSE)</f>
        <v>الاسكندريه</v>
      </c>
      <c r="Y9" s="1" t="str">
        <f t="shared" si="2"/>
        <v>عميل مهم</v>
      </c>
      <c r="Z9" s="10">
        <f t="shared" si="3"/>
        <v>0.36050156739811912</v>
      </c>
    </row>
    <row r="10" spans="2:26" ht="14.5" customHeight="1" x14ac:dyDescent="0.35">
      <c r="E10" s="4" t="s">
        <v>10</v>
      </c>
      <c r="F10" s="4" t="s">
        <v>23</v>
      </c>
      <c r="G10" s="4">
        <v>1500</v>
      </c>
      <c r="H10" s="4">
        <f t="shared" si="0"/>
        <v>210.00000000000003</v>
      </c>
      <c r="I10" s="4">
        <f t="shared" si="1"/>
        <v>1290</v>
      </c>
      <c r="J10" s="4" t="s">
        <v>27</v>
      </c>
      <c r="K10" s="32">
        <v>44317</v>
      </c>
      <c r="L10" s="32" t="s">
        <v>70</v>
      </c>
      <c r="M10" s="31" t="s">
        <v>9</v>
      </c>
      <c r="N10" s="32">
        <f>EOMONTH(الرئيسي[[#This Row],[التاريخ]],0)</f>
        <v>44347</v>
      </c>
      <c r="O10" s="4">
        <f>الرئيسي[[#This Row],[تاريخ التحصيل]]-الرئيسي[[#This Row],[التاريخ]]</f>
        <v>30</v>
      </c>
      <c r="R10" s="46"/>
      <c r="S10" s="46"/>
      <c r="V10" s="9" t="s">
        <v>8</v>
      </c>
      <c r="W10" s="2">
        <f>SUMIFS(I10:I27,E10:E27,V10,F10:F27,"فاتورة")-(SUMIFS(I10:I27,E10:E27,V10,F10:F27,"خصم")-SUMIFS(I10:I27,E10:E27,V10,F10:F27,"مرتجع"))</f>
        <v>6020</v>
      </c>
      <c r="X10" s="1" t="str">
        <f>VLOOKUP(V10,'قاعدة البيانات'!B6:C14,2,FALSE)</f>
        <v>الاسكندريه</v>
      </c>
      <c r="Y10" s="1" t="str">
        <f t="shared" si="2"/>
        <v>عميل ضعيف</v>
      </c>
      <c r="Z10" s="10">
        <f t="shared" si="3"/>
        <v>4.3887147335423198E-2</v>
      </c>
    </row>
    <row r="11" spans="2:26" ht="14.5" customHeight="1" x14ac:dyDescent="0.35">
      <c r="E11" s="4" t="s">
        <v>9</v>
      </c>
      <c r="F11" s="4" t="s">
        <v>14</v>
      </c>
      <c r="G11" s="4">
        <v>1000</v>
      </c>
      <c r="H11" s="4">
        <f t="shared" si="0"/>
        <v>140</v>
      </c>
      <c r="I11" s="4">
        <f t="shared" si="1"/>
        <v>860</v>
      </c>
      <c r="J11" s="4" t="s">
        <v>29</v>
      </c>
      <c r="K11" s="32">
        <v>44348</v>
      </c>
      <c r="L11" s="32" t="s">
        <v>71</v>
      </c>
      <c r="M11" s="31" t="s">
        <v>42</v>
      </c>
      <c r="N11" s="32">
        <f>EOMONTH(الرئيسي[[#This Row],[التاريخ]],0)</f>
        <v>44377</v>
      </c>
      <c r="O11" s="4">
        <f>الرئيسي[[#This Row],[تاريخ التحصيل]]-الرئيسي[[#This Row],[التاريخ]]</f>
        <v>29</v>
      </c>
      <c r="R11" s="43">
        <v>44197</v>
      </c>
      <c r="S11" s="43">
        <v>44286</v>
      </c>
      <c r="T11" t="s">
        <v>77</v>
      </c>
      <c r="U11">
        <f>SUMIFS(الرئيسي[الصافي],الرئيسي[التاريخ],"&gt;="&amp;R11,الرئيسي[التاريخ],"&lt;="&amp;S11)</f>
        <v>17630</v>
      </c>
      <c r="V11" s="6" t="s">
        <v>13</v>
      </c>
      <c r="W11" s="2">
        <f>SUMIFS(I11:I27,E11:E27,V11,F11:F27,"فاتورة")-(SUMIFS(I11:I27,E11:E27,V11,F11:F27,"خصم")-SUMIFS(I11:I27,E11:E27,V11,F11:F27,"مرتجع"))</f>
        <v>4300</v>
      </c>
      <c r="X11" s="1" t="str">
        <f>VLOOKUP(V11,'قاعدة البيانات'!B8:C16,2,FALSE)</f>
        <v>طنطا</v>
      </c>
      <c r="Y11" s="1" t="str">
        <f t="shared" si="2"/>
        <v>عميل ضعيف</v>
      </c>
      <c r="Z11" s="10">
        <f t="shared" si="3"/>
        <v>3.1347962382445138E-2</v>
      </c>
    </row>
    <row r="12" spans="2:26" x14ac:dyDescent="0.35">
      <c r="E12" s="4" t="s">
        <v>11</v>
      </c>
      <c r="F12" s="4" t="s">
        <v>23</v>
      </c>
      <c r="G12" s="4">
        <v>2500</v>
      </c>
      <c r="H12" s="4">
        <f t="shared" si="0"/>
        <v>350.00000000000006</v>
      </c>
      <c r="I12" s="4">
        <f t="shared" si="1"/>
        <v>2150</v>
      </c>
      <c r="J12" s="4" t="s">
        <v>28</v>
      </c>
      <c r="K12" s="32">
        <v>44378</v>
      </c>
      <c r="L12" s="32" t="s">
        <v>69</v>
      </c>
      <c r="M12" s="31" t="s">
        <v>11</v>
      </c>
      <c r="N12" s="32">
        <f>EOMONTH(الرئيسي[[#This Row],[التاريخ]],0)</f>
        <v>44408</v>
      </c>
      <c r="O12" s="4">
        <f>الرئيسي[[#This Row],[تاريخ التحصيل]]-الرئيسي[[#This Row],[التاريخ]]</f>
        <v>30</v>
      </c>
      <c r="R12" s="43">
        <v>44287</v>
      </c>
      <c r="S12" s="43" t="s">
        <v>74</v>
      </c>
      <c r="T12" t="s">
        <v>78</v>
      </c>
      <c r="U12">
        <f>SUMIFS(الرئيسي[الصافي],الرئيسي[التاريخ],"&gt;="&amp;R12,الرئيسي[التاريخ],"&lt;="&amp;S12)</f>
        <v>0</v>
      </c>
      <c r="V12" s="9" t="s">
        <v>11</v>
      </c>
      <c r="W12" s="2">
        <f>SUMIFS(I12:I28,E12:E28,V12,F12:F28,"فاتورة")-(SUMIFS(I12:I28,E12:E28,V12,F12:F28,"خصم")-SUMIFS(I12:I28,E12:E28,V12,F12:F28,"مرتجع"))</f>
        <v>3870</v>
      </c>
      <c r="X12" s="1" t="str">
        <f>VLOOKUP(V12,'قاعدة البيانات'!B10:C18,2,FALSE)</f>
        <v>القاهره</v>
      </c>
      <c r="Y12" s="1" t="str">
        <f t="shared" si="2"/>
        <v>عميل ضعيف</v>
      </c>
      <c r="Z12" s="10">
        <f t="shared" si="3"/>
        <v>2.8213166144200628E-2</v>
      </c>
    </row>
    <row r="13" spans="2:26" x14ac:dyDescent="0.35">
      <c r="E13" s="4" t="s">
        <v>30</v>
      </c>
      <c r="F13" s="4" t="s">
        <v>26</v>
      </c>
      <c r="G13" s="4">
        <v>1500</v>
      </c>
      <c r="H13" s="4">
        <f t="shared" si="0"/>
        <v>210.00000000000003</v>
      </c>
      <c r="I13" s="4">
        <f t="shared" si="1"/>
        <v>1290</v>
      </c>
      <c r="J13" s="4" t="s">
        <v>27</v>
      </c>
      <c r="K13" s="32">
        <v>44409</v>
      </c>
      <c r="L13" s="32" t="s">
        <v>70</v>
      </c>
      <c r="M13" s="31" t="s">
        <v>38</v>
      </c>
      <c r="N13" s="32">
        <f>EOMONTH(الرئيسي[[#This Row],[التاريخ]],0)</f>
        <v>44439</v>
      </c>
      <c r="O13" s="4">
        <f>الرئيسي[[#This Row],[تاريخ التحصيل]]-الرئيسي[[#This Row],[التاريخ]]</f>
        <v>30</v>
      </c>
      <c r="R13" s="43">
        <v>44378</v>
      </c>
      <c r="S13" s="43" t="s">
        <v>75</v>
      </c>
      <c r="T13" t="s">
        <v>79</v>
      </c>
      <c r="U13">
        <f>SUMIFS(الرئيسي[الصافي],الرئيسي[التاريخ],"&gt;="&amp;R13,الرئيسي[التاريخ],"&lt;="&amp;S13)</f>
        <v>0</v>
      </c>
      <c r="V13" s="7" t="s">
        <v>30</v>
      </c>
      <c r="W13" s="16">
        <f>SUMIFS(I13:I29,E13:E29,V13,F13:F29,"فاتورة")-(SUMIFS(I13:I29,E13:E29,V13,F13:F29,"خصم")-SUMIFS(I13:I29,E13:E29,V13,F13:F29,"مرتجع"))</f>
        <v>1290</v>
      </c>
      <c r="X13" s="17" t="str">
        <f>VLOOKUP(V13,'قاعدة البيانات'!B9:C17,2,FALSE)</f>
        <v>الاسكندريه</v>
      </c>
      <c r="Y13" s="17" t="str">
        <f t="shared" si="2"/>
        <v>عميل ضعيف</v>
      </c>
      <c r="Z13" s="18">
        <f t="shared" si="3"/>
        <v>9.4043887147335428E-3</v>
      </c>
    </row>
    <row r="14" spans="2:26" x14ac:dyDescent="0.35">
      <c r="E14" s="4" t="s">
        <v>13</v>
      </c>
      <c r="F14" s="4" t="s">
        <v>26</v>
      </c>
      <c r="G14" s="4">
        <v>5000</v>
      </c>
      <c r="H14" s="4">
        <f t="shared" si="0"/>
        <v>700.00000000000011</v>
      </c>
      <c r="I14" s="4">
        <f t="shared" si="1"/>
        <v>4300</v>
      </c>
      <c r="J14" s="4" t="s">
        <v>16</v>
      </c>
      <c r="K14" s="32">
        <v>44440</v>
      </c>
      <c r="L14" s="32" t="s">
        <v>71</v>
      </c>
      <c r="M14" s="31" t="s">
        <v>39</v>
      </c>
      <c r="N14" s="32">
        <f>EOMONTH(الرئيسي[[#This Row],[التاريخ]],0)</f>
        <v>44469</v>
      </c>
      <c r="O14" s="4">
        <f>الرئيسي[[#This Row],[تاريخ التحصيل]]-الرئيسي[[#This Row],[التاريخ]]</f>
        <v>29</v>
      </c>
      <c r="R14" s="43">
        <v>44470</v>
      </c>
      <c r="S14" s="43" t="s">
        <v>76</v>
      </c>
      <c r="T14" t="s">
        <v>80</v>
      </c>
      <c r="U14">
        <f>SUMIFS(الرئيسي[الصافي],الرئيسي[التاريخ],"&gt;="&amp;R14,الرئيسي[التاريخ],"&lt;="&amp;S14)</f>
        <v>0</v>
      </c>
    </row>
    <row r="15" spans="2:26" x14ac:dyDescent="0.35">
      <c r="E15" s="4" t="s">
        <v>6</v>
      </c>
      <c r="F15" s="4" t="s">
        <v>26</v>
      </c>
      <c r="G15" s="4">
        <v>40000</v>
      </c>
      <c r="H15" s="4">
        <f t="shared" si="0"/>
        <v>5600.0000000000009</v>
      </c>
      <c r="I15" s="4">
        <f t="shared" si="1"/>
        <v>34400</v>
      </c>
      <c r="J15" s="4" t="s">
        <v>16</v>
      </c>
      <c r="K15" s="32">
        <v>44470</v>
      </c>
      <c r="L15" s="32" t="s">
        <v>69</v>
      </c>
      <c r="M15" s="31" t="s">
        <v>40</v>
      </c>
      <c r="N15" s="32">
        <f>EOMONTH(الرئيسي[[#This Row],[التاريخ]],0)</f>
        <v>44500</v>
      </c>
      <c r="O15" s="4">
        <f>الرئيسي[[#This Row],[تاريخ التحصيل]]-الرئيسي[[#This Row],[التاريخ]]</f>
        <v>30</v>
      </c>
      <c r="T15" t="s">
        <v>81</v>
      </c>
      <c r="U15">
        <f ca="1">SUMIFS(الرئيسي[الصافي],الرئيسي[التاريخ],"&lt;="&amp;TODAY(),الرئيسي[التاريخ],"&gt;="&amp;TODAY()-90)</f>
        <v>6880</v>
      </c>
    </row>
    <row r="16" spans="2:26" x14ac:dyDescent="0.35">
      <c r="E16" s="4" t="s">
        <v>6</v>
      </c>
      <c r="F16" s="4" t="s">
        <v>26</v>
      </c>
      <c r="G16" s="4">
        <v>25000</v>
      </c>
      <c r="H16" s="4">
        <f t="shared" si="0"/>
        <v>3500.0000000000005</v>
      </c>
      <c r="I16" s="4">
        <f t="shared" si="1"/>
        <v>21500</v>
      </c>
      <c r="J16" s="4" t="s">
        <v>28</v>
      </c>
      <c r="K16" s="32">
        <v>44501</v>
      </c>
      <c r="L16" s="32" t="s">
        <v>70</v>
      </c>
      <c r="M16" s="31" t="s">
        <v>41</v>
      </c>
      <c r="N16" s="32">
        <f>EOMONTH(الرئيسي[[#This Row],[التاريخ]],0)</f>
        <v>44530</v>
      </c>
      <c r="O16" s="4">
        <f>الرئيسي[[#This Row],[تاريخ التحصيل]]-الرئيسي[[#This Row],[التاريخ]]</f>
        <v>29</v>
      </c>
    </row>
    <row r="17" spans="5:15" x14ac:dyDescent="0.35">
      <c r="E17" s="4" t="s">
        <v>8</v>
      </c>
      <c r="F17" s="4" t="s">
        <v>14</v>
      </c>
      <c r="G17" s="4">
        <v>3500</v>
      </c>
      <c r="H17" s="4">
        <f t="shared" si="0"/>
        <v>490.00000000000006</v>
      </c>
      <c r="I17" s="4">
        <f t="shared" si="1"/>
        <v>3010</v>
      </c>
      <c r="J17" s="4" t="s">
        <v>27</v>
      </c>
      <c r="K17" s="32">
        <v>45992</v>
      </c>
      <c r="L17" s="32" t="s">
        <v>71</v>
      </c>
      <c r="M17" s="31" t="s">
        <v>9</v>
      </c>
      <c r="N17" s="32">
        <f>EOMONTH(الرئيسي[[#This Row],[التاريخ]],0)</f>
        <v>46022</v>
      </c>
      <c r="O17" s="4">
        <f>الرئيسي[[#This Row],[تاريخ التحصيل]]-الرئيسي[[#This Row],[التاريخ]]</f>
        <v>30</v>
      </c>
    </row>
    <row r="18" spans="5:15" x14ac:dyDescent="0.35">
      <c r="E18" s="4" t="s">
        <v>8</v>
      </c>
      <c r="F18" s="4" t="s">
        <v>26</v>
      </c>
      <c r="G18" s="4">
        <v>3500</v>
      </c>
      <c r="H18" s="4">
        <f t="shared" si="0"/>
        <v>490.00000000000006</v>
      </c>
      <c r="I18" s="4">
        <f t="shared" si="1"/>
        <v>3010</v>
      </c>
      <c r="J18" s="4" t="s">
        <v>27</v>
      </c>
      <c r="K18" s="32">
        <v>44562</v>
      </c>
      <c r="L18" s="32" t="s">
        <v>69</v>
      </c>
      <c r="M18" s="31" t="s">
        <v>42</v>
      </c>
      <c r="N18" s="32">
        <f>EOMONTH(الرئيسي[[#This Row],[التاريخ]],0)</f>
        <v>44592</v>
      </c>
      <c r="O18" s="4">
        <f>الرئيسي[[#This Row],[تاريخ التحصيل]]-الرئيسي[[#This Row],[التاريخ]]</f>
        <v>30</v>
      </c>
    </row>
    <row r="19" spans="5:15" x14ac:dyDescent="0.35">
      <c r="E19" s="4" t="s">
        <v>11</v>
      </c>
      <c r="F19" s="4" t="s">
        <v>26</v>
      </c>
      <c r="G19" s="4">
        <v>7000</v>
      </c>
      <c r="H19" s="4">
        <f t="shared" si="0"/>
        <v>980.00000000000011</v>
      </c>
      <c r="I19" s="4">
        <f t="shared" si="1"/>
        <v>6020</v>
      </c>
      <c r="J19" s="4" t="s">
        <v>28</v>
      </c>
      <c r="K19" s="32">
        <v>44593</v>
      </c>
      <c r="L19" s="32" t="s">
        <v>70</v>
      </c>
      <c r="M19" s="31" t="s">
        <v>11</v>
      </c>
      <c r="N19" s="32">
        <f>EOMONTH(الرئيسي[[#This Row],[التاريخ]],0)</f>
        <v>44620</v>
      </c>
      <c r="O19" s="4">
        <f>الرئيسي[[#This Row],[تاريخ التحصيل]]-الرئيسي[[#This Row],[التاريخ]]</f>
        <v>27</v>
      </c>
    </row>
    <row r="20" spans="5:15" x14ac:dyDescent="0.35">
      <c r="E20" s="4" t="s">
        <v>9</v>
      </c>
      <c r="F20" s="4" t="s">
        <v>26</v>
      </c>
      <c r="G20" s="4">
        <v>8000</v>
      </c>
      <c r="H20" s="4">
        <f t="shared" si="0"/>
        <v>1120</v>
      </c>
      <c r="I20" s="4">
        <f t="shared" si="1"/>
        <v>6880</v>
      </c>
      <c r="J20" s="4" t="s">
        <v>29</v>
      </c>
      <c r="K20" s="32">
        <v>45717</v>
      </c>
      <c r="L20" s="32" t="s">
        <v>71</v>
      </c>
      <c r="M20" s="31" t="s">
        <v>38</v>
      </c>
      <c r="N20" s="32">
        <f>EOMONTH(الرئيسي[[#This Row],[التاريخ]],0)</f>
        <v>45747</v>
      </c>
      <c r="O20" s="4">
        <f>الرئيسي[[#This Row],[تاريخ التحصيل]]-الرئيسي[[#This Row],[التاريخ]]</f>
        <v>30</v>
      </c>
    </row>
    <row r="21" spans="5:15" x14ac:dyDescent="0.35">
      <c r="E21" s="4" t="s">
        <v>10</v>
      </c>
      <c r="F21" s="4" t="s">
        <v>26</v>
      </c>
      <c r="G21" s="4">
        <v>9000</v>
      </c>
      <c r="H21" s="4">
        <f t="shared" si="0"/>
        <v>1260.0000000000002</v>
      </c>
      <c r="I21" s="4">
        <f t="shared" si="1"/>
        <v>7740</v>
      </c>
      <c r="J21" s="4" t="s">
        <v>27</v>
      </c>
      <c r="K21" s="32">
        <v>44652</v>
      </c>
      <c r="L21" s="32" t="s">
        <v>69</v>
      </c>
      <c r="M21" s="31" t="s">
        <v>39</v>
      </c>
      <c r="N21" s="32">
        <f>EOMONTH(الرئيسي[[#This Row],[التاريخ]],0)</f>
        <v>44681</v>
      </c>
      <c r="O21" s="4">
        <f>الرئيسي[[#This Row],[تاريخ التحصيل]]-الرئيسي[[#This Row],[التاريخ]]</f>
        <v>29</v>
      </c>
    </row>
    <row r="22" spans="5:15" x14ac:dyDescent="0.35">
      <c r="E22" s="4" t="s">
        <v>31</v>
      </c>
      <c r="F22" s="4" t="s">
        <v>26</v>
      </c>
      <c r="G22" s="4">
        <v>10000</v>
      </c>
      <c r="H22" s="4">
        <f t="shared" si="0"/>
        <v>1400.0000000000002</v>
      </c>
      <c r="I22" s="4">
        <f t="shared" si="1"/>
        <v>8600</v>
      </c>
      <c r="J22" s="4" t="s">
        <v>15</v>
      </c>
      <c r="K22" s="32">
        <v>44682</v>
      </c>
      <c r="L22" s="32" t="s">
        <v>70</v>
      </c>
      <c r="M22" s="31" t="s">
        <v>40</v>
      </c>
      <c r="N22" s="32">
        <f>EOMONTH(الرئيسي[[#This Row],[التاريخ]],0)</f>
        <v>44712</v>
      </c>
      <c r="O22" s="4">
        <f>الرئيسي[[#This Row],[تاريخ التحصيل]]-الرئيسي[[#This Row],[التاريخ]]</f>
        <v>30</v>
      </c>
    </row>
    <row r="23" spans="5:15" x14ac:dyDescent="0.35">
      <c r="E23" s="39"/>
      <c r="F23" s="8"/>
      <c r="G23" s="8"/>
      <c r="H23" s="8"/>
      <c r="I23" s="8"/>
      <c r="J23" s="8"/>
      <c r="K23" s="33"/>
      <c r="L23" s="33"/>
      <c r="M23" s="30"/>
      <c r="N23" s="33"/>
      <c r="O23" s="7"/>
    </row>
    <row r="24" spans="5:15" x14ac:dyDescent="0.35">
      <c r="E24" s="1"/>
      <c r="F24" s="1"/>
      <c r="G24" s="1"/>
      <c r="H24" s="1"/>
      <c r="I24" s="1"/>
      <c r="J24" s="1"/>
      <c r="K24" s="1"/>
      <c r="L24" s="1"/>
      <c r="M24" s="1"/>
      <c r="N24" s="1"/>
    </row>
    <row r="25" spans="5:15" x14ac:dyDescent="0.35">
      <c r="E25" s="1"/>
      <c r="F25" s="1"/>
      <c r="G25" s="1"/>
      <c r="H25" s="1"/>
      <c r="I25" s="1"/>
      <c r="J25" s="1"/>
      <c r="K25" s="1"/>
      <c r="L25" s="1"/>
      <c r="M25" s="1"/>
      <c r="N25" s="1"/>
    </row>
    <row r="27" spans="5:15" x14ac:dyDescent="0.35">
      <c r="I27" t="s">
        <v>22</v>
      </c>
      <c r="J27">
        <f>SUM(الرئيسي[[#All],[الصافي]])</f>
        <v>161680</v>
      </c>
    </row>
    <row r="29" spans="5:15" x14ac:dyDescent="0.35">
      <c r="E29" s="40" t="s">
        <v>65</v>
      </c>
      <c r="F29" s="40" t="s">
        <v>37</v>
      </c>
      <c r="G29" s="40" t="s">
        <v>24</v>
      </c>
      <c r="H29" s="40" t="s">
        <v>66</v>
      </c>
    </row>
    <row r="30" spans="5:15" x14ac:dyDescent="0.35">
      <c r="E30" s="1" t="s">
        <v>12</v>
      </c>
      <c r="F30" s="1" t="str">
        <f>INDEX($E$5:$O$22,MATCH($E$30,الرئيسي[[ اسم العميل]:[ اسم العميل]],0),MATCH(F29,الرئيسي[#Headers],0))</f>
        <v>محمد</v>
      </c>
      <c r="G30" s="1" t="e">
        <f>INDEX($E$5:$O$22,MATCH($E$30,الرئيسي[[ اسم العميل]:[ اسم العميل]],0),MATCH(G29,الرئيسي[#Headers],0))</f>
        <v>#N/A</v>
      </c>
      <c r="H30" s="1" t="e">
        <f>INDEX($E$5:$O$22,MATCH($E$30,الرئيسي[[ اسم العميل]:[ اسم العميل]],0),MATCH(H29,الرئيسي[#Headers],0))</f>
        <v>#N/A</v>
      </c>
    </row>
  </sheetData>
  <sortState xmlns:xlrd2="http://schemas.microsoft.com/office/spreadsheetml/2017/richdata2" ref="B6:C6">
    <sortCondition ref="C6:C7"/>
  </sortState>
  <mergeCells count="3">
    <mergeCell ref="U3:Y3"/>
    <mergeCell ref="E3:N3"/>
    <mergeCell ref="R9:S10"/>
  </mergeCells>
  <phoneticPr fontId="8" type="noConversion"/>
  <conditionalFormatting sqref="O5:O23">
    <cfRule type="cellIs" dxfId="9" priority="1" operator="lessThan">
      <formula>18</formula>
    </cfRule>
  </conditionalFormatting>
  <conditionalFormatting sqref="O6:O23">
    <cfRule type="cellIs" dxfId="8" priority="3" operator="greaterThan">
      <formula>17</formula>
    </cfRule>
  </conditionalFormatting>
  <conditionalFormatting sqref="W6:W13">
    <cfRule type="top10" dxfId="7" priority="5" percent="1" bottom="1" rank="10"/>
    <cfRule type="top10" dxfId="6" priority="6" percent="1" bottom="1" rank="10"/>
    <cfRule type="top10" dxfId="5" priority="7" percent="1" rank="10"/>
  </conditionalFormatting>
  <conditionalFormatting sqref="Y6">
    <cfRule type="cellIs" dxfId="4" priority="8" operator="equal">
      <formula>$Y$6</formula>
    </cfRule>
  </conditionalFormatting>
  <conditionalFormatting sqref="Y6:Y13">
    <cfRule type="cellIs" dxfId="3" priority="10" operator="equal">
      <formula>$Y$8</formula>
    </cfRule>
  </conditionalFormatting>
  <conditionalFormatting sqref="Y7">
    <cfRule type="cellIs" dxfId="2" priority="9" operator="equal">
      <formula>$Y$7</formula>
    </cfRule>
  </conditionalFormatting>
  <conditionalFormatting sqref="Z6:Z13">
    <cfRule type="dataBar" priority="4">
      <dataBar>
        <cfvo type="min"/>
        <cfvo type="max"/>
        <color rgb="FF63C384"/>
      </dataBar>
      <extLst>
        <ext xmlns:x14="http://schemas.microsoft.com/office/spreadsheetml/2009/9/main" uri="{B025F937-C7B1-47D3-B67F-A62EFF666E3E}">
          <x14:id>{FB3ECB52-E699-473E-85BE-FCC02E7EA216}</x14:id>
        </ext>
      </extLst>
    </cfRule>
  </conditionalFormatting>
  <dataValidations count="1">
    <dataValidation type="list" allowBlank="1" showInputMessage="1" showErrorMessage="1" sqref="E29:E30 C4 F29:H29" xr:uid="{39893023-09CA-4775-8B5A-B355D6E98513}">
      <formula1>$E$6:$E$22</formula1>
    </dataValidation>
  </dataValidations>
  <pageMargins left="0.7" right="0.7" top="0.75" bottom="0.75" header="0.3" footer="0.3"/>
  <cellWatches>
    <cellWatch r="J27"/>
  </cellWatches>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FB3ECB52-E699-473E-85BE-FCC02E7EA216}">
            <x14:dataBar minLength="0" maxLength="100" border="1" negativeBarBorderColorSameAsPositive="0">
              <x14:cfvo type="autoMin"/>
              <x14:cfvo type="autoMax"/>
              <x14:borderColor rgb="FF63C384"/>
              <x14:negativeFillColor rgb="FFFF0000"/>
              <x14:negativeBorderColor rgb="FFFF0000"/>
              <x14:axisColor rgb="FF000000"/>
            </x14:dataBar>
          </x14:cfRule>
          <xm:sqref>Z6:Z13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5CB0BAF-DC14-4842-A531-19B18A2E917E}">
          <x14:formula1>
            <xm:f>'قاعدة البيانات'!$E$7:$E$9</xm:f>
          </x14:formula1>
          <xm:sqref>F5:F25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A405-C5EB-4390-AE10-421F5E3FE352}">
  <sheetPr>
    <tabColor theme="1" tint="0.34998626667073579"/>
  </sheetPr>
  <dimension ref="B6:G14"/>
  <sheetViews>
    <sheetView rightToLeft="1" workbookViewId="0"/>
  </sheetViews>
  <sheetFormatPr defaultRowHeight="14.5" x14ac:dyDescent="0.35"/>
  <cols>
    <col min="7" max="7" width="10.6328125" customWidth="1"/>
  </cols>
  <sheetData>
    <row r="6" spans="2:7" x14ac:dyDescent="0.35">
      <c r="B6" s="3" t="s">
        <v>0</v>
      </c>
      <c r="C6" s="3" t="s">
        <v>24</v>
      </c>
      <c r="E6" s="34" t="s">
        <v>60</v>
      </c>
      <c r="G6" s="35" t="s">
        <v>61</v>
      </c>
    </row>
    <row r="7" spans="2:7" x14ac:dyDescent="0.35">
      <c r="B7" s="1" t="s">
        <v>8</v>
      </c>
      <c r="C7" s="1" t="s">
        <v>17</v>
      </c>
      <c r="E7" s="1" t="s">
        <v>26</v>
      </c>
      <c r="G7" s="1" t="s">
        <v>62</v>
      </c>
    </row>
    <row r="8" spans="2:7" x14ac:dyDescent="0.35">
      <c r="B8" s="1" t="s">
        <v>6</v>
      </c>
      <c r="C8" s="1" t="s">
        <v>7</v>
      </c>
      <c r="E8" s="1" t="s">
        <v>14</v>
      </c>
      <c r="G8" s="1" t="s">
        <v>63</v>
      </c>
    </row>
    <row r="9" spans="2:7" x14ac:dyDescent="0.35">
      <c r="B9" s="1" t="s">
        <v>13</v>
      </c>
      <c r="C9" s="1" t="s">
        <v>16</v>
      </c>
      <c r="E9" s="1" t="s">
        <v>23</v>
      </c>
      <c r="G9" s="1" t="s">
        <v>64</v>
      </c>
    </row>
    <row r="10" spans="2:7" x14ac:dyDescent="0.35">
      <c r="B10" s="4" t="s">
        <v>30</v>
      </c>
      <c r="C10" s="1" t="s">
        <v>17</v>
      </c>
    </row>
    <row r="11" spans="2:7" x14ac:dyDescent="0.35">
      <c r="B11" s="1" t="s">
        <v>11</v>
      </c>
      <c r="C11" s="1" t="s">
        <v>7</v>
      </c>
    </row>
    <row r="12" spans="2:7" x14ac:dyDescent="0.35">
      <c r="B12" s="1" t="s">
        <v>9</v>
      </c>
      <c r="C12" s="1" t="s">
        <v>18</v>
      </c>
    </row>
    <row r="13" spans="2:7" x14ac:dyDescent="0.35">
      <c r="B13" s="1" t="s">
        <v>10</v>
      </c>
      <c r="C13" s="1" t="s">
        <v>17</v>
      </c>
    </row>
    <row r="14" spans="2:7" x14ac:dyDescent="0.35">
      <c r="B14" s="1" t="s">
        <v>31</v>
      </c>
      <c r="C14" s="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93FC5-7C69-455D-9673-A0202DAD7CC0}">
  <sheetPr>
    <tabColor theme="1"/>
  </sheetPr>
  <dimension ref="H1:AC4"/>
  <sheetViews>
    <sheetView showGridLines="0" rightToLeft="1" tabSelected="1" topLeftCell="A5" zoomScale="65" zoomScaleNormal="65" workbookViewId="0">
      <selection activeCell="C17" sqref="C17"/>
    </sheetView>
  </sheetViews>
  <sheetFormatPr defaultRowHeight="14.5" x14ac:dyDescent="0.35"/>
  <cols>
    <col min="1" max="16384" width="8.7265625" style="48"/>
  </cols>
  <sheetData>
    <row r="1" spans="8:29" x14ac:dyDescent="0.35">
      <c r="H1" s="49" t="s">
        <v>90</v>
      </c>
      <c r="I1" s="49"/>
      <c r="J1" s="49"/>
      <c r="K1" s="49"/>
      <c r="L1" s="49"/>
      <c r="M1" s="49"/>
      <c r="N1" s="49"/>
      <c r="O1" s="49"/>
      <c r="P1" s="49"/>
      <c r="Q1" s="49"/>
      <c r="R1" s="49"/>
      <c r="S1" s="49"/>
      <c r="T1" s="49"/>
      <c r="U1" s="49"/>
      <c r="V1" s="49"/>
      <c r="W1" s="49"/>
      <c r="X1" s="49"/>
      <c r="Y1" s="49"/>
      <c r="Z1" s="49"/>
      <c r="AA1" s="49"/>
      <c r="AB1" s="49"/>
      <c r="AC1" s="49"/>
    </row>
    <row r="2" spans="8:29" x14ac:dyDescent="0.35">
      <c r="H2" s="49"/>
      <c r="I2" s="49"/>
      <c r="J2" s="49"/>
      <c r="K2" s="49"/>
      <c r="L2" s="49"/>
      <c r="M2" s="49"/>
      <c r="N2" s="49"/>
      <c r="O2" s="49"/>
      <c r="P2" s="49"/>
      <c r="Q2" s="49"/>
      <c r="R2" s="49"/>
      <c r="S2" s="49"/>
      <c r="T2" s="49"/>
      <c r="U2" s="49"/>
      <c r="V2" s="49"/>
      <c r="W2" s="49"/>
      <c r="X2" s="49"/>
      <c r="Y2" s="49"/>
      <c r="Z2" s="49"/>
      <c r="AA2" s="49"/>
      <c r="AB2" s="49"/>
      <c r="AC2" s="49"/>
    </row>
    <row r="3" spans="8:29" x14ac:dyDescent="0.35">
      <c r="H3" s="49"/>
      <c r="I3" s="49"/>
      <c r="J3" s="49"/>
      <c r="K3" s="49"/>
      <c r="L3" s="49"/>
      <c r="M3" s="49"/>
      <c r="N3" s="49"/>
      <c r="O3" s="49"/>
      <c r="P3" s="49"/>
      <c r="Q3" s="49"/>
      <c r="R3" s="49"/>
      <c r="S3" s="49"/>
      <c r="T3" s="49"/>
      <c r="U3" s="49"/>
      <c r="V3" s="49"/>
      <c r="W3" s="49"/>
      <c r="X3" s="49"/>
      <c r="Y3" s="49"/>
      <c r="Z3" s="49"/>
      <c r="AA3" s="49"/>
      <c r="AB3" s="49"/>
      <c r="AC3" s="49"/>
    </row>
    <row r="4" spans="8:29" x14ac:dyDescent="0.35">
      <c r="H4" s="49"/>
      <c r="I4" s="49"/>
      <c r="J4" s="49"/>
      <c r="K4" s="49"/>
      <c r="L4" s="49"/>
      <c r="M4" s="49"/>
      <c r="N4" s="49"/>
      <c r="O4" s="49"/>
      <c r="P4" s="49"/>
      <c r="Q4" s="49"/>
      <c r="R4" s="49"/>
      <c r="S4" s="49"/>
      <c r="T4" s="49"/>
      <c r="U4" s="49"/>
      <c r="V4" s="49"/>
      <c r="W4" s="49"/>
      <c r="X4" s="49"/>
      <c r="Y4" s="49"/>
      <c r="Z4" s="49"/>
      <c r="AA4" s="49"/>
      <c r="AB4" s="49"/>
      <c r="AC4" s="49"/>
    </row>
  </sheetData>
  <mergeCells count="1">
    <mergeCell ref="H1:AC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070D0-F38E-46AA-8EC6-C9B8E776E00B}">
  <sheetPr>
    <tabColor theme="8" tint="0.39997558519241921"/>
  </sheetPr>
  <dimension ref="A1:Q1"/>
  <sheetViews>
    <sheetView rightToLeft="1" workbookViewId="0"/>
  </sheetViews>
  <sheetFormatPr defaultRowHeight="14.5" x14ac:dyDescent="0.35"/>
  <cols>
    <col min="11" max="11" width="14.36328125" customWidth="1"/>
  </cols>
  <sheetData>
    <row r="1" spans="1:17" x14ac:dyDescent="0.35">
      <c r="A1" s="37" t="s">
        <v>67</v>
      </c>
      <c r="B1" s="37" t="s">
        <v>1</v>
      </c>
      <c r="C1" s="37" t="s">
        <v>2</v>
      </c>
      <c r="D1" s="37" t="s">
        <v>19</v>
      </c>
      <c r="E1" s="37" t="s">
        <v>20</v>
      </c>
      <c r="F1" s="37" t="s">
        <v>3</v>
      </c>
      <c r="G1" s="37" t="s">
        <v>4</v>
      </c>
      <c r="H1" s="37" t="s">
        <v>68</v>
      </c>
      <c r="I1" s="38" t="s">
        <v>37</v>
      </c>
      <c r="J1" s="37" t="s">
        <v>58</v>
      </c>
      <c r="K1" s="37" t="s">
        <v>59</v>
      </c>
      <c r="O1" s="41" t="s">
        <v>67</v>
      </c>
      <c r="P1" s="41" t="s">
        <v>3</v>
      </c>
      <c r="Q1" s="42" t="s">
        <v>37</v>
      </c>
    </row>
  </sheetData>
  <conditionalFormatting sqref="K1">
    <cfRule type="cellIs" dxfId="1" priority="1" operator="lessThan">
      <formula>18</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A212238-9B52-423B-80B1-DC75EFD584C7}">
          <x14:formula1>
            <xm:f>'قاعدة البيانات'!$E$7:$E$9</xm:f>
          </x14:formula1>
          <xm:sqref>B1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80D4-74BC-417F-B6A8-D6FBD86AEF0C}">
  <sheetPr>
    <tabColor theme="6"/>
  </sheetPr>
  <dimension ref="A1:B11"/>
  <sheetViews>
    <sheetView rightToLeft="1" workbookViewId="0"/>
  </sheetViews>
  <sheetFormatPr defaultRowHeight="14.5" x14ac:dyDescent="0.35"/>
  <cols>
    <col min="1" max="1" width="12.453125" bestFit="1" customWidth="1"/>
    <col min="2" max="2" width="6.81640625" bestFit="1" customWidth="1"/>
  </cols>
  <sheetData>
    <row r="1" spans="1:2" x14ac:dyDescent="0.35">
      <c r="A1" s="5" t="s">
        <v>33</v>
      </c>
      <c r="B1" t="s">
        <v>20</v>
      </c>
    </row>
    <row r="2" spans="1:2" x14ac:dyDescent="0.35">
      <c r="A2" s="19" t="s">
        <v>8</v>
      </c>
      <c r="B2" s="47">
        <v>18920</v>
      </c>
    </row>
    <row r="3" spans="1:2" x14ac:dyDescent="0.35">
      <c r="A3" s="19" t="s">
        <v>6</v>
      </c>
      <c r="B3" s="47">
        <v>55900</v>
      </c>
    </row>
    <row r="4" spans="1:2" x14ac:dyDescent="0.35">
      <c r="A4" s="19" t="s">
        <v>13</v>
      </c>
      <c r="B4" s="47">
        <v>4300</v>
      </c>
    </row>
    <row r="5" spans="1:2" x14ac:dyDescent="0.35">
      <c r="A5" s="19" t="s">
        <v>30</v>
      </c>
      <c r="B5" s="47">
        <v>1290</v>
      </c>
    </row>
    <row r="6" spans="1:2" x14ac:dyDescent="0.35">
      <c r="A6" s="19" t="s">
        <v>11</v>
      </c>
      <c r="B6" s="47">
        <v>8170</v>
      </c>
    </row>
    <row r="7" spans="1:2" x14ac:dyDescent="0.35">
      <c r="A7" s="19" t="s">
        <v>9</v>
      </c>
      <c r="B7" s="47">
        <v>7740</v>
      </c>
    </row>
    <row r="8" spans="1:2" x14ac:dyDescent="0.35">
      <c r="A8" s="19" t="s">
        <v>10</v>
      </c>
      <c r="B8" s="47">
        <v>24080</v>
      </c>
    </row>
    <row r="9" spans="1:2" x14ac:dyDescent="0.35">
      <c r="A9" s="19" t="s">
        <v>31</v>
      </c>
      <c r="B9" s="47">
        <v>8600</v>
      </c>
    </row>
    <row r="10" spans="1:2" x14ac:dyDescent="0.35">
      <c r="A10" s="19" t="s">
        <v>12</v>
      </c>
      <c r="B10" s="47">
        <v>2580</v>
      </c>
    </row>
    <row r="11" spans="1:2" x14ac:dyDescent="0.35">
      <c r="A11" s="19" t="s">
        <v>34</v>
      </c>
      <c r="B11" s="47">
        <v>131580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A7B2-9A1C-4E1F-A9B5-6A6E7600AAF3}">
  <sheetPr>
    <tabColor theme="3" tint="0.499984740745262"/>
  </sheetPr>
  <dimension ref="A1:C37"/>
  <sheetViews>
    <sheetView rightToLeft="1" workbookViewId="0"/>
  </sheetViews>
  <sheetFormatPr defaultRowHeight="14.5" x14ac:dyDescent="0.35"/>
  <cols>
    <col min="1" max="1" width="12.453125" bestFit="1" customWidth="1"/>
    <col min="2" max="2" width="11.7265625" bestFit="1" customWidth="1"/>
  </cols>
  <sheetData>
    <row r="1" spans="1:2" x14ac:dyDescent="0.35">
      <c r="A1" s="5" t="s">
        <v>33</v>
      </c>
      <c r="B1" t="s">
        <v>35</v>
      </c>
    </row>
    <row r="2" spans="1:2" x14ac:dyDescent="0.35">
      <c r="A2" s="19" t="s">
        <v>56</v>
      </c>
      <c r="B2" s="47">
        <v>18920</v>
      </c>
    </row>
    <row r="3" spans="1:2" x14ac:dyDescent="0.35">
      <c r="A3" s="19" t="s">
        <v>57</v>
      </c>
      <c r="B3" s="47">
        <v>54180</v>
      </c>
    </row>
    <row r="4" spans="1:2" x14ac:dyDescent="0.35">
      <c r="A4" s="19" t="s">
        <v>82</v>
      </c>
      <c r="B4" s="47">
        <v>55900</v>
      </c>
    </row>
    <row r="5" spans="1:2" x14ac:dyDescent="0.35">
      <c r="A5" s="19" t="s">
        <v>83</v>
      </c>
      <c r="B5" s="47">
        <v>2580</v>
      </c>
    </row>
    <row r="6" spans="1:2" x14ac:dyDescent="0.35">
      <c r="A6" s="19" t="s">
        <v>34</v>
      </c>
      <c r="B6" s="47">
        <v>131580</v>
      </c>
    </row>
    <row r="20" spans="1:3" x14ac:dyDescent="0.35">
      <c r="A20" s="20"/>
      <c r="B20" s="21"/>
      <c r="C20" s="22"/>
    </row>
    <row r="21" spans="1:3" x14ac:dyDescent="0.35">
      <c r="A21" s="23"/>
      <c r="B21" s="24"/>
      <c r="C21" s="25"/>
    </row>
    <row r="22" spans="1:3" x14ac:dyDescent="0.35">
      <c r="A22" s="23"/>
      <c r="B22" s="24"/>
      <c r="C22" s="25"/>
    </row>
    <row r="23" spans="1:3" x14ac:dyDescent="0.35">
      <c r="A23" s="23"/>
      <c r="B23" s="24"/>
      <c r="C23" s="25"/>
    </row>
    <row r="24" spans="1:3" x14ac:dyDescent="0.35">
      <c r="A24" s="23"/>
      <c r="B24" s="24"/>
      <c r="C24" s="25"/>
    </row>
    <row r="25" spans="1:3" x14ac:dyDescent="0.35">
      <c r="A25" s="23"/>
      <c r="B25" s="24"/>
      <c r="C25" s="25"/>
    </row>
    <row r="26" spans="1:3" x14ac:dyDescent="0.35">
      <c r="A26" s="23"/>
      <c r="B26" s="24"/>
      <c r="C26" s="25"/>
    </row>
    <row r="27" spans="1:3" x14ac:dyDescent="0.35">
      <c r="A27" s="23"/>
      <c r="B27" s="24"/>
      <c r="C27" s="25"/>
    </row>
    <row r="28" spans="1:3" x14ac:dyDescent="0.35">
      <c r="A28" s="23"/>
      <c r="B28" s="24"/>
      <c r="C28" s="25"/>
    </row>
    <row r="29" spans="1:3" x14ac:dyDescent="0.35">
      <c r="A29" s="23"/>
      <c r="B29" s="24"/>
      <c r="C29" s="25"/>
    </row>
    <row r="30" spans="1:3" x14ac:dyDescent="0.35">
      <c r="A30" s="23"/>
      <c r="B30" s="24"/>
      <c r="C30" s="25"/>
    </row>
    <row r="31" spans="1:3" x14ac:dyDescent="0.35">
      <c r="A31" s="23"/>
      <c r="B31" s="24"/>
      <c r="C31" s="25"/>
    </row>
    <row r="32" spans="1:3" x14ac:dyDescent="0.35">
      <c r="A32" s="23"/>
      <c r="B32" s="24"/>
      <c r="C32" s="25"/>
    </row>
    <row r="33" spans="1:3" x14ac:dyDescent="0.35">
      <c r="A33" s="23"/>
      <c r="B33" s="24"/>
      <c r="C33" s="25"/>
    </row>
    <row r="34" spans="1:3" x14ac:dyDescent="0.35">
      <c r="A34" s="23"/>
      <c r="B34" s="24"/>
      <c r="C34" s="25"/>
    </row>
    <row r="35" spans="1:3" x14ac:dyDescent="0.35">
      <c r="A35" s="23"/>
      <c r="B35" s="24"/>
      <c r="C35" s="25"/>
    </row>
    <row r="36" spans="1:3" x14ac:dyDescent="0.35">
      <c r="A36" s="23"/>
      <c r="B36" s="24"/>
      <c r="C36" s="25"/>
    </row>
    <row r="37" spans="1:3" x14ac:dyDescent="0.35">
      <c r="A37" s="26"/>
      <c r="B37" s="27"/>
      <c r="C37" s="28"/>
    </row>
  </sheetData>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3717-4758-432C-9C23-DEBE68AB3575}">
  <sheetPr>
    <tabColor theme="1" tint="0.499984740745262"/>
  </sheetPr>
  <dimension ref="A1:B7"/>
  <sheetViews>
    <sheetView rightToLeft="1" workbookViewId="0"/>
  </sheetViews>
  <sheetFormatPr defaultRowHeight="14.5" x14ac:dyDescent="0.35"/>
  <cols>
    <col min="1" max="1" width="12.453125" bestFit="1" customWidth="1"/>
    <col min="2" max="2" width="11.7265625" bestFit="1" customWidth="1"/>
  </cols>
  <sheetData>
    <row r="1" spans="1:2" x14ac:dyDescent="0.35">
      <c r="A1" s="5" t="s">
        <v>33</v>
      </c>
      <c r="B1" t="s">
        <v>35</v>
      </c>
    </row>
    <row r="2" spans="1:2" x14ac:dyDescent="0.35">
      <c r="A2" s="19" t="s">
        <v>15</v>
      </c>
      <c r="B2" s="47">
        <v>11180</v>
      </c>
    </row>
    <row r="3" spans="1:2" x14ac:dyDescent="0.35">
      <c r="A3" s="19" t="s">
        <v>27</v>
      </c>
      <c r="B3" s="47">
        <v>42140</v>
      </c>
    </row>
    <row r="4" spans="1:2" x14ac:dyDescent="0.35">
      <c r="A4" s="19" t="s">
        <v>28</v>
      </c>
      <c r="B4" s="47">
        <v>31820</v>
      </c>
    </row>
    <row r="5" spans="1:2" x14ac:dyDescent="0.35">
      <c r="A5" s="19" t="s">
        <v>16</v>
      </c>
      <c r="B5" s="47">
        <v>38700</v>
      </c>
    </row>
    <row r="6" spans="1:2" x14ac:dyDescent="0.35">
      <c r="A6" s="19" t="s">
        <v>29</v>
      </c>
      <c r="B6" s="47">
        <v>7740</v>
      </c>
    </row>
    <row r="7" spans="1:2" x14ac:dyDescent="0.35">
      <c r="A7" s="19" t="s">
        <v>34</v>
      </c>
      <c r="B7" s="47">
        <v>131580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0257-7D57-4188-A4CE-6AAC1B3B261A}">
  <sheetPr>
    <tabColor theme="5" tint="0.39997558519241921"/>
  </sheetPr>
  <dimension ref="A1:B9"/>
  <sheetViews>
    <sheetView rightToLeft="1" workbookViewId="0"/>
  </sheetViews>
  <sheetFormatPr defaultRowHeight="14.5" x14ac:dyDescent="0.35"/>
  <cols>
    <col min="1" max="1" width="12.453125" bestFit="1" customWidth="1"/>
    <col min="2" max="2" width="6.81640625" bestFit="1" customWidth="1"/>
  </cols>
  <sheetData>
    <row r="1" spans="1:2" x14ac:dyDescent="0.35">
      <c r="A1" s="5" t="s">
        <v>33</v>
      </c>
      <c r="B1" t="s">
        <v>43</v>
      </c>
    </row>
    <row r="2" spans="1:2" x14ac:dyDescent="0.35">
      <c r="A2" s="19" t="s">
        <v>11</v>
      </c>
      <c r="B2" s="47">
        <v>8170</v>
      </c>
    </row>
    <row r="3" spans="1:2" x14ac:dyDescent="0.35">
      <c r="A3" s="19" t="s">
        <v>9</v>
      </c>
      <c r="B3" s="47">
        <v>4300</v>
      </c>
    </row>
    <row r="4" spans="1:2" x14ac:dyDescent="0.35">
      <c r="A4" s="19" t="s">
        <v>40</v>
      </c>
      <c r="B4" s="47">
        <v>45150</v>
      </c>
    </row>
    <row r="5" spans="1:2" x14ac:dyDescent="0.35">
      <c r="A5" s="19" t="s">
        <v>41</v>
      </c>
      <c r="B5" s="47">
        <v>34400</v>
      </c>
    </row>
    <row r="6" spans="1:2" x14ac:dyDescent="0.35">
      <c r="A6" s="19" t="s">
        <v>39</v>
      </c>
      <c r="B6" s="47">
        <v>14620</v>
      </c>
    </row>
    <row r="7" spans="1:2" x14ac:dyDescent="0.35">
      <c r="A7" s="19" t="s">
        <v>38</v>
      </c>
      <c r="B7" s="47">
        <v>21070</v>
      </c>
    </row>
    <row r="8" spans="1:2" x14ac:dyDescent="0.35">
      <c r="A8" s="19" t="s">
        <v>42</v>
      </c>
      <c r="B8" s="47">
        <v>3870</v>
      </c>
    </row>
    <row r="9" spans="1:2" x14ac:dyDescent="0.35">
      <c r="A9" s="19" t="s">
        <v>34</v>
      </c>
      <c r="B9" s="47">
        <v>131580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35E62-C827-4DD5-A155-6667E703EE44}">
  <sheetPr>
    <tabColor theme="8"/>
  </sheetPr>
  <dimension ref="A1:D27"/>
  <sheetViews>
    <sheetView rightToLeft="1" workbookViewId="0"/>
  </sheetViews>
  <sheetFormatPr defaultRowHeight="14.5" x14ac:dyDescent="0.35"/>
  <cols>
    <col min="1" max="1" width="12.453125" bestFit="1" customWidth="1"/>
    <col min="2" max="2" width="15.6328125" bestFit="1" customWidth="1"/>
    <col min="3" max="3" width="5.81640625" bestFit="1" customWidth="1"/>
    <col min="4" max="4" width="10.36328125" bestFit="1" customWidth="1"/>
    <col min="5" max="8" width="9.26953125" bestFit="1" customWidth="1"/>
    <col min="9" max="11" width="10.26953125" bestFit="1" customWidth="1"/>
    <col min="12" max="18" width="9.26953125" bestFit="1" customWidth="1"/>
    <col min="19" max="19" width="10.36328125" bestFit="1" customWidth="1"/>
  </cols>
  <sheetData>
    <row r="1" spans="1:4" x14ac:dyDescent="0.35">
      <c r="A1" s="5" t="s">
        <v>35</v>
      </c>
      <c r="B1" s="5" t="s">
        <v>36</v>
      </c>
    </row>
    <row r="2" spans="1:4" x14ac:dyDescent="0.35">
      <c r="A2" s="5" t="s">
        <v>33</v>
      </c>
      <c r="B2" t="s">
        <v>44</v>
      </c>
      <c r="C2" t="s">
        <v>45</v>
      </c>
      <c r="D2" t="s">
        <v>34</v>
      </c>
    </row>
    <row r="3" spans="1:4" x14ac:dyDescent="0.35">
      <c r="A3" s="19" t="s">
        <v>84</v>
      </c>
      <c r="B3" s="47"/>
      <c r="C3" s="47"/>
      <c r="D3" s="47"/>
    </row>
    <row r="4" spans="1:4" x14ac:dyDescent="0.35">
      <c r="A4" s="29" t="s">
        <v>46</v>
      </c>
      <c r="B4" s="47"/>
      <c r="C4" s="47">
        <v>21500</v>
      </c>
      <c r="D4" s="47">
        <v>21500</v>
      </c>
    </row>
    <row r="5" spans="1:4" x14ac:dyDescent="0.35">
      <c r="A5" s="19" t="s">
        <v>55</v>
      </c>
      <c r="B5" s="47"/>
      <c r="C5" s="47"/>
      <c r="D5" s="47"/>
    </row>
    <row r="6" spans="1:4" x14ac:dyDescent="0.35">
      <c r="A6" s="29" t="s">
        <v>46</v>
      </c>
      <c r="B6" s="47"/>
      <c r="C6" s="47">
        <v>3010</v>
      </c>
      <c r="D6" s="47">
        <v>3010</v>
      </c>
    </row>
    <row r="7" spans="1:4" x14ac:dyDescent="0.35">
      <c r="A7" s="19" t="s">
        <v>50</v>
      </c>
      <c r="B7" s="47"/>
      <c r="C7" s="47"/>
      <c r="D7" s="47"/>
    </row>
    <row r="8" spans="1:4" x14ac:dyDescent="0.35">
      <c r="A8" s="29" t="s">
        <v>46</v>
      </c>
      <c r="B8" s="47">
        <v>12900</v>
      </c>
      <c r="C8" s="47">
        <v>3010</v>
      </c>
      <c r="D8" s="47">
        <v>15910</v>
      </c>
    </row>
    <row r="9" spans="1:4" x14ac:dyDescent="0.35">
      <c r="A9" s="19" t="s">
        <v>85</v>
      </c>
      <c r="B9" s="47"/>
      <c r="C9" s="47"/>
      <c r="D9" s="47"/>
    </row>
    <row r="10" spans="1:4" x14ac:dyDescent="0.35">
      <c r="A10" s="29" t="s">
        <v>47</v>
      </c>
      <c r="B10" s="47">
        <v>2580</v>
      </c>
      <c r="C10" s="47">
        <v>6020</v>
      </c>
      <c r="D10" s="47">
        <v>8600</v>
      </c>
    </row>
    <row r="11" spans="1:4" x14ac:dyDescent="0.35">
      <c r="A11" s="19" t="s">
        <v>51</v>
      </c>
      <c r="B11" s="47"/>
      <c r="C11" s="47"/>
      <c r="D11" s="47"/>
    </row>
    <row r="12" spans="1:4" x14ac:dyDescent="0.35">
      <c r="A12" s="29" t="s">
        <v>47</v>
      </c>
      <c r="B12" s="47">
        <v>2150</v>
      </c>
      <c r="C12" s="47">
        <v>6880</v>
      </c>
      <c r="D12" s="47">
        <v>9030</v>
      </c>
    </row>
    <row r="13" spans="1:4" x14ac:dyDescent="0.35">
      <c r="A13" s="19" t="s">
        <v>52</v>
      </c>
      <c r="B13" s="47"/>
      <c r="C13" s="47"/>
      <c r="D13" s="47"/>
    </row>
    <row r="14" spans="1:4" x14ac:dyDescent="0.35">
      <c r="A14" s="29" t="s">
        <v>47</v>
      </c>
      <c r="B14" s="47">
        <v>12900</v>
      </c>
      <c r="C14" s="47">
        <v>7740</v>
      </c>
      <c r="D14" s="47">
        <v>20640</v>
      </c>
    </row>
    <row r="15" spans="1:4" x14ac:dyDescent="0.35">
      <c r="A15" s="19" t="s">
        <v>53</v>
      </c>
      <c r="B15" s="47"/>
      <c r="C15" s="47"/>
      <c r="D15" s="47"/>
    </row>
    <row r="16" spans="1:4" x14ac:dyDescent="0.35">
      <c r="A16" s="29" t="s">
        <v>48</v>
      </c>
      <c r="B16" s="47">
        <v>1290</v>
      </c>
      <c r="C16" s="47">
        <v>8600</v>
      </c>
      <c r="D16" s="47">
        <v>9890</v>
      </c>
    </row>
    <row r="17" spans="1:4" x14ac:dyDescent="0.35">
      <c r="A17" s="19" t="s">
        <v>86</v>
      </c>
      <c r="B17" s="47"/>
      <c r="C17" s="47"/>
      <c r="D17" s="47"/>
    </row>
    <row r="18" spans="1:4" x14ac:dyDescent="0.35">
      <c r="A18" s="29" t="s">
        <v>48</v>
      </c>
      <c r="B18" s="47">
        <v>860</v>
      </c>
      <c r="C18" s="47"/>
      <c r="D18" s="47">
        <v>860</v>
      </c>
    </row>
    <row r="19" spans="1:4" x14ac:dyDescent="0.35">
      <c r="A19" s="19" t="s">
        <v>87</v>
      </c>
      <c r="B19" s="47"/>
      <c r="C19" s="47"/>
      <c r="D19" s="47"/>
    </row>
    <row r="20" spans="1:4" x14ac:dyDescent="0.35">
      <c r="A20" s="29" t="s">
        <v>48</v>
      </c>
      <c r="B20" s="47">
        <v>2150</v>
      </c>
      <c r="C20" s="47"/>
      <c r="D20" s="47">
        <v>2150</v>
      </c>
    </row>
    <row r="21" spans="1:4" x14ac:dyDescent="0.35">
      <c r="A21" s="19" t="s">
        <v>54</v>
      </c>
      <c r="B21" s="47"/>
      <c r="C21" s="47"/>
      <c r="D21" s="47"/>
    </row>
    <row r="22" spans="1:4" x14ac:dyDescent="0.35">
      <c r="A22" s="29" t="s">
        <v>49</v>
      </c>
      <c r="B22" s="47">
        <v>1290</v>
      </c>
      <c r="C22" s="47"/>
      <c r="D22" s="47">
        <v>1290</v>
      </c>
    </row>
    <row r="23" spans="1:4" x14ac:dyDescent="0.35">
      <c r="A23" s="19" t="s">
        <v>88</v>
      </c>
      <c r="B23" s="47"/>
      <c r="C23" s="47"/>
      <c r="D23" s="47"/>
    </row>
    <row r="24" spans="1:4" x14ac:dyDescent="0.35">
      <c r="A24" s="29" t="s">
        <v>49</v>
      </c>
      <c r="B24" s="47">
        <v>4300</v>
      </c>
      <c r="C24" s="47"/>
      <c r="D24" s="47">
        <v>4300</v>
      </c>
    </row>
    <row r="25" spans="1:4" x14ac:dyDescent="0.35">
      <c r="A25" s="19" t="s">
        <v>89</v>
      </c>
      <c r="B25" s="47"/>
      <c r="C25" s="47"/>
      <c r="D25" s="47"/>
    </row>
    <row r="26" spans="1:4" x14ac:dyDescent="0.35">
      <c r="A26" s="29" t="s">
        <v>49</v>
      </c>
      <c r="B26" s="47">
        <v>34400</v>
      </c>
      <c r="C26" s="47"/>
      <c r="D26" s="47">
        <v>34400</v>
      </c>
    </row>
    <row r="27" spans="1:4" x14ac:dyDescent="0.35">
      <c r="A27" s="19" t="s">
        <v>34</v>
      </c>
      <c r="B27" s="47">
        <v>74820</v>
      </c>
      <c r="C27" s="47">
        <v>56760</v>
      </c>
      <c r="D27" s="47">
        <v>131580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رئيسي</vt:lpstr>
      <vt:lpstr>قاعدة البيانات</vt:lpstr>
      <vt:lpstr>لوحة التحكم</vt:lpstr>
      <vt:lpstr>Filtr</vt:lpstr>
      <vt:lpstr>المبيعات بالعملاء</vt:lpstr>
      <vt:lpstr>المبيعات بأنواع العملاء</vt:lpstr>
      <vt:lpstr>المبيعات بالمنطقة</vt:lpstr>
      <vt:lpstr>المبيعات بالمندوب</vt:lpstr>
      <vt:lpstr>تريند المبيعات</vt:lpstr>
      <vt:lpstr>Filtr!Extract</vt:lpstr>
      <vt:lpstr>رئيسي!Extract</vt:lpstr>
      <vt:lpstr>'المبيعات بأنواع العملاء'!Print_Area</vt:lpstr>
      <vt:lpstr>اجمالي_المبيعات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Ihab Lallo</dc:creator>
  <cp:lastModifiedBy>Ihab Lallo</cp:lastModifiedBy>
  <dcterms:created xsi:type="dcterms:W3CDTF">2025-02-18T22:10:02Z</dcterms:created>
  <dcterms:modified xsi:type="dcterms:W3CDTF">2025-05-03T10:53:05Z</dcterms:modified>
</cp:coreProperties>
</file>